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35941_icf_com/Documents/Documents/NHTSA CAFE Standards/"/>
    </mc:Choice>
  </mc:AlternateContent>
  <xr:revisionPtr revIDLastSave="185" documentId="8_{59D367A9-7996-46CC-A6CE-3770F5DFEE46}" xr6:coauthVersionLast="47" xr6:coauthVersionMax="47" xr10:uidLastSave="{CBB2A021-D656-4FC0-9682-F6A089A7F54E}"/>
  <bookViews>
    <workbookView xWindow="-110" yWindow="-110" windowWidth="22780" windowHeight="14660" tabRatio="938" xr2:uid="{00000000-000D-0000-FFFF-FFFF00000000}"/>
  </bookViews>
  <sheets>
    <sheet name="Reference_DEIS S-D Charts" sheetId="4" r:id="rId1"/>
    <sheet name="Reference_Cons-Sector" sheetId="1" r:id="rId2"/>
    <sheet name="Reference_Supply-Disp" sheetId="2" r:id="rId3"/>
    <sheet name="Reference_Renew Cons" sheetId="3" r:id="rId4"/>
    <sheet name="SideCases_DEIS S-D Charts" sheetId="19" r:id="rId5"/>
    <sheet name="HighOil_Cons-Sector" sheetId="20" r:id="rId6"/>
    <sheet name="HighOil_Supply-Disp" sheetId="21" r:id="rId7"/>
    <sheet name="HighOil_Renew Cons" sheetId="22" r:id="rId8"/>
    <sheet name="HighOil_DEIS S-D Charts" sheetId="23" r:id="rId9"/>
    <sheet name="LowEcon_Cons-Sector" sheetId="24" r:id="rId10"/>
    <sheet name="LowEcon_Supply-Disp" sheetId="25" r:id="rId11"/>
    <sheet name="LowEcon_Renew Cons" sheetId="26" r:id="rId12"/>
  </sheets>
  <externalReferences>
    <externalReference r:id="rId13"/>
    <externalReference r:id="rId14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4</definedName>
    <definedName name="_AtRisk_SimSetting_MultipleCPUManualCount" hidden="1">4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Pal_Workbook_GUID" hidden="1">"YJR3YMI4QSQNX6J5ETAQVW63"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9" l="1"/>
  <c r="F5" i="19"/>
  <c r="F6" i="19"/>
  <c r="F7" i="19"/>
  <c r="F8" i="19"/>
  <c r="F9" i="19"/>
  <c r="F10" i="19"/>
  <c r="E4" i="19"/>
  <c r="E5" i="19"/>
  <c r="E6" i="19"/>
  <c r="E7" i="19"/>
  <c r="E8" i="19"/>
  <c r="E9" i="19"/>
  <c r="E10" i="19"/>
  <c r="AE31" i="26"/>
  <c r="U31" i="26"/>
  <c r="B31" i="26"/>
  <c r="AE30" i="26"/>
  <c r="U30" i="26"/>
  <c r="B30" i="26"/>
  <c r="D40" i="25"/>
  <c r="C40" i="25"/>
  <c r="B40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E15" i="25"/>
  <c r="U15" i="25"/>
  <c r="B15" i="25"/>
  <c r="B71" i="24"/>
  <c r="B164" i="24"/>
  <c r="B165" i="24"/>
  <c r="B166" i="24"/>
  <c r="B167" i="24"/>
  <c r="B168" i="24"/>
  <c r="B169" i="24"/>
  <c r="AE164" i="24"/>
  <c r="AE165" i="24"/>
  <c r="AE166" i="24"/>
  <c r="AE167" i="24"/>
  <c r="U164" i="24"/>
  <c r="U165" i="24"/>
  <c r="U166" i="24"/>
  <c r="U167" i="24"/>
  <c r="AE137" i="24"/>
  <c r="W137" i="24"/>
  <c r="V137" i="24"/>
  <c r="U137" i="24"/>
  <c r="AE133" i="24"/>
  <c r="U133" i="24"/>
  <c r="B133" i="24"/>
  <c r="AE132" i="24"/>
  <c r="U132" i="24"/>
  <c r="B132" i="24"/>
  <c r="AE131" i="24"/>
  <c r="U131" i="24"/>
  <c r="B131" i="24"/>
  <c r="AE130" i="24"/>
  <c r="U130" i="24"/>
  <c r="M130" i="24"/>
  <c r="H130" i="24"/>
  <c r="C130" i="24"/>
  <c r="B130" i="24"/>
  <c r="AE129" i="24"/>
  <c r="U129" i="24"/>
  <c r="B129" i="24"/>
  <c r="AE71" i="24"/>
  <c r="AE79" i="24"/>
  <c r="AE80" i="24"/>
  <c r="AE81" i="24"/>
  <c r="AE82" i="24"/>
  <c r="AE83" i="24"/>
  <c r="AE84" i="24"/>
  <c r="AE85" i="24"/>
  <c r="U71" i="24"/>
  <c r="U79" i="24"/>
  <c r="U80" i="24"/>
  <c r="U81" i="24"/>
  <c r="U82" i="24"/>
  <c r="U83" i="24"/>
  <c r="U84" i="24"/>
  <c r="U85" i="24"/>
  <c r="B79" i="24"/>
  <c r="B80" i="24"/>
  <c r="B81" i="24"/>
  <c r="B82" i="24"/>
  <c r="B83" i="24"/>
  <c r="B84" i="24"/>
  <c r="B85" i="24"/>
  <c r="AE67" i="24"/>
  <c r="U67" i="24"/>
  <c r="AF63" i="24"/>
  <c r="AE63" i="24"/>
  <c r="V63" i="24"/>
  <c r="U63" i="24"/>
  <c r="AE59" i="24"/>
  <c r="U59" i="24"/>
  <c r="B59" i="24"/>
  <c r="AE58" i="24"/>
  <c r="U58" i="24"/>
  <c r="B58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E40" i="24"/>
  <c r="U40" i="24"/>
  <c r="B40" i="24"/>
  <c r="AE32" i="24"/>
  <c r="U32" i="24"/>
  <c r="B32" i="24"/>
  <c r="AE31" i="24"/>
  <c r="U31" i="24"/>
  <c r="B31" i="24"/>
  <c r="AE30" i="24"/>
  <c r="U30" i="24"/>
  <c r="B30" i="24"/>
  <c r="AE15" i="24"/>
  <c r="U15" i="24"/>
  <c r="B15" i="24"/>
  <c r="AE14" i="24"/>
  <c r="U14" i="24"/>
  <c r="B14" i="24"/>
  <c r="AE4" i="24"/>
  <c r="U4" i="24"/>
  <c r="B4" i="24"/>
  <c r="U2" i="24"/>
  <c r="U1" i="24"/>
  <c r="F11" i="19"/>
  <c r="F13" i="19"/>
  <c r="F12" i="19"/>
  <c r="D11" i="19"/>
  <c r="D13" i="19"/>
  <c r="D12" i="19"/>
  <c r="D10" i="19"/>
  <c r="C10" i="19"/>
  <c r="D9" i="19"/>
  <c r="C9" i="19"/>
  <c r="D8" i="19"/>
  <c r="C8" i="19"/>
  <c r="D7" i="19"/>
  <c r="C7" i="19"/>
  <c r="D6" i="19"/>
  <c r="C6" i="19"/>
  <c r="D5" i="19"/>
  <c r="C5" i="19"/>
  <c r="D4" i="19"/>
  <c r="C4" i="19"/>
  <c r="H14" i="19"/>
  <c r="G14" i="19"/>
  <c r="H11" i="19"/>
  <c r="H13" i="19"/>
  <c r="H12" i="19"/>
  <c r="H4" i="19"/>
  <c r="H5" i="19"/>
  <c r="H6" i="19"/>
  <c r="H7" i="19"/>
  <c r="H8" i="19"/>
  <c r="H9" i="19"/>
  <c r="H10" i="19"/>
  <c r="G4" i="19"/>
  <c r="G5" i="19"/>
  <c r="G6" i="19"/>
  <c r="G7" i="19"/>
  <c r="G8" i="19"/>
  <c r="G9" i="19"/>
  <c r="G10" i="19"/>
  <c r="D7" i="23"/>
  <c r="D6" i="23"/>
  <c r="D5" i="23"/>
  <c r="D4" i="23"/>
  <c r="D3" i="23"/>
  <c r="D2" i="23"/>
  <c r="E7" i="23"/>
  <c r="E6" i="23"/>
  <c r="E5" i="23"/>
  <c r="E4" i="23"/>
  <c r="E3" i="23"/>
  <c r="E2" i="23"/>
  <c r="B19" i="23"/>
  <c r="C19" i="23"/>
  <c r="D19" i="23"/>
  <c r="E19" i="23"/>
  <c r="F19" i="23"/>
  <c r="G19" i="23"/>
  <c r="H19" i="23"/>
  <c r="B23" i="23"/>
  <c r="C23" i="23"/>
  <c r="D23" i="23"/>
  <c r="E23" i="23"/>
  <c r="F23" i="23"/>
  <c r="G23" i="23"/>
  <c r="H23" i="23"/>
  <c r="D14" i="23"/>
  <c r="D15" i="23"/>
  <c r="D16" i="23"/>
  <c r="D17" i="23"/>
  <c r="D18" i="23"/>
  <c r="D20" i="23"/>
  <c r="D22" i="23"/>
  <c r="C14" i="23"/>
  <c r="C15" i="23"/>
  <c r="C16" i="23"/>
  <c r="C17" i="23"/>
  <c r="C18" i="23"/>
  <c r="C20" i="23"/>
  <c r="C22" i="23"/>
  <c r="B14" i="23"/>
  <c r="B15" i="23"/>
  <c r="B17" i="23"/>
  <c r="B18" i="23"/>
  <c r="B20" i="23"/>
  <c r="B22" i="23"/>
  <c r="F21" i="23"/>
  <c r="F15" i="23"/>
  <c r="F16" i="23"/>
  <c r="F17" i="23"/>
  <c r="F20" i="23"/>
  <c r="J21" i="23"/>
  <c r="J14" i="23"/>
  <c r="J15" i="23"/>
  <c r="J16" i="23"/>
  <c r="J17" i="23"/>
  <c r="J18" i="23"/>
  <c r="J19" i="23"/>
  <c r="J20" i="23"/>
  <c r="E14" i="23"/>
  <c r="E15" i="23"/>
  <c r="E17" i="23"/>
  <c r="E18" i="23"/>
  <c r="E20" i="23"/>
  <c r="I14" i="23"/>
  <c r="I15" i="23"/>
  <c r="I16" i="23"/>
  <c r="I17" i="23"/>
  <c r="I18" i="23"/>
  <c r="I19" i="23"/>
  <c r="I20" i="23"/>
  <c r="H15" i="23"/>
  <c r="H16" i="23"/>
  <c r="H17" i="23"/>
  <c r="H18" i="23"/>
  <c r="H20" i="23"/>
  <c r="H14" i="23"/>
  <c r="F12" i="23"/>
  <c r="D12" i="23"/>
  <c r="E8" i="23"/>
  <c r="E9" i="23"/>
  <c r="E11" i="23"/>
  <c r="C3" i="23"/>
  <c r="C2" i="23"/>
  <c r="C4" i="23"/>
  <c r="C5" i="23"/>
  <c r="C6" i="23"/>
  <c r="C7" i="23"/>
  <c r="C8" i="23"/>
  <c r="C9" i="23"/>
  <c r="C11" i="23"/>
  <c r="E10" i="23"/>
  <c r="C10" i="23"/>
  <c r="D8" i="23"/>
  <c r="B2" i="23"/>
  <c r="B3" i="23"/>
  <c r="B4" i="23"/>
  <c r="B5" i="23"/>
  <c r="B6" i="23"/>
  <c r="B7" i="23"/>
  <c r="B8" i="23"/>
  <c r="I7" i="23"/>
  <c r="H7" i="23"/>
  <c r="G7" i="23"/>
  <c r="F7" i="23"/>
  <c r="I6" i="23"/>
  <c r="H6" i="23"/>
  <c r="G6" i="23"/>
  <c r="F6" i="23"/>
  <c r="I5" i="23"/>
  <c r="H5" i="23"/>
  <c r="G5" i="23"/>
  <c r="F5" i="23"/>
  <c r="I4" i="23"/>
  <c r="H4" i="23"/>
  <c r="G4" i="23"/>
  <c r="F4" i="23"/>
  <c r="I3" i="23"/>
  <c r="H3" i="23"/>
  <c r="G3" i="23"/>
  <c r="F3" i="23"/>
  <c r="I2" i="23"/>
  <c r="H2" i="23"/>
  <c r="G2" i="23"/>
  <c r="F2" i="23"/>
  <c r="AE31" i="22"/>
  <c r="U31" i="22"/>
  <c r="B31" i="22"/>
  <c r="AE30" i="22"/>
  <c r="U30" i="22"/>
  <c r="B30" i="22"/>
  <c r="D40" i="21"/>
  <c r="C40" i="21"/>
  <c r="B4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E15" i="21"/>
  <c r="U15" i="21"/>
  <c r="B15" i="21"/>
  <c r="B71" i="20"/>
  <c r="B164" i="20"/>
  <c r="B165" i="20"/>
  <c r="B166" i="20"/>
  <c r="B167" i="20"/>
  <c r="B168" i="20"/>
  <c r="B169" i="20"/>
  <c r="AE164" i="20"/>
  <c r="AE165" i="20"/>
  <c r="AE166" i="20"/>
  <c r="AE167" i="20"/>
  <c r="U164" i="20"/>
  <c r="U165" i="20"/>
  <c r="U166" i="20"/>
  <c r="U167" i="20"/>
  <c r="AE137" i="20"/>
  <c r="W137" i="20"/>
  <c r="V137" i="20"/>
  <c r="U137" i="20"/>
  <c r="AE133" i="20"/>
  <c r="U133" i="20"/>
  <c r="B133" i="20"/>
  <c r="AE132" i="20"/>
  <c r="U132" i="20"/>
  <c r="B132" i="20"/>
  <c r="AE131" i="20"/>
  <c r="U131" i="20"/>
  <c r="B131" i="20"/>
  <c r="AE130" i="20"/>
  <c r="U130" i="20"/>
  <c r="M130" i="20"/>
  <c r="H130" i="20"/>
  <c r="C130" i="20"/>
  <c r="B130" i="20"/>
  <c r="AE129" i="20"/>
  <c r="U129" i="20"/>
  <c r="B129" i="20"/>
  <c r="AE71" i="20"/>
  <c r="AE79" i="20"/>
  <c r="AE80" i="20"/>
  <c r="AE81" i="20"/>
  <c r="AE82" i="20"/>
  <c r="AE83" i="20"/>
  <c r="AE84" i="20"/>
  <c r="AE85" i="20"/>
  <c r="U71" i="20"/>
  <c r="U79" i="20"/>
  <c r="U80" i="20"/>
  <c r="U81" i="20"/>
  <c r="U82" i="20"/>
  <c r="U83" i="20"/>
  <c r="U84" i="20"/>
  <c r="U85" i="20"/>
  <c r="B79" i="20"/>
  <c r="B80" i="20"/>
  <c r="B81" i="20"/>
  <c r="B82" i="20"/>
  <c r="B83" i="20"/>
  <c r="B84" i="20"/>
  <c r="B85" i="20"/>
  <c r="AE67" i="20"/>
  <c r="U67" i="20"/>
  <c r="AF63" i="20"/>
  <c r="AE63" i="20"/>
  <c r="V63" i="20"/>
  <c r="U63" i="20"/>
  <c r="AE59" i="20"/>
  <c r="U59" i="20"/>
  <c r="B59" i="20"/>
  <c r="AE58" i="20"/>
  <c r="U58" i="20"/>
  <c r="B58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E40" i="20"/>
  <c r="U40" i="20"/>
  <c r="B40" i="20"/>
  <c r="AE32" i="20"/>
  <c r="U32" i="20"/>
  <c r="B32" i="20"/>
  <c r="AE31" i="20"/>
  <c r="U31" i="20"/>
  <c r="B31" i="20"/>
  <c r="AE30" i="20"/>
  <c r="U30" i="20"/>
  <c r="B30" i="20"/>
  <c r="AE15" i="20"/>
  <c r="U15" i="20"/>
  <c r="B15" i="20"/>
  <c r="AE14" i="20"/>
  <c r="U14" i="20"/>
  <c r="B14" i="20"/>
  <c r="AE4" i="20"/>
  <c r="U4" i="20"/>
  <c r="B4" i="20"/>
  <c r="U2" i="20"/>
  <c r="U1" i="20"/>
  <c r="F24" i="4"/>
  <c r="H16" i="4"/>
  <c r="H17" i="4"/>
  <c r="H18" i="4"/>
  <c r="H19" i="4"/>
  <c r="H20" i="4"/>
  <c r="H21" i="4"/>
  <c r="H22" i="4"/>
  <c r="F17" i="4"/>
  <c r="F18" i="4"/>
  <c r="F19" i="4"/>
  <c r="F21" i="4"/>
  <c r="F22" i="4"/>
  <c r="B17" i="4"/>
  <c r="C17" i="4"/>
  <c r="D17" i="4"/>
  <c r="E17" i="4"/>
  <c r="C18" i="4"/>
  <c r="D18" i="4"/>
  <c r="B19" i="4"/>
  <c r="C19" i="4"/>
  <c r="D19" i="4"/>
  <c r="E19" i="4"/>
  <c r="B20" i="4"/>
  <c r="C20" i="4"/>
  <c r="D20" i="4"/>
  <c r="E20" i="4"/>
  <c r="B21" i="4"/>
  <c r="C21" i="4"/>
  <c r="D21" i="4"/>
  <c r="E21" i="4"/>
  <c r="G21" i="4"/>
  <c r="F23" i="4"/>
  <c r="E16" i="4"/>
  <c r="E22" i="4"/>
  <c r="E23" i="4"/>
  <c r="D16" i="4"/>
  <c r="D22" i="4"/>
  <c r="D23" i="4"/>
  <c r="C16" i="4"/>
  <c r="C22" i="4"/>
  <c r="C23" i="4"/>
  <c r="B16" i="4"/>
  <c r="B22" i="4"/>
  <c r="B23" i="4"/>
  <c r="E3" i="4"/>
  <c r="C3" i="4"/>
  <c r="D3" i="4"/>
  <c r="B3" i="4"/>
  <c r="H15" i="19"/>
  <c r="D15" i="19"/>
  <c r="F14" i="19"/>
  <c r="E14" i="19"/>
  <c r="C14" i="19"/>
  <c r="D14" i="19"/>
  <c r="AF128" i="1"/>
  <c r="B36" i="1"/>
  <c r="U36" i="1"/>
  <c r="B49" i="1"/>
  <c r="U49" i="1"/>
  <c r="AE59" i="1"/>
  <c r="B155" i="1"/>
  <c r="B158" i="1"/>
  <c r="B67" i="1"/>
  <c r="B75" i="1"/>
  <c r="V59" i="1"/>
  <c r="B4" i="1"/>
  <c r="AE55" i="1"/>
  <c r="AE49" i="1"/>
  <c r="AE36" i="1"/>
  <c r="AE54" i="1"/>
  <c r="AE28" i="1"/>
  <c r="AE4" i="1"/>
  <c r="E7" i="4"/>
  <c r="D7" i="4"/>
  <c r="E6" i="4"/>
  <c r="D6" i="4"/>
  <c r="E5" i="4"/>
  <c r="D5" i="4"/>
  <c r="E4" i="4"/>
  <c r="D4" i="4"/>
  <c r="E2" i="4"/>
  <c r="D2" i="4"/>
  <c r="AF31" i="3"/>
  <c r="AF30" i="3"/>
  <c r="V31" i="3"/>
  <c r="V30" i="3"/>
  <c r="V15" i="2"/>
  <c r="AF15" i="2"/>
  <c r="AE155" i="1"/>
  <c r="AE80" i="1"/>
  <c r="AE79" i="1"/>
  <c r="AE78" i="1"/>
  <c r="AE77" i="1"/>
  <c r="AE76" i="1"/>
  <c r="AE67" i="1"/>
  <c r="AE75" i="1"/>
  <c r="U67" i="1"/>
  <c r="AE63" i="1"/>
  <c r="U63" i="1"/>
  <c r="U59" i="1"/>
  <c r="B28" i="1"/>
  <c r="U4" i="1"/>
  <c r="B31" i="3"/>
  <c r="B30" i="3"/>
  <c r="AF29" i="2"/>
  <c r="AE29" i="2"/>
  <c r="AD29" i="2"/>
  <c r="AC29" i="2"/>
  <c r="AB29" i="2"/>
  <c r="AA29" i="2"/>
  <c r="Z29" i="2"/>
  <c r="Y29" i="2"/>
  <c r="AF28" i="2"/>
  <c r="AE28" i="2"/>
  <c r="AD28" i="2"/>
  <c r="AC28" i="2"/>
  <c r="AB28" i="2"/>
  <c r="AA28" i="2"/>
  <c r="Z28" i="2"/>
  <c r="Y28" i="2"/>
  <c r="B40" i="2"/>
  <c r="B15" i="2"/>
  <c r="B79" i="1"/>
  <c r="B78" i="1"/>
  <c r="B77" i="1"/>
  <c r="B76" i="1"/>
  <c r="B80" i="1"/>
  <c r="U55" i="1"/>
  <c r="B55" i="1"/>
  <c r="B54" i="1"/>
  <c r="C7" i="4"/>
  <c r="B7" i="4"/>
  <c r="C6" i="4"/>
  <c r="B6" i="4"/>
  <c r="C5" i="4"/>
  <c r="B5" i="4"/>
  <c r="C4" i="4"/>
  <c r="B4" i="4"/>
  <c r="C2" i="4"/>
  <c r="B2" i="4"/>
  <c r="U54" i="1"/>
  <c r="U28" i="1"/>
  <c r="E40" i="2"/>
  <c r="D40" i="2"/>
  <c r="C40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H3" i="4"/>
  <c r="G6" i="4"/>
  <c r="F3" i="4"/>
  <c r="F7" i="4"/>
  <c r="G7" i="4"/>
  <c r="F5" i="4"/>
  <c r="H5" i="4"/>
  <c r="G2" i="4"/>
  <c r="F6" i="4"/>
  <c r="G5" i="4"/>
  <c r="I6" i="4"/>
  <c r="H4" i="4"/>
  <c r="G3" i="4"/>
  <c r="B8" i="4"/>
  <c r="F2" i="4"/>
  <c r="B159" i="1"/>
  <c r="B156" i="1"/>
  <c r="B157" i="1"/>
  <c r="I3" i="4"/>
  <c r="G4" i="4"/>
  <c r="H2" i="4"/>
  <c r="I5" i="4"/>
  <c r="H6" i="4"/>
  <c r="C8" i="4"/>
  <c r="C9" i="4"/>
  <c r="C11" i="4"/>
  <c r="H7" i="4"/>
  <c r="D8" i="4"/>
  <c r="I2" i="4"/>
  <c r="E8" i="4"/>
  <c r="AE81" i="1"/>
  <c r="I7" i="4"/>
  <c r="AE158" i="1"/>
  <c r="AE157" i="1"/>
  <c r="I4" i="4"/>
  <c r="F4" i="4"/>
  <c r="B81" i="1"/>
  <c r="AE156" i="1"/>
  <c r="AE159" i="1"/>
  <c r="C10" i="4"/>
  <c r="B160" i="1"/>
  <c r="E9" i="4"/>
  <c r="E11" i="4"/>
  <c r="E10" i="4"/>
  <c r="AE160" i="1"/>
</calcChain>
</file>

<file path=xl/sharedStrings.xml><?xml version="1.0" encoding="utf-8"?>
<sst xmlns="http://schemas.openxmlformats.org/spreadsheetml/2006/main" count="936" uniqueCount="207">
  <si>
    <t>2. Energy Consumption by Sector and Source</t>
  </si>
  <si>
    <t>(quadrillion Btu, unless otherwise noted)</t>
  </si>
  <si>
    <t xml:space="preserve">   Coal</t>
  </si>
  <si>
    <t xml:space="preserve">   Natural Gas</t>
  </si>
  <si>
    <t xml:space="preserve">     Total</t>
  </si>
  <si>
    <t xml:space="preserve"> Sector and Source</t>
  </si>
  <si>
    <t xml:space="preserve">   Propane</t>
  </si>
  <si>
    <t xml:space="preserve">   Kerosene</t>
  </si>
  <si>
    <t xml:space="preserve">   Distillate Fuel Oil</t>
  </si>
  <si>
    <t xml:space="preserve">     Petroleum and Other Liquids Subtotal</t>
  </si>
  <si>
    <t xml:space="preserve">   Electricity</t>
  </si>
  <si>
    <t xml:space="preserve">     Delivered Energy</t>
  </si>
  <si>
    <t xml:space="preserve">   Electricity Related Losses</t>
  </si>
  <si>
    <t xml:space="preserve"> Commercial</t>
  </si>
  <si>
    <t xml:space="preserve">   Residual Fuel Oil</t>
  </si>
  <si>
    <t xml:space="preserve">   Petrochemical Feedstocks</t>
  </si>
  <si>
    <t xml:space="preserve">   Natural-Gas-to-Liquids Heat and Power</t>
  </si>
  <si>
    <t xml:space="preserve">     Natural Gas Subtotal</t>
  </si>
  <si>
    <t xml:space="preserve">   Metallurgical Coal</t>
  </si>
  <si>
    <t xml:space="preserve">   Other Industrial Coal</t>
  </si>
  <si>
    <t xml:space="preserve">   Coal-to-Liquids Heat and Power</t>
  </si>
  <si>
    <t xml:space="preserve">   Net Coal Coke Imports</t>
  </si>
  <si>
    <t xml:space="preserve">     Coal Subtotal</t>
  </si>
  <si>
    <t xml:space="preserve">   Biofuels Heat and Coproducts</t>
  </si>
  <si>
    <t xml:space="preserve"> Transportation</t>
  </si>
  <si>
    <t xml:space="preserve">   Compressed / Liquefied Natural Gas</t>
  </si>
  <si>
    <t xml:space="preserve"> Delivered Energy Consumption, All Sectors</t>
  </si>
  <si>
    <t xml:space="preserve">   Other Coal</t>
  </si>
  <si>
    <t xml:space="preserve">   Steam Coal</t>
  </si>
  <si>
    <t xml:space="preserve">   Non-biogenic Municipal Waste</t>
  </si>
  <si>
    <t xml:space="preserve">   Electricity Imports</t>
  </si>
  <si>
    <t xml:space="preserve"> Total Energy Consumption</t>
  </si>
  <si>
    <t>Energy Use &amp; Related Statistics</t>
  </si>
  <si>
    <t xml:space="preserve">  Delivered Energy Use</t>
  </si>
  <si>
    <t xml:space="preserve">  Total Energy Use</t>
  </si>
  <si>
    <t xml:space="preserve">  Ethanol Consumed in Motor Gasoline and E85</t>
  </si>
  <si>
    <t xml:space="preserve">  Population (millions)</t>
  </si>
  <si>
    <t xml:space="preserve">  Gross Domestic Product (billion 2009 dollars)</t>
  </si>
  <si>
    <t xml:space="preserve">  Carbon Dioxide Emissions (million metric</t>
  </si>
  <si>
    <t xml:space="preserve">   tons carbon dioxide)</t>
  </si>
  <si>
    <t>1. Total Energy Supply, Disposition, and Price Summary</t>
  </si>
  <si>
    <t xml:space="preserve"> Supply, Disposition, and Prices</t>
  </si>
  <si>
    <t>Production</t>
  </si>
  <si>
    <t xml:space="preserve">   Crude Oil and Lease Condensate</t>
  </si>
  <si>
    <t xml:space="preserve">   Natural Gas Plant Liquids</t>
  </si>
  <si>
    <t xml:space="preserve">   Dry Natural Gas</t>
  </si>
  <si>
    <t xml:space="preserve">   Coal 1/</t>
  </si>
  <si>
    <t xml:space="preserve">   Nuclear / Uranium 2/</t>
  </si>
  <si>
    <t xml:space="preserve">   Conventional Hydroelectric Power</t>
  </si>
  <si>
    <t xml:space="preserve">   Biomass 3/</t>
  </si>
  <si>
    <t xml:space="preserve">   Other Renewable Energy 4/</t>
  </si>
  <si>
    <t xml:space="preserve">   Other 5/</t>
  </si>
  <si>
    <t xml:space="preserve">       Total</t>
  </si>
  <si>
    <t>Imports</t>
  </si>
  <si>
    <t xml:space="preserve">   Crude Oil</t>
  </si>
  <si>
    <t xml:space="preserve">   Petroleum and Other Liquids 6/</t>
  </si>
  <si>
    <t>Exports</t>
  </si>
  <si>
    <t>Discrepancy 11/</t>
  </si>
  <si>
    <t>Consumption</t>
  </si>
  <si>
    <t xml:space="preserve">  Brent Spot Price (dollars per barrel)</t>
  </si>
  <si>
    <t xml:space="preserve">  Electricity (cents per kilowatthour)</t>
  </si>
  <si>
    <t>Prices (nominal dollars per unit)</t>
  </si>
  <si>
    <t>17. Renewable Energy Consumption by Sector and Source</t>
  </si>
  <si>
    <t>Marketed Renewable Energy 1/</t>
  </si>
  <si>
    <t xml:space="preserve">  Residential (wood)</t>
  </si>
  <si>
    <t xml:space="preserve">  Commercial (biomass)</t>
  </si>
  <si>
    <t xml:space="preserve">  Industrial 2/</t>
  </si>
  <si>
    <t xml:space="preserve">    Conventional Hydroelectric Power</t>
  </si>
  <si>
    <t xml:space="preserve">    Municipal Waste 3/</t>
  </si>
  <si>
    <t xml:space="preserve">    Biomass</t>
  </si>
  <si>
    <t xml:space="preserve">    Biofuels Heat and Coproducts</t>
  </si>
  <si>
    <t xml:space="preserve">  Transportation</t>
  </si>
  <si>
    <t xml:space="preserve">    Ethanol used in E85 4/</t>
  </si>
  <si>
    <t xml:space="preserve">    Ethanol used in Gasoline Blending</t>
  </si>
  <si>
    <t xml:space="preserve">    Biodiesel used in Distillate Blending</t>
  </si>
  <si>
    <t xml:space="preserve">    Biobutanol</t>
  </si>
  <si>
    <t xml:space="preserve">    Liquids from Biomass</t>
  </si>
  <si>
    <t xml:space="preserve">    Renewable Diesel and Gasoline 5/</t>
  </si>
  <si>
    <t xml:space="preserve">  Electric Power 6/</t>
  </si>
  <si>
    <t xml:space="preserve">    Geothermal</t>
  </si>
  <si>
    <t xml:space="preserve">    Biogenic Municipal Waste 7/</t>
  </si>
  <si>
    <t xml:space="preserve">      Dedicated Plants</t>
  </si>
  <si>
    <t xml:space="preserve">      Cofiring</t>
  </si>
  <si>
    <t xml:space="preserve">    Solar Thermal</t>
  </si>
  <si>
    <t xml:space="preserve">    Solar Photovoltaic</t>
  </si>
  <si>
    <t xml:space="preserve">    Wind</t>
  </si>
  <si>
    <t xml:space="preserve">  Total Marketed Renewable Energy</t>
  </si>
  <si>
    <t>Sources of Ethanol</t>
  </si>
  <si>
    <t xml:space="preserve">  From Corn and Other Starch</t>
  </si>
  <si>
    <t xml:space="preserve">  From Cellulose</t>
  </si>
  <si>
    <t xml:space="preserve">  Net Imports</t>
  </si>
  <si>
    <t xml:space="preserve">    Total U.S. Supply of Ethanol</t>
  </si>
  <si>
    <t>Nonmarketed Renewable Energy 8/</t>
  </si>
  <si>
    <t xml:space="preserve">     Selected Consumption</t>
  </si>
  <si>
    <t xml:space="preserve">  Residential</t>
  </si>
  <si>
    <t xml:space="preserve">    Solar Hot Water Heating</t>
  </si>
  <si>
    <t xml:space="preserve">    Geothermal Heat Pumps</t>
  </si>
  <si>
    <t xml:space="preserve">  Commercial</t>
  </si>
  <si>
    <t>Nuclear</t>
  </si>
  <si>
    <t>Renewable</t>
  </si>
  <si>
    <t>Coal</t>
  </si>
  <si>
    <t>Dry Natural Gas</t>
  </si>
  <si>
    <t>NGL / LPG</t>
  </si>
  <si>
    <t>Petroleum</t>
  </si>
  <si>
    <t xml:space="preserve"> Totals</t>
  </si>
  <si>
    <t>Residential</t>
  </si>
  <si>
    <t>Commercial</t>
  </si>
  <si>
    <t>Industrial</t>
  </si>
  <si>
    <t>Transportation</t>
  </si>
  <si>
    <t>Electic Power</t>
  </si>
  <si>
    <t>Total</t>
  </si>
  <si>
    <t>Electricity</t>
  </si>
  <si>
    <t>Natural Gas</t>
  </si>
  <si>
    <t>LPG</t>
  </si>
  <si>
    <t>Total Consumption</t>
  </si>
  <si>
    <t xml:space="preserve">  Natural Gas at Henry Hub (dollars per mmBtu)</t>
  </si>
  <si>
    <t xml:space="preserve">   Hydrogen</t>
  </si>
  <si>
    <t>Prices (2016 dollars per unit)</t>
  </si>
  <si>
    <t xml:space="preserve">  West Texas Intermediate Spot Price (dollars per barrel)</t>
  </si>
  <si>
    <t>Net Imports</t>
  </si>
  <si>
    <t>Net Petroleum imports</t>
  </si>
  <si>
    <t>Electric Power %</t>
  </si>
  <si>
    <t>Industrial %</t>
  </si>
  <si>
    <t>residential and commercial % NG + Electricity</t>
  </si>
  <si>
    <t>industrial % NG + Electricity</t>
  </si>
  <si>
    <t xml:space="preserve">     Petroleum</t>
  </si>
  <si>
    <t xml:space="preserve">        Trans %</t>
  </si>
  <si>
    <t xml:space="preserve">        Industrial %</t>
  </si>
  <si>
    <t xml:space="preserve">        Res+Com+Elec %</t>
  </si>
  <si>
    <t>Electricity losses % total electricity quads</t>
  </si>
  <si>
    <t xml:space="preserve"> Residential - Res+Comm NG+Elec%</t>
  </si>
  <si>
    <t>Res%EnergyUse</t>
  </si>
  <si>
    <t>Comm%Energy</t>
  </si>
  <si>
    <t xml:space="preserve"> Industrial 4/ - Ind%NG+Elec</t>
  </si>
  <si>
    <t xml:space="preserve"> Ind-pet use</t>
  </si>
  <si>
    <t xml:space="preserve"> biofuels+renE</t>
  </si>
  <si>
    <t xml:space="preserve"> Ind%energy</t>
  </si>
  <si>
    <t xml:space="preserve"> prop%tran</t>
  </si>
  <si>
    <t>Pet%trans</t>
  </si>
  <si>
    <t>biofuel-ren%trans</t>
  </si>
  <si>
    <t>NG%trans</t>
  </si>
  <si>
    <t>elec%trans</t>
  </si>
  <si>
    <t xml:space="preserve"> hydrogen%trans</t>
  </si>
  <si>
    <t>NG%elec</t>
  </si>
  <si>
    <t xml:space="preserve"> Coal%elec</t>
  </si>
  <si>
    <t xml:space="preserve">   Ren%elec</t>
  </si>
  <si>
    <t xml:space="preserve">   Nuclear%elec</t>
  </si>
  <si>
    <t xml:space="preserve">     Pet%total</t>
  </si>
  <si>
    <t>Renewable%</t>
  </si>
  <si>
    <t>NG net exports</t>
  </si>
  <si>
    <t xml:space="preserve"> Trans % Gasoline</t>
  </si>
  <si>
    <t xml:space="preserve">   Distillate Fuel Oil 1/</t>
  </si>
  <si>
    <t xml:space="preserve">   Renewable Energy 2/</t>
  </si>
  <si>
    <t xml:space="preserve">   Motor Gasoline 3/</t>
  </si>
  <si>
    <t xml:space="preserve">   Renewable Energy 4/</t>
  </si>
  <si>
    <t xml:space="preserve">   Liquefied Petroleum Gases and Other 6/</t>
  </si>
  <si>
    <t xml:space="preserve">   Other Petroleum 7/</t>
  </si>
  <si>
    <t xml:space="preserve">   Lease and Plant Fuel 8/</t>
  </si>
  <si>
    <t xml:space="preserve">   Natural Gas to Liquefy Gas for Export 9/</t>
  </si>
  <si>
    <t xml:space="preserve">   Renewable Energy 10/</t>
  </si>
  <si>
    <t xml:space="preserve">      of which:  E85 11/</t>
  </si>
  <si>
    <t xml:space="preserve">   Jet Fuel 12/</t>
  </si>
  <si>
    <t xml:space="preserve">   Distillate Fuel Oil 13/</t>
  </si>
  <si>
    <t xml:space="preserve">   Other Petroleum 14/</t>
  </si>
  <si>
    <t xml:space="preserve">   Pipeline and Distribution Fuel Natural Gas</t>
  </si>
  <si>
    <t xml:space="preserve"> Unspecified Sector 15/</t>
  </si>
  <si>
    <t xml:space="preserve">   Kerosene 16/</t>
  </si>
  <si>
    <t xml:space="preserve">   Other Petroleum 17/</t>
  </si>
  <si>
    <t xml:space="preserve">   Renewable Energy 18/</t>
  </si>
  <si>
    <t xml:space="preserve"> Electric Power 19/</t>
  </si>
  <si>
    <t xml:space="preserve">   Nuclear / Uranium 20/</t>
  </si>
  <si>
    <t xml:space="preserve">   Renewable Energy 21/</t>
  </si>
  <si>
    <t xml:space="preserve">   Renewable Energy 22/</t>
  </si>
  <si>
    <t xml:space="preserve">   Other 7/</t>
  </si>
  <si>
    <t xml:space="preserve">   Petroleum and Other Liquids 8/</t>
  </si>
  <si>
    <t xml:space="preserve">   Petroleum and Other Liquids 10/</t>
  </si>
  <si>
    <t xml:space="preserve">   Coal 11/</t>
  </si>
  <si>
    <t xml:space="preserve">   Biomass 12/</t>
  </si>
  <si>
    <t xml:space="preserve">   Other 13/</t>
  </si>
  <si>
    <t xml:space="preserve">  Coal, Minemouth (dollars per ton) 14/</t>
  </si>
  <si>
    <t xml:space="preserve">  Coal, Minemouth (dollars per million Btu) 14/</t>
  </si>
  <si>
    <t xml:space="preserve">  Coal, Delivered (dollars per million Btu) 15/</t>
  </si>
  <si>
    <t>UnSpec</t>
  </si>
  <si>
    <t>non-hydro Renewable</t>
  </si>
  <si>
    <t>Nuclear + Renewable %</t>
  </si>
  <si>
    <t>Res Electricity + Related Losses</t>
  </si>
  <si>
    <t>Com Electricity + Related Losses</t>
  </si>
  <si>
    <t>Ind Electricity + Related Losses</t>
  </si>
  <si>
    <t xml:space="preserve">       Unspecified Sector %</t>
  </si>
  <si>
    <t>2050 Production</t>
  </si>
  <si>
    <t>2050 Consumption</t>
  </si>
  <si>
    <t>2050 Consumption by End Use Sector</t>
  </si>
  <si>
    <t>Trans%</t>
  </si>
  <si>
    <t>2050 % of Petroleum Cons</t>
  </si>
  <si>
    <t>ElecP%</t>
  </si>
  <si>
    <t>Non-Renewable</t>
  </si>
  <si>
    <t>2050 % Petroleum Cons</t>
  </si>
  <si>
    <t>2021-2040/50 % Change</t>
  </si>
  <si>
    <t>2021-2040 % Change</t>
  </si>
  <si>
    <t>2021 for charts</t>
  </si>
  <si>
    <t>2021 Production</t>
  </si>
  <si>
    <t>2021 Consumption</t>
  </si>
  <si>
    <t>Reference Case</t>
  </si>
  <si>
    <t>High Oil Price</t>
  </si>
  <si>
    <t>Low Economic Growth</t>
  </si>
  <si>
    <t>--</t>
  </si>
  <si>
    <t>Sector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</si>
</sst>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"/>
    <numFmt numFmtId="168" formatCode="0.0000"/>
    <numFmt numFmtId="169" formatCode="0.000%"/>
    <numFmt numFmtId="170" formatCode="0.00000%"/>
    <numFmt numFmtId="171" formatCode="#,##0.000000"/>
  </numFmts>
  <fonts count="52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2"/>
      <name val="Helv"/>
    </font>
    <font>
      <sz val="18"/>
      <color theme="3"/>
      <name val="Cambria"/>
      <family val="2"/>
      <scheme val="maj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name val="Courier"/>
    </font>
    <font>
      <sz val="12"/>
      <name val="TMSRMN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BFBFBF"/>
      </top>
      <bottom style="thin">
        <color indexed="64"/>
      </bottom>
      <diagonal/>
    </border>
  </borders>
  <cellStyleXfs count="203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10" applyNumberFormat="0" applyFont="0" applyProtection="0">
      <alignment wrapText="1"/>
    </xf>
    <xf numFmtId="0" fontId="27" fillId="0" borderId="0" applyNumberFormat="0" applyFill="0" applyBorder="0" applyAlignment="0" applyProtection="0"/>
    <xf numFmtId="0" fontId="27" fillId="0" borderId="11" applyNumberFormat="0" applyProtection="0">
      <alignment wrapText="1"/>
    </xf>
    <xf numFmtId="0" fontId="28" fillId="0" borderId="12" applyNumberFormat="0" applyProtection="0">
      <alignment wrapText="1"/>
    </xf>
    <xf numFmtId="0" fontId="28" fillId="0" borderId="13" applyNumberFormat="0" applyProtection="0">
      <alignment wrapText="1"/>
    </xf>
    <xf numFmtId="0" fontId="29" fillId="0" borderId="0" applyNumberFormat="0" applyProtection="0">
      <alignment horizontal="left"/>
    </xf>
    <xf numFmtId="9" fontId="27" fillId="0" borderId="0" applyFont="0" applyFill="0" applyBorder="0" applyAlignment="0" applyProtection="0"/>
    <xf numFmtId="0" fontId="31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6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7" fillId="0" borderId="0"/>
    <xf numFmtId="0" fontId="27" fillId="0" borderId="10">
      <alignment wrapText="1"/>
    </xf>
    <xf numFmtId="0" fontId="28" fillId="0" borderId="13">
      <alignment wrapText="1"/>
    </xf>
  </cellStyleXfs>
  <cellXfs count="161">
    <xf numFmtId="0" fontId="0" fillId="0" borderId="0" xfId="0"/>
    <xf numFmtId="0" fontId="27" fillId="0" borderId="0" xfId="43"/>
    <xf numFmtId="0" fontId="28" fillId="0" borderId="12" xfId="45">
      <alignment wrapText="1"/>
    </xf>
    <xf numFmtId="0" fontId="0" fillId="0" borderId="10" xfId="42" applyFont="1">
      <alignment wrapText="1"/>
    </xf>
    <xf numFmtId="0" fontId="34" fillId="0" borderId="0" xfId="0" applyFont="1"/>
    <xf numFmtId="165" fontId="34" fillId="0" borderId="0" xfId="0" applyNumberFormat="1" applyFont="1"/>
    <xf numFmtId="0" fontId="36" fillId="0" borderId="0" xfId="49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2" fontId="32" fillId="0" borderId="0" xfId="49" applyNumberFormat="1" applyFont="1" applyAlignment="1">
      <alignment horizontal="center" vertical="center" wrapText="1"/>
    </xf>
    <xf numFmtId="0" fontId="37" fillId="0" borderId="0" xfId="49" applyFont="1"/>
    <xf numFmtId="165" fontId="38" fillId="0" borderId="0" xfId="0" applyNumberFormat="1" applyFont="1"/>
    <xf numFmtId="2" fontId="38" fillId="0" borderId="0" xfId="0" applyNumberFormat="1" applyFont="1"/>
    <xf numFmtId="2" fontId="34" fillId="0" borderId="0" xfId="0" applyNumberFormat="1" applyFont="1"/>
    <xf numFmtId="165" fontId="35" fillId="0" borderId="0" xfId="0" applyNumberFormat="1" applyFont="1"/>
    <xf numFmtId="2" fontId="32" fillId="0" borderId="0" xfId="0" applyNumberFormat="1" applyFont="1"/>
    <xf numFmtId="0" fontId="35" fillId="0" borderId="0" xfId="0" applyFont="1"/>
    <xf numFmtId="0" fontId="38" fillId="0" borderId="0" xfId="0" applyFont="1"/>
    <xf numFmtId="9" fontId="33" fillId="0" borderId="0" xfId="48" applyFont="1"/>
    <xf numFmtId="164" fontId="34" fillId="0" borderId="0" xfId="48" applyNumberFormat="1" applyFont="1"/>
    <xf numFmtId="0" fontId="35" fillId="0" borderId="14" xfId="0" applyFont="1" applyBorder="1" applyAlignment="1">
      <alignment wrapText="1"/>
    </xf>
    <xf numFmtId="9" fontId="34" fillId="0" borderId="0" xfId="48" applyFont="1"/>
    <xf numFmtId="9" fontId="35" fillId="0" borderId="0" xfId="48" applyFont="1"/>
    <xf numFmtId="0" fontId="39" fillId="0" borderId="0" xfId="0" applyFont="1" applyAlignment="1">
      <alignment horizontal="left" vertical="center" indent="1"/>
    </xf>
    <xf numFmtId="0" fontId="28" fillId="0" borderId="0" xfId="0" applyFont="1"/>
    <xf numFmtId="4" fontId="0" fillId="0" borderId="10" xfId="42" applyNumberFormat="1" applyFont="1" applyAlignment="1">
      <alignment horizontal="right" wrapText="1"/>
    </xf>
    <xf numFmtId="164" fontId="0" fillId="0" borderId="10" xfId="42" applyNumberFormat="1" applyFont="1" applyAlignment="1">
      <alignment horizontal="right" wrapText="1"/>
    </xf>
    <xf numFmtId="0" fontId="29" fillId="0" borderId="0" xfId="47">
      <alignment horizontal="left"/>
    </xf>
    <xf numFmtId="0" fontId="28" fillId="0" borderId="13" xfId="46">
      <alignment wrapText="1"/>
    </xf>
    <xf numFmtId="4" fontId="28" fillId="0" borderId="13" xfId="46" applyNumberFormat="1" applyAlignment="1">
      <alignment horizontal="right" wrapText="1"/>
    </xf>
    <xf numFmtId="166" fontId="0" fillId="0" borderId="10" xfId="42" applyNumberFormat="1" applyFont="1" applyAlignment="1">
      <alignment horizontal="right" wrapText="1"/>
    </xf>
    <xf numFmtId="3" fontId="0" fillId="0" borderId="10" xfId="42" applyNumberFormat="1" applyFont="1" applyAlignment="1">
      <alignment horizontal="right" wrapText="1"/>
    </xf>
    <xf numFmtId="0" fontId="27" fillId="0" borderId="13" xfId="46" applyFont="1">
      <alignment wrapText="1"/>
    </xf>
    <xf numFmtId="167" fontId="0" fillId="0" borderId="10" xfId="42" applyNumberFormat="1" applyFont="1" applyAlignment="1">
      <alignment horizontal="right" wrapText="1"/>
    </xf>
    <xf numFmtId="4" fontId="0" fillId="0" borderId="0" xfId="0" applyNumberFormat="1"/>
    <xf numFmtId="165" fontId="35" fillId="33" borderId="0" xfId="0" applyNumberFormat="1" applyFont="1" applyFill="1"/>
    <xf numFmtId="9" fontId="28" fillId="33" borderId="10" xfId="48" applyFont="1" applyFill="1" applyBorder="1" applyAlignment="1">
      <alignment horizontal="right" wrapText="1"/>
    </xf>
    <xf numFmtId="9" fontId="28" fillId="33" borderId="0" xfId="48" applyFont="1" applyFill="1" applyAlignment="1">
      <alignment horizontal="right" wrapText="1"/>
    </xf>
    <xf numFmtId="4" fontId="28" fillId="0" borderId="10" xfId="42" applyNumberFormat="1" applyFont="1" applyAlignment="1">
      <alignment horizontal="center" wrapText="1"/>
    </xf>
    <xf numFmtId="164" fontId="44" fillId="33" borderId="0" xfId="48" applyNumberFormat="1" applyFont="1" applyFill="1"/>
    <xf numFmtId="166" fontId="28" fillId="0" borderId="13" xfId="46" applyNumberFormat="1" applyAlignment="1">
      <alignment horizontal="right" wrapText="1"/>
    </xf>
    <xf numFmtId="164" fontId="28" fillId="33" borderId="10" xfId="48" applyNumberFormat="1" applyFont="1" applyFill="1" applyBorder="1" applyAlignment="1">
      <alignment horizontal="right" wrapText="1"/>
    </xf>
    <xf numFmtId="0" fontId="0" fillId="0" borderId="0" xfId="42" applyFont="1" applyBorder="1">
      <alignment wrapText="1"/>
    </xf>
    <xf numFmtId="10" fontId="44" fillId="33" borderId="0" xfId="48" applyNumberFormat="1" applyFont="1" applyFill="1"/>
    <xf numFmtId="4" fontId="45" fillId="0" borderId="10" xfId="42" applyNumberFormat="1" applyFont="1" applyAlignment="1">
      <alignment horizontal="right" wrapText="1"/>
    </xf>
    <xf numFmtId="10" fontId="28" fillId="33" borderId="10" xfId="48" applyNumberFormat="1" applyFont="1" applyFill="1" applyBorder="1" applyAlignment="1">
      <alignment horizontal="right" wrapText="1"/>
    </xf>
    <xf numFmtId="168" fontId="35" fillId="0" borderId="0" xfId="0" applyNumberFormat="1" applyFont="1"/>
    <xf numFmtId="164" fontId="28" fillId="33" borderId="13" xfId="48" applyNumberFormat="1" applyFont="1" applyFill="1" applyBorder="1" applyAlignment="1">
      <alignment horizontal="right" wrapText="1"/>
    </xf>
    <xf numFmtId="0" fontId="44" fillId="0" borderId="0" xfId="0" applyFont="1"/>
    <xf numFmtId="4" fontId="28" fillId="33" borderId="13" xfId="46" applyNumberFormat="1" applyFill="1" applyAlignment="1">
      <alignment horizontal="right" wrapText="1"/>
    </xf>
    <xf numFmtId="0" fontId="28" fillId="33" borderId="12" xfId="45" applyFill="1">
      <alignment wrapText="1"/>
    </xf>
    <xf numFmtId="165" fontId="43" fillId="33" borderId="0" xfId="0" applyNumberFormat="1" applyFont="1" applyFill="1"/>
    <xf numFmtId="164" fontId="34" fillId="0" borderId="0" xfId="0" applyNumberFormat="1" applyFont="1"/>
    <xf numFmtId="164" fontId="43" fillId="0" borderId="0" xfId="48" applyNumberFormat="1" applyFont="1"/>
    <xf numFmtId="4" fontId="34" fillId="0" borderId="0" xfId="0" applyNumberFormat="1" applyFont="1"/>
    <xf numFmtId="0" fontId="32" fillId="0" borderId="0" xfId="49" applyFont="1"/>
    <xf numFmtId="164" fontId="44" fillId="0" borderId="0" xfId="48" applyNumberFormat="1" applyFont="1"/>
    <xf numFmtId="164" fontId="35" fillId="0" borderId="0" xfId="48" applyNumberFormat="1" applyFont="1"/>
    <xf numFmtId="166" fontId="28" fillId="33" borderId="13" xfId="46" applyNumberFormat="1" applyFill="1" applyAlignment="1">
      <alignment horizontal="right" wrapText="1"/>
    </xf>
    <xf numFmtId="9" fontId="28" fillId="0" borderId="10" xfId="48" applyFont="1" applyBorder="1" applyAlignment="1">
      <alignment horizontal="right" wrapText="1"/>
    </xf>
    <xf numFmtId="9" fontId="28" fillId="0" borderId="0" xfId="48" applyFont="1" applyAlignment="1">
      <alignment horizontal="right" wrapText="1"/>
    </xf>
    <xf numFmtId="166" fontId="28" fillId="0" borderId="10" xfId="42" applyNumberFormat="1" applyFont="1" applyAlignment="1">
      <alignment horizontal="right" wrapText="1"/>
    </xf>
    <xf numFmtId="0" fontId="28" fillId="0" borderId="10" xfId="42" applyFont="1">
      <alignment wrapText="1"/>
    </xf>
    <xf numFmtId="164" fontId="28" fillId="0" borderId="10" xfId="48" applyNumberFormat="1" applyFont="1" applyFill="1" applyBorder="1" applyAlignment="1">
      <alignment horizontal="right" wrapText="1"/>
    </xf>
    <xf numFmtId="4" fontId="48" fillId="0" borderId="13" xfId="46" applyNumberFormat="1" applyFont="1" applyAlignment="1">
      <alignment horizontal="right" wrapText="1"/>
    </xf>
    <xf numFmtId="4" fontId="0" fillId="33" borderId="10" xfId="42" applyNumberFormat="1" applyFont="1" applyFill="1" applyAlignment="1">
      <alignment horizontal="right" wrapText="1"/>
    </xf>
    <xf numFmtId="0" fontId="0" fillId="0" borderId="10" xfId="42" applyFont="1" applyAlignment="1">
      <alignment horizontal="left" wrapText="1"/>
    </xf>
    <xf numFmtId="3" fontId="0" fillId="0" borderId="10" xfId="201" applyNumberFormat="1" applyFont="1" applyAlignment="1">
      <alignment horizontal="right" wrapText="1"/>
    </xf>
    <xf numFmtId="166" fontId="0" fillId="33" borderId="10" xfId="42" applyNumberFormat="1" applyFont="1" applyFill="1" applyAlignment="1">
      <alignment horizontal="right" wrapText="1"/>
    </xf>
    <xf numFmtId="4" fontId="28" fillId="0" borderId="0" xfId="0" applyNumberFormat="1" applyFont="1"/>
    <xf numFmtId="165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9" fontId="43" fillId="33" borderId="0" xfId="48" applyFont="1" applyFill="1"/>
    <xf numFmtId="4" fontId="30" fillId="0" borderId="13" xfId="46" applyNumberFormat="1" applyFont="1" applyAlignment="1">
      <alignment horizontal="right" wrapText="1"/>
    </xf>
    <xf numFmtId="164" fontId="28" fillId="0" borderId="13" xfId="202" applyNumberFormat="1" applyAlignment="1">
      <alignment horizontal="right" wrapText="1"/>
    </xf>
    <xf numFmtId="0" fontId="49" fillId="0" borderId="0" xfId="0" applyFont="1" applyAlignment="1">
      <alignment horizontal="center"/>
    </xf>
    <xf numFmtId="165" fontId="50" fillId="0" borderId="0" xfId="0" applyNumberFormat="1" applyFont="1"/>
    <xf numFmtId="0" fontId="50" fillId="0" borderId="0" xfId="0" applyFont="1"/>
    <xf numFmtId="164" fontId="0" fillId="0" borderId="10" xfId="201" applyNumberFormat="1" applyFont="1" applyAlignment="1">
      <alignment horizontal="right" wrapText="1"/>
    </xf>
    <xf numFmtId="166" fontId="0" fillId="0" borderId="10" xfId="201" applyNumberFormat="1" applyFont="1" applyAlignment="1">
      <alignment horizontal="right" wrapText="1"/>
    </xf>
    <xf numFmtId="4" fontId="0" fillId="0" borderId="10" xfId="201" applyNumberFormat="1" applyFont="1" applyAlignment="1">
      <alignment horizontal="right" wrapText="1"/>
    </xf>
    <xf numFmtId="4" fontId="28" fillId="0" borderId="13" xfId="202" applyNumberFormat="1" applyAlignment="1">
      <alignment horizontal="right" wrapText="1"/>
    </xf>
    <xf numFmtId="170" fontId="28" fillId="33" borderId="10" xfId="48" applyNumberFormat="1" applyFont="1" applyFill="1" applyBorder="1" applyAlignment="1">
      <alignment horizontal="right" wrapText="1"/>
    </xf>
    <xf numFmtId="0" fontId="44" fillId="0" borderId="0" xfId="0" applyFont="1" applyAlignment="1">
      <alignment horizontal="center"/>
    </xf>
    <xf numFmtId="0" fontId="36" fillId="0" borderId="0" xfId="49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4" fillId="0" borderId="0" xfId="0" applyFont="1" applyFill="1"/>
    <xf numFmtId="0" fontId="37" fillId="0" borderId="0" xfId="49" applyFont="1" applyFill="1"/>
    <xf numFmtId="165" fontId="38" fillId="0" borderId="0" xfId="0" applyNumberFormat="1" applyFont="1" applyFill="1"/>
    <xf numFmtId="165" fontId="43" fillId="0" borderId="0" xfId="0" applyNumberFormat="1" applyFont="1" applyFill="1"/>
    <xf numFmtId="165" fontId="34" fillId="0" borderId="0" xfId="0" applyNumberFormat="1" applyFont="1" applyFill="1"/>
    <xf numFmtId="2" fontId="32" fillId="0" borderId="0" xfId="49" applyNumberFormat="1" applyFont="1" applyFill="1" applyAlignment="1">
      <alignment horizontal="center" vertical="center" wrapText="1"/>
    </xf>
    <xf numFmtId="2" fontId="34" fillId="0" borderId="0" xfId="0" applyNumberFormat="1" applyFont="1" applyFill="1"/>
    <xf numFmtId="165" fontId="35" fillId="0" borderId="0" xfId="0" applyNumberFormat="1" applyFont="1" applyFill="1"/>
    <xf numFmtId="164" fontId="43" fillId="0" borderId="0" xfId="48" applyNumberFormat="1" applyFont="1" applyFill="1"/>
    <xf numFmtId="2" fontId="38" fillId="0" borderId="0" xfId="0" applyNumberFormat="1" applyFont="1" applyFill="1"/>
    <xf numFmtId="2" fontId="32" fillId="0" borderId="0" xfId="0" applyNumberFormat="1" applyFont="1" applyFill="1"/>
    <xf numFmtId="0" fontId="44" fillId="0" borderId="0" xfId="0" applyFont="1" applyFill="1"/>
    <xf numFmtId="0" fontId="38" fillId="0" borderId="0" xfId="0" applyFont="1" applyFill="1"/>
    <xf numFmtId="0" fontId="35" fillId="0" borderId="0" xfId="0" applyFont="1" applyFill="1"/>
    <xf numFmtId="9" fontId="43" fillId="0" borderId="0" xfId="48" applyFont="1" applyFill="1"/>
    <xf numFmtId="165" fontId="44" fillId="0" borderId="0" xfId="0" applyNumberFormat="1" applyFont="1" applyFill="1" applyAlignment="1">
      <alignment horizontal="right"/>
    </xf>
    <xf numFmtId="164" fontId="44" fillId="0" borderId="0" xfId="48" applyNumberFormat="1" applyFont="1" applyFill="1"/>
    <xf numFmtId="0" fontId="44" fillId="0" borderId="0" xfId="0" applyFont="1" applyFill="1" applyAlignment="1">
      <alignment horizontal="right"/>
    </xf>
    <xf numFmtId="164" fontId="34" fillId="0" borderId="0" xfId="48" applyNumberFormat="1" applyFont="1" applyFill="1"/>
    <xf numFmtId="9" fontId="33" fillId="0" borderId="0" xfId="48" applyFont="1" applyFill="1"/>
    <xf numFmtId="10" fontId="44" fillId="0" borderId="0" xfId="48" applyNumberFormat="1" applyFont="1" applyFill="1"/>
    <xf numFmtId="4" fontId="34" fillId="0" borderId="0" xfId="0" applyNumberFormat="1" applyFont="1" applyFill="1"/>
    <xf numFmtId="168" fontId="35" fillId="0" borderId="0" xfId="0" applyNumberFormat="1" applyFont="1" applyFill="1"/>
    <xf numFmtId="164" fontId="34" fillId="0" borderId="0" xfId="0" applyNumberFormat="1" applyFont="1" applyFill="1"/>
    <xf numFmtId="9" fontId="35" fillId="0" borderId="0" xfId="48" applyFont="1" applyFill="1"/>
    <xf numFmtId="0" fontId="35" fillId="0" borderId="14" xfId="0" applyFont="1" applyFill="1" applyBorder="1" applyAlignment="1">
      <alignment wrapText="1"/>
    </xf>
    <xf numFmtId="0" fontId="32" fillId="0" borderId="0" xfId="49" applyFont="1" applyFill="1"/>
    <xf numFmtId="9" fontId="34" fillId="0" borderId="0" xfId="48" applyFont="1" applyFill="1"/>
    <xf numFmtId="164" fontId="35" fillId="0" borderId="0" xfId="48" applyNumberFormat="1" applyFont="1" applyFill="1"/>
    <xf numFmtId="0" fontId="0" fillId="0" borderId="0" xfId="0" applyFill="1"/>
    <xf numFmtId="0" fontId="39" fillId="0" borderId="0" xfId="0" applyFont="1" applyFill="1" applyAlignment="1">
      <alignment horizontal="left" vertical="center" indent="1"/>
    </xf>
    <xf numFmtId="9" fontId="35" fillId="33" borderId="0" xfId="48" applyFont="1" applyFill="1"/>
    <xf numFmtId="0" fontId="29" fillId="0" borderId="0" xfId="47" applyFill="1">
      <alignment horizontal="left"/>
    </xf>
    <xf numFmtId="4" fontId="28" fillId="0" borderId="0" xfId="0" applyNumberFormat="1" applyFont="1" applyFill="1"/>
    <xf numFmtId="0" fontId="27" fillId="0" borderId="0" xfId="43" applyFill="1"/>
    <xf numFmtId="164" fontId="28" fillId="0" borderId="0" xfId="48" applyNumberFormat="1" applyFont="1" applyFill="1"/>
    <xf numFmtId="0" fontId="28" fillId="0" borderId="12" xfId="45" applyFill="1">
      <alignment wrapText="1"/>
    </xf>
    <xf numFmtId="0" fontId="28" fillId="0" borderId="13" xfId="46" applyFill="1">
      <alignment wrapText="1"/>
    </xf>
    <xf numFmtId="9" fontId="28" fillId="0" borderId="0" xfId="48" applyFont="1" applyFill="1"/>
    <xf numFmtId="9" fontId="44" fillId="0" borderId="0" xfId="48" applyFont="1" applyFill="1"/>
    <xf numFmtId="0" fontId="28" fillId="0" borderId="0" xfId="0" applyFont="1" applyFill="1"/>
    <xf numFmtId="0" fontId="0" fillId="0" borderId="10" xfId="42" applyFont="1" applyFill="1">
      <alignment wrapText="1"/>
    </xf>
    <xf numFmtId="4" fontId="0" fillId="0" borderId="10" xfId="42" applyNumberFormat="1" applyFont="1" applyFill="1" applyAlignment="1">
      <alignment horizontal="right" wrapText="1"/>
    </xf>
    <xf numFmtId="4" fontId="48" fillId="0" borderId="13" xfId="46" applyNumberFormat="1" applyFont="1" applyFill="1" applyAlignment="1">
      <alignment horizontal="right" wrapText="1"/>
    </xf>
    <xf numFmtId="9" fontId="28" fillId="0" borderId="13" xfId="48" applyFont="1" applyFill="1" applyBorder="1" applyAlignment="1">
      <alignment horizontal="right" wrapText="1"/>
    </xf>
    <xf numFmtId="4" fontId="28" fillId="0" borderId="13" xfId="46" applyNumberFormat="1" applyFill="1" applyAlignment="1">
      <alignment horizontal="right" wrapText="1"/>
    </xf>
    <xf numFmtId="9" fontId="28" fillId="0" borderId="15" xfId="48" applyFont="1" applyFill="1" applyBorder="1" applyAlignment="1">
      <alignment horizontal="right" wrapText="1"/>
    </xf>
    <xf numFmtId="0" fontId="28" fillId="0" borderId="10" xfId="42" applyFont="1" applyFill="1">
      <alignment wrapText="1"/>
    </xf>
    <xf numFmtId="165" fontId="28" fillId="0" borderId="0" xfId="48" applyNumberFormat="1" applyFont="1" applyFill="1" applyAlignment="1">
      <alignment horizontal="right" wrapText="1"/>
    </xf>
    <xf numFmtId="9" fontId="28" fillId="0" borderId="0" xfId="48" applyFont="1" applyFill="1" applyAlignment="1">
      <alignment horizontal="right" wrapText="1"/>
    </xf>
    <xf numFmtId="166" fontId="28" fillId="0" borderId="13" xfId="46" applyNumberFormat="1" applyFill="1" applyAlignment="1">
      <alignment horizontal="right" wrapText="1"/>
    </xf>
    <xf numFmtId="164" fontId="44" fillId="0" borderId="15" xfId="48" applyNumberFormat="1" applyFont="1" applyFill="1" applyBorder="1"/>
    <xf numFmtId="166" fontId="28" fillId="0" borderId="10" xfId="42" applyNumberFormat="1" applyFont="1" applyFill="1" applyAlignment="1">
      <alignment horizontal="right" wrapText="1"/>
    </xf>
    <xf numFmtId="164" fontId="28" fillId="0" borderId="13" xfId="48" applyNumberFormat="1" applyFont="1" applyFill="1" applyBorder="1" applyAlignment="1">
      <alignment horizontal="right" wrapText="1"/>
    </xf>
    <xf numFmtId="4" fontId="0" fillId="0" borderId="0" xfId="0" applyNumberFormat="1" applyFill="1"/>
    <xf numFmtId="167" fontId="0" fillId="0" borderId="10" xfId="42" applyNumberFormat="1" applyFont="1" applyFill="1" applyAlignment="1">
      <alignment horizontal="right" wrapText="1"/>
    </xf>
    <xf numFmtId="171" fontId="0" fillId="0" borderId="10" xfId="42" applyNumberFormat="1" applyFont="1" applyFill="1" applyAlignment="1">
      <alignment horizontal="right" wrapText="1"/>
    </xf>
    <xf numFmtId="10" fontId="28" fillId="0" borderId="10" xfId="48" applyNumberFormat="1" applyFont="1" applyFill="1" applyBorder="1" applyAlignment="1">
      <alignment horizontal="right" wrapText="1"/>
    </xf>
    <xf numFmtId="0" fontId="0" fillId="0" borderId="0" xfId="42" applyFont="1" applyFill="1" applyBorder="1">
      <alignment wrapText="1"/>
    </xf>
    <xf numFmtId="4" fontId="45" fillId="0" borderId="10" xfId="42" applyNumberFormat="1" applyFont="1" applyFill="1" applyAlignment="1">
      <alignment horizontal="right" wrapText="1"/>
    </xf>
    <xf numFmtId="169" fontId="28" fillId="0" borderId="10" xfId="48" applyNumberFormat="1" applyFont="1" applyFill="1" applyBorder="1" applyAlignment="1">
      <alignment horizontal="right" wrapText="1"/>
    </xf>
    <xf numFmtId="9" fontId="0" fillId="0" borderId="10" xfId="48" applyFont="1" applyFill="1" applyBorder="1" applyAlignment="1">
      <alignment horizontal="right" wrapText="1"/>
    </xf>
    <xf numFmtId="9" fontId="28" fillId="0" borderId="10" xfId="48" applyFont="1" applyFill="1" applyBorder="1" applyAlignment="1">
      <alignment horizontal="right" wrapText="1"/>
    </xf>
    <xf numFmtId="165" fontId="28" fillId="0" borderId="10" xfId="48" applyNumberFormat="1" applyFont="1" applyFill="1" applyBorder="1" applyAlignment="1">
      <alignment horizontal="right" wrapText="1"/>
    </xf>
    <xf numFmtId="164" fontId="28" fillId="0" borderId="0" xfId="48" applyNumberFormat="1" applyFont="1" applyFill="1" applyAlignment="1">
      <alignment horizontal="right" wrapText="1"/>
    </xf>
    <xf numFmtId="0" fontId="0" fillId="0" borderId="10" xfId="42" applyFont="1" applyFill="1" applyAlignment="1">
      <alignment horizontal="left" wrapText="1"/>
    </xf>
    <xf numFmtId="3" fontId="0" fillId="0" borderId="10" xfId="42" applyNumberFormat="1" applyFont="1" applyFill="1" applyAlignment="1">
      <alignment horizontal="right" wrapText="1"/>
    </xf>
    <xf numFmtId="0" fontId="27" fillId="0" borderId="13" xfId="46" applyFont="1" applyFill="1">
      <alignment wrapText="1"/>
    </xf>
    <xf numFmtId="166" fontId="0" fillId="0" borderId="10" xfId="42" applyNumberFormat="1" applyFont="1" applyFill="1" applyAlignment="1">
      <alignment horizontal="right" wrapText="1"/>
    </xf>
    <xf numFmtId="164" fontId="43" fillId="33" borderId="0" xfId="48" applyNumberFormat="1" applyFont="1" applyFill="1"/>
    <xf numFmtId="4" fontId="28" fillId="0" borderId="10" xfId="42" applyNumberFormat="1" applyFont="1" applyAlignment="1">
      <alignment horizontal="right" wrapText="1"/>
    </xf>
    <xf numFmtId="0" fontId="51" fillId="0" borderId="10" xfId="42" applyFont="1">
      <alignment wrapText="1"/>
    </xf>
    <xf numFmtId="4" fontId="51" fillId="0" borderId="10" xfId="42" applyNumberFormat="1" applyFont="1" applyAlignment="1">
      <alignment horizontal="right" wrapText="1"/>
    </xf>
    <xf numFmtId="0" fontId="51" fillId="0" borderId="0" xfId="0" applyFont="1"/>
  </cellXfs>
  <cellStyles count="203">
    <cellStyle name="20% - Accent1" xfId="19" builtinId="30" customBuiltin="1"/>
    <cellStyle name="20% - Accent1 2" xfId="51" xr:uid="{00000000-0005-0000-0000-000001000000}"/>
    <cellStyle name="20% - Accent1 2 2" xfId="161" xr:uid="{00000000-0005-0000-0000-000035000000}"/>
    <cellStyle name="20% - Accent1 3" xfId="64" xr:uid="{00000000-0005-0000-0000-000002000000}"/>
    <cellStyle name="20% - Accent1 3 2" xfId="174" xr:uid="{00000000-0005-0000-0000-000042000000}"/>
    <cellStyle name="20% - Accent1 4" xfId="77" xr:uid="{00000000-0005-0000-0000-000003000000}"/>
    <cellStyle name="20% - Accent1 4 2" xfId="187" xr:uid="{00000000-0005-0000-0000-00004F000000}"/>
    <cellStyle name="20% - Accent1 5" xfId="95" xr:uid="{00000000-0005-0000-0000-000004000000}"/>
    <cellStyle name="20% - Accent1 6" xfId="108" xr:uid="{00000000-0005-0000-0000-000005000000}"/>
    <cellStyle name="20% - Accent1 7" xfId="122" xr:uid="{00000000-0005-0000-0000-00007F000000}"/>
    <cellStyle name="20% - Accent1 8" xfId="135" xr:uid="{00000000-0005-0000-0000-00008C000000}"/>
    <cellStyle name="20% - Accent1 9" xfId="148" xr:uid="{00000000-0005-0000-0000-000099000000}"/>
    <cellStyle name="20% - Accent2" xfId="23" builtinId="34" customBuiltin="1"/>
    <cellStyle name="20% - Accent2 2" xfId="53" xr:uid="{00000000-0005-0000-0000-000007000000}"/>
    <cellStyle name="20% - Accent2 2 2" xfId="163" xr:uid="{00000000-0005-0000-0000-000036000000}"/>
    <cellStyle name="20% - Accent2 3" xfId="66" xr:uid="{00000000-0005-0000-0000-000008000000}"/>
    <cellStyle name="20% - Accent2 3 2" xfId="176" xr:uid="{00000000-0005-0000-0000-000043000000}"/>
    <cellStyle name="20% - Accent2 4" xfId="79" xr:uid="{00000000-0005-0000-0000-000009000000}"/>
    <cellStyle name="20% - Accent2 4 2" xfId="189" xr:uid="{00000000-0005-0000-0000-000050000000}"/>
    <cellStyle name="20% - Accent2 5" xfId="97" xr:uid="{00000000-0005-0000-0000-00000A000000}"/>
    <cellStyle name="20% - Accent2 6" xfId="110" xr:uid="{00000000-0005-0000-0000-00000B000000}"/>
    <cellStyle name="20% - Accent2 7" xfId="124" xr:uid="{00000000-0005-0000-0000-000080000000}"/>
    <cellStyle name="20% - Accent2 8" xfId="137" xr:uid="{00000000-0005-0000-0000-00008D000000}"/>
    <cellStyle name="20% - Accent2 9" xfId="150" xr:uid="{00000000-0005-0000-0000-00009D000000}"/>
    <cellStyle name="20% - Accent3" xfId="27" builtinId="38" customBuiltin="1"/>
    <cellStyle name="20% - Accent3 2" xfId="55" xr:uid="{00000000-0005-0000-0000-00000D000000}"/>
    <cellStyle name="20% - Accent3 2 2" xfId="165" xr:uid="{00000000-0005-0000-0000-000037000000}"/>
    <cellStyle name="20% - Accent3 3" xfId="68" xr:uid="{00000000-0005-0000-0000-00000E000000}"/>
    <cellStyle name="20% - Accent3 3 2" xfId="178" xr:uid="{00000000-0005-0000-0000-000044000000}"/>
    <cellStyle name="20% - Accent3 4" xfId="81" xr:uid="{00000000-0005-0000-0000-00000F000000}"/>
    <cellStyle name="20% - Accent3 4 2" xfId="191" xr:uid="{00000000-0005-0000-0000-000051000000}"/>
    <cellStyle name="20% - Accent3 5" xfId="99" xr:uid="{00000000-0005-0000-0000-000010000000}"/>
    <cellStyle name="20% - Accent3 6" xfId="112" xr:uid="{00000000-0005-0000-0000-000011000000}"/>
    <cellStyle name="20% - Accent3 7" xfId="126" xr:uid="{00000000-0005-0000-0000-000081000000}"/>
    <cellStyle name="20% - Accent3 8" xfId="139" xr:uid="{00000000-0005-0000-0000-00008E000000}"/>
    <cellStyle name="20% - Accent3 9" xfId="152" xr:uid="{00000000-0005-0000-0000-0000A1000000}"/>
    <cellStyle name="20% - Accent4" xfId="31" builtinId="42" customBuiltin="1"/>
    <cellStyle name="20% - Accent4 2" xfId="57" xr:uid="{00000000-0005-0000-0000-000013000000}"/>
    <cellStyle name="20% - Accent4 2 2" xfId="167" xr:uid="{00000000-0005-0000-0000-000038000000}"/>
    <cellStyle name="20% - Accent4 3" xfId="70" xr:uid="{00000000-0005-0000-0000-000014000000}"/>
    <cellStyle name="20% - Accent4 3 2" xfId="180" xr:uid="{00000000-0005-0000-0000-000045000000}"/>
    <cellStyle name="20% - Accent4 4" xfId="83" xr:uid="{00000000-0005-0000-0000-000015000000}"/>
    <cellStyle name="20% - Accent4 4 2" xfId="193" xr:uid="{00000000-0005-0000-0000-000052000000}"/>
    <cellStyle name="20% - Accent4 5" xfId="101" xr:uid="{00000000-0005-0000-0000-000016000000}"/>
    <cellStyle name="20% - Accent4 6" xfId="114" xr:uid="{00000000-0005-0000-0000-000017000000}"/>
    <cellStyle name="20% - Accent4 7" xfId="128" xr:uid="{00000000-0005-0000-0000-000082000000}"/>
    <cellStyle name="20% - Accent4 8" xfId="141" xr:uid="{00000000-0005-0000-0000-00008F000000}"/>
    <cellStyle name="20% - Accent4 9" xfId="154" xr:uid="{00000000-0005-0000-0000-0000A5000000}"/>
    <cellStyle name="20% - Accent5" xfId="35" builtinId="46" customBuiltin="1"/>
    <cellStyle name="20% - Accent5 2" xfId="59" xr:uid="{00000000-0005-0000-0000-000019000000}"/>
    <cellStyle name="20% - Accent5 2 2" xfId="169" xr:uid="{00000000-0005-0000-0000-000039000000}"/>
    <cellStyle name="20% - Accent5 3" xfId="72" xr:uid="{00000000-0005-0000-0000-00001A000000}"/>
    <cellStyle name="20% - Accent5 3 2" xfId="182" xr:uid="{00000000-0005-0000-0000-000046000000}"/>
    <cellStyle name="20% - Accent5 4" xfId="85" xr:uid="{00000000-0005-0000-0000-00001B000000}"/>
    <cellStyle name="20% - Accent5 4 2" xfId="195" xr:uid="{00000000-0005-0000-0000-000053000000}"/>
    <cellStyle name="20% - Accent5 5" xfId="103" xr:uid="{00000000-0005-0000-0000-00001C000000}"/>
    <cellStyle name="20% - Accent5 6" xfId="116" xr:uid="{00000000-0005-0000-0000-00001D000000}"/>
    <cellStyle name="20% - Accent5 7" xfId="130" xr:uid="{00000000-0005-0000-0000-000083000000}"/>
    <cellStyle name="20% - Accent5 8" xfId="143" xr:uid="{00000000-0005-0000-0000-000090000000}"/>
    <cellStyle name="20% - Accent5 9" xfId="156" xr:uid="{00000000-0005-0000-0000-0000A9000000}"/>
    <cellStyle name="20% - Accent6" xfId="39" builtinId="50" customBuiltin="1"/>
    <cellStyle name="20% - Accent6 2" xfId="61" xr:uid="{00000000-0005-0000-0000-00001F000000}"/>
    <cellStyle name="20% - Accent6 2 2" xfId="171" xr:uid="{00000000-0005-0000-0000-00003A000000}"/>
    <cellStyle name="20% - Accent6 3" xfId="74" xr:uid="{00000000-0005-0000-0000-000020000000}"/>
    <cellStyle name="20% - Accent6 3 2" xfId="184" xr:uid="{00000000-0005-0000-0000-000047000000}"/>
    <cellStyle name="20% - Accent6 4" xfId="87" xr:uid="{00000000-0005-0000-0000-000021000000}"/>
    <cellStyle name="20% - Accent6 4 2" xfId="197" xr:uid="{00000000-0005-0000-0000-000054000000}"/>
    <cellStyle name="20% - Accent6 5" xfId="105" xr:uid="{00000000-0005-0000-0000-000022000000}"/>
    <cellStyle name="20% - Accent6 6" xfId="118" xr:uid="{00000000-0005-0000-0000-000023000000}"/>
    <cellStyle name="20% - Accent6 7" xfId="132" xr:uid="{00000000-0005-0000-0000-000084000000}"/>
    <cellStyle name="20% - Accent6 8" xfId="145" xr:uid="{00000000-0005-0000-0000-000091000000}"/>
    <cellStyle name="20% - Accent6 9" xfId="158" xr:uid="{00000000-0005-0000-0000-0000AD000000}"/>
    <cellStyle name="40% - Accent1" xfId="20" builtinId="31" customBuiltin="1"/>
    <cellStyle name="40% - Accent1 2" xfId="52" xr:uid="{00000000-0005-0000-0000-000025000000}"/>
    <cellStyle name="40% - Accent1 2 2" xfId="162" xr:uid="{00000000-0005-0000-0000-00003B000000}"/>
    <cellStyle name="40% - Accent1 3" xfId="65" xr:uid="{00000000-0005-0000-0000-000026000000}"/>
    <cellStyle name="40% - Accent1 3 2" xfId="175" xr:uid="{00000000-0005-0000-0000-000048000000}"/>
    <cellStyle name="40% - Accent1 4" xfId="78" xr:uid="{00000000-0005-0000-0000-000027000000}"/>
    <cellStyle name="40% - Accent1 4 2" xfId="188" xr:uid="{00000000-0005-0000-0000-000055000000}"/>
    <cellStyle name="40% - Accent1 5" xfId="96" xr:uid="{00000000-0005-0000-0000-000028000000}"/>
    <cellStyle name="40% - Accent1 6" xfId="109" xr:uid="{00000000-0005-0000-0000-000029000000}"/>
    <cellStyle name="40% - Accent1 7" xfId="123" xr:uid="{00000000-0005-0000-0000-000085000000}"/>
    <cellStyle name="40% - Accent1 8" xfId="136" xr:uid="{00000000-0005-0000-0000-000092000000}"/>
    <cellStyle name="40% - Accent1 9" xfId="149" xr:uid="{00000000-0005-0000-0000-0000B1000000}"/>
    <cellStyle name="40% - Accent2" xfId="24" builtinId="35" customBuiltin="1"/>
    <cellStyle name="40% - Accent2 2" xfId="54" xr:uid="{00000000-0005-0000-0000-00002B000000}"/>
    <cellStyle name="40% - Accent2 2 2" xfId="164" xr:uid="{00000000-0005-0000-0000-00003C000000}"/>
    <cellStyle name="40% - Accent2 3" xfId="67" xr:uid="{00000000-0005-0000-0000-00002C000000}"/>
    <cellStyle name="40% - Accent2 3 2" xfId="177" xr:uid="{00000000-0005-0000-0000-000049000000}"/>
    <cellStyle name="40% - Accent2 4" xfId="80" xr:uid="{00000000-0005-0000-0000-00002D000000}"/>
    <cellStyle name="40% - Accent2 4 2" xfId="190" xr:uid="{00000000-0005-0000-0000-000056000000}"/>
    <cellStyle name="40% - Accent2 5" xfId="98" xr:uid="{00000000-0005-0000-0000-00002E000000}"/>
    <cellStyle name="40% - Accent2 6" xfId="111" xr:uid="{00000000-0005-0000-0000-00002F000000}"/>
    <cellStyle name="40% - Accent2 7" xfId="125" xr:uid="{00000000-0005-0000-0000-000086000000}"/>
    <cellStyle name="40% - Accent2 8" xfId="138" xr:uid="{00000000-0005-0000-0000-000093000000}"/>
    <cellStyle name="40% - Accent2 9" xfId="151" xr:uid="{00000000-0005-0000-0000-0000B5000000}"/>
    <cellStyle name="40% - Accent3" xfId="28" builtinId="39" customBuiltin="1"/>
    <cellStyle name="40% - Accent3 2" xfId="56" xr:uid="{00000000-0005-0000-0000-000031000000}"/>
    <cellStyle name="40% - Accent3 2 2" xfId="166" xr:uid="{00000000-0005-0000-0000-00003D000000}"/>
    <cellStyle name="40% - Accent3 3" xfId="69" xr:uid="{00000000-0005-0000-0000-000032000000}"/>
    <cellStyle name="40% - Accent3 3 2" xfId="179" xr:uid="{00000000-0005-0000-0000-00004A000000}"/>
    <cellStyle name="40% - Accent3 4" xfId="82" xr:uid="{00000000-0005-0000-0000-000033000000}"/>
    <cellStyle name="40% - Accent3 4 2" xfId="192" xr:uid="{00000000-0005-0000-0000-000057000000}"/>
    <cellStyle name="40% - Accent3 5" xfId="100" xr:uid="{00000000-0005-0000-0000-000034000000}"/>
    <cellStyle name="40% - Accent3 6" xfId="113" xr:uid="{00000000-0005-0000-0000-000035000000}"/>
    <cellStyle name="40% - Accent3 7" xfId="127" xr:uid="{00000000-0005-0000-0000-000087000000}"/>
    <cellStyle name="40% - Accent3 8" xfId="140" xr:uid="{00000000-0005-0000-0000-000094000000}"/>
    <cellStyle name="40% - Accent3 9" xfId="153" xr:uid="{00000000-0005-0000-0000-0000B9000000}"/>
    <cellStyle name="40% - Accent4" xfId="32" builtinId="43" customBuiltin="1"/>
    <cellStyle name="40% - Accent4 2" xfId="58" xr:uid="{00000000-0005-0000-0000-000037000000}"/>
    <cellStyle name="40% - Accent4 2 2" xfId="168" xr:uid="{00000000-0005-0000-0000-00003E000000}"/>
    <cellStyle name="40% - Accent4 3" xfId="71" xr:uid="{00000000-0005-0000-0000-000038000000}"/>
    <cellStyle name="40% - Accent4 3 2" xfId="181" xr:uid="{00000000-0005-0000-0000-00004B000000}"/>
    <cellStyle name="40% - Accent4 4" xfId="84" xr:uid="{00000000-0005-0000-0000-000039000000}"/>
    <cellStyle name="40% - Accent4 4 2" xfId="194" xr:uid="{00000000-0005-0000-0000-000058000000}"/>
    <cellStyle name="40% - Accent4 5" xfId="102" xr:uid="{00000000-0005-0000-0000-00003A000000}"/>
    <cellStyle name="40% - Accent4 6" xfId="115" xr:uid="{00000000-0005-0000-0000-00003B000000}"/>
    <cellStyle name="40% - Accent4 7" xfId="129" xr:uid="{00000000-0005-0000-0000-000088000000}"/>
    <cellStyle name="40% - Accent4 8" xfId="142" xr:uid="{00000000-0005-0000-0000-000095000000}"/>
    <cellStyle name="40% - Accent4 9" xfId="155" xr:uid="{00000000-0005-0000-0000-0000BD000000}"/>
    <cellStyle name="40% - Accent5" xfId="36" builtinId="47" customBuiltin="1"/>
    <cellStyle name="40% - Accent5 2" xfId="60" xr:uid="{00000000-0005-0000-0000-00003D000000}"/>
    <cellStyle name="40% - Accent5 2 2" xfId="170" xr:uid="{00000000-0005-0000-0000-00003F000000}"/>
    <cellStyle name="40% - Accent5 3" xfId="73" xr:uid="{00000000-0005-0000-0000-00003E000000}"/>
    <cellStyle name="40% - Accent5 3 2" xfId="183" xr:uid="{00000000-0005-0000-0000-00004C000000}"/>
    <cellStyle name="40% - Accent5 4" xfId="86" xr:uid="{00000000-0005-0000-0000-00003F000000}"/>
    <cellStyle name="40% - Accent5 4 2" xfId="196" xr:uid="{00000000-0005-0000-0000-000059000000}"/>
    <cellStyle name="40% - Accent5 5" xfId="104" xr:uid="{00000000-0005-0000-0000-000040000000}"/>
    <cellStyle name="40% - Accent5 6" xfId="117" xr:uid="{00000000-0005-0000-0000-000041000000}"/>
    <cellStyle name="40% - Accent5 7" xfId="131" xr:uid="{00000000-0005-0000-0000-000089000000}"/>
    <cellStyle name="40% - Accent5 8" xfId="144" xr:uid="{00000000-0005-0000-0000-000096000000}"/>
    <cellStyle name="40% - Accent5 9" xfId="157" xr:uid="{00000000-0005-0000-0000-0000C1000000}"/>
    <cellStyle name="40% - Accent6" xfId="40" builtinId="51" customBuiltin="1"/>
    <cellStyle name="40% - Accent6 2" xfId="62" xr:uid="{00000000-0005-0000-0000-000043000000}"/>
    <cellStyle name="40% - Accent6 2 2" xfId="172" xr:uid="{00000000-0005-0000-0000-000040000000}"/>
    <cellStyle name="40% - Accent6 3" xfId="75" xr:uid="{00000000-0005-0000-0000-000044000000}"/>
    <cellStyle name="40% - Accent6 3 2" xfId="185" xr:uid="{00000000-0005-0000-0000-00004D000000}"/>
    <cellStyle name="40% - Accent6 4" xfId="88" xr:uid="{00000000-0005-0000-0000-000045000000}"/>
    <cellStyle name="40% - Accent6 4 2" xfId="198" xr:uid="{00000000-0005-0000-0000-00005A000000}"/>
    <cellStyle name="40% - Accent6 5" xfId="106" xr:uid="{00000000-0005-0000-0000-000046000000}"/>
    <cellStyle name="40% - Accent6 6" xfId="119" xr:uid="{00000000-0005-0000-0000-000047000000}"/>
    <cellStyle name="40% - Accent6 7" xfId="133" xr:uid="{00000000-0005-0000-0000-00008A000000}"/>
    <cellStyle name="40% - Accent6 8" xfId="146" xr:uid="{00000000-0005-0000-0000-000097000000}"/>
    <cellStyle name="40% - Accent6 9" xfId="159" xr:uid="{00000000-0005-0000-0000-0000C5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2" xr:uid="{00000000-0005-0000-0000-000055000000}"/>
    <cellStyle name="Body: normal cell 2" xfId="201" xr:uid="{972D1D95-A9AF-4FB2-B80F-065FDE8E057A}"/>
    <cellStyle name="Calculation" xfId="11" builtinId="22" customBuiltin="1"/>
    <cellStyle name="Check Cell" xfId="13" builtinId="23" customBuiltin="1"/>
    <cellStyle name="Comma 2" xfId="90" xr:uid="{00000000-0005-0000-0000-000059000000}"/>
    <cellStyle name="Explanatory Text" xfId="16" builtinId="53" customBuiltin="1"/>
    <cellStyle name="Font: Calibri, 9pt regular" xfId="43" xr:uid="{00000000-0005-0000-0000-00005C000000}"/>
    <cellStyle name="Footnotes: top row" xfId="44" xr:uid="{00000000-0005-0000-0000-00005D000000}"/>
    <cellStyle name="Good" xfId="6" builtinId="26" customBuiltin="1"/>
    <cellStyle name="Header: bottom row" xfId="45" xr:uid="{00000000-0005-0000-0000-00005F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9" xr:uid="{00000000-0005-0000-0000-000069000000}"/>
    <cellStyle name="Normal 2 2" xfId="200" xr:uid="{4BB63A51-2EC7-4718-B2FB-ABA27866476E}"/>
    <cellStyle name="Normal 3" xfId="89" xr:uid="{00000000-0005-0000-0000-00006A000000}"/>
    <cellStyle name="Normal 4" xfId="92" xr:uid="{00000000-0005-0000-0000-00006B000000}"/>
    <cellStyle name="Normal 5" xfId="120" xr:uid="{00000000-0005-0000-0000-00006C000000}"/>
    <cellStyle name="Normal 6" xfId="199" xr:uid="{BBAF2C4E-4D67-4469-9103-43BB8C1B4368}"/>
    <cellStyle name="Note" xfId="15" builtinId="10" customBuiltin="1"/>
    <cellStyle name="Note 2" xfId="50" xr:uid="{00000000-0005-0000-0000-00006E000000}"/>
    <cellStyle name="Note 2 2" xfId="160" xr:uid="{00000000-0005-0000-0000-000041000000}"/>
    <cellStyle name="Note 3" xfId="63" xr:uid="{00000000-0005-0000-0000-00006F000000}"/>
    <cellStyle name="Note 3 2" xfId="173" xr:uid="{00000000-0005-0000-0000-00004E000000}"/>
    <cellStyle name="Note 4" xfId="76" xr:uid="{00000000-0005-0000-0000-000070000000}"/>
    <cellStyle name="Note 4 2" xfId="186" xr:uid="{00000000-0005-0000-0000-00005B000000}"/>
    <cellStyle name="Note 5" xfId="94" xr:uid="{00000000-0005-0000-0000-000071000000}"/>
    <cellStyle name="Note 6" xfId="107" xr:uid="{00000000-0005-0000-0000-000072000000}"/>
    <cellStyle name="Note 7" xfId="121" xr:uid="{00000000-0005-0000-0000-00008B000000}"/>
    <cellStyle name="Note 8" xfId="134" xr:uid="{00000000-0005-0000-0000-000098000000}"/>
    <cellStyle name="Note 9" xfId="147" xr:uid="{00000000-0005-0000-0000-0000C9000000}"/>
    <cellStyle name="Output" xfId="10" builtinId="21" customBuiltin="1"/>
    <cellStyle name="Parent row" xfId="46" xr:uid="{00000000-0005-0000-0000-000074000000}"/>
    <cellStyle name="Parent row 2" xfId="202" xr:uid="{FE825726-BCCB-4D49-8EB2-D0E4EBAE0971}"/>
    <cellStyle name="Percent" xfId="48" builtinId="5"/>
    <cellStyle name="Percent 2" xfId="91" xr:uid="{00000000-0005-0000-0000-000076000000}"/>
    <cellStyle name="Table title" xfId="47" xr:uid="{00000000-0005-0000-0000-000077000000}"/>
    <cellStyle name="Title" xfId="1" builtinId="15" customBuiltin="1"/>
    <cellStyle name="Title 2" xfId="93" xr:uid="{00000000-0005-0000-0000-00007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'Reference_DEIS S-D Charts'!$A$2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'Reference_DEIS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'Reference_DEIS S-D Charts'!$B$2:$E$2</c:f>
              <c:numCache>
                <c:formatCode>0.0</c:formatCode>
                <c:ptCount val="4"/>
                <c:pt idx="0">
                  <c:v>8.1211500000000001</c:v>
                </c:pt>
                <c:pt idx="1">
                  <c:v>8.1211500000000001</c:v>
                </c:pt>
                <c:pt idx="2">
                  <c:v>6.9172060000000002</c:v>
                </c:pt>
                <c:pt idx="3">
                  <c:v>6.9172060000000002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C-41F7-882F-EAF610611EB3}"/>
            </c:ext>
          </c:extLst>
        </c:ser>
        <c:ser>
          <c:idx val="1"/>
          <c:order val="1"/>
          <c:tx>
            <c:strRef>
              <c:f>'Reference_DEIS S-D Charts'!$A$3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'Reference_DEIS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'Reference_DEIS S-D Charts'!$B$3:$E$3</c:f>
              <c:numCache>
                <c:formatCode>0.0</c:formatCode>
                <c:ptCount val="4"/>
                <c:pt idx="0">
                  <c:v>11.82611</c:v>
                </c:pt>
                <c:pt idx="1">
                  <c:v>11.730729999999999</c:v>
                </c:pt>
                <c:pt idx="2">
                  <c:v>21.991405</c:v>
                </c:pt>
                <c:pt idx="3">
                  <c:v>21.704929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C-41F7-882F-EAF610611EB3}"/>
            </c:ext>
          </c:extLst>
        </c:ser>
        <c:ser>
          <c:idx val="2"/>
          <c:order val="2"/>
          <c:tx>
            <c:strRef>
              <c:f>'Reference_DEIS S-D Charts'!$A$4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'Reference_DEIS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'Reference_DEIS S-D Charts'!$B$4:$E$4</c:f>
              <c:numCache>
                <c:formatCode>0.0</c:formatCode>
                <c:ptCount val="4"/>
                <c:pt idx="0">
                  <c:v>13.080795</c:v>
                </c:pt>
                <c:pt idx="1">
                  <c:v>10.883175</c:v>
                </c:pt>
                <c:pt idx="2">
                  <c:v>9.0124650000000006</c:v>
                </c:pt>
                <c:pt idx="3">
                  <c:v>6.2120629999999997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C-41F7-882F-EAF610611EB3}"/>
            </c:ext>
          </c:extLst>
        </c:ser>
        <c:ser>
          <c:idx val="3"/>
          <c:order val="3"/>
          <c:tx>
            <c:strRef>
              <c:f>'Reference_DEIS S-D Charts'!$A$5</c:f>
              <c:strCache>
                <c:ptCount val="1"/>
                <c:pt idx="0">
                  <c:v>Dry Natural Gas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'Reference_DEIS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'Reference_DEIS S-D Charts'!$B$5:$E$5</c:f>
              <c:numCache>
                <c:formatCode>0.0</c:formatCode>
                <c:ptCount val="4"/>
                <c:pt idx="0">
                  <c:v>35.677112999999999</c:v>
                </c:pt>
                <c:pt idx="1">
                  <c:v>31.364001999999999</c:v>
                </c:pt>
                <c:pt idx="2">
                  <c:v>44.157814000000002</c:v>
                </c:pt>
                <c:pt idx="3">
                  <c:v>35.272995000000002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C-41F7-882F-EAF610611EB3}"/>
            </c:ext>
          </c:extLst>
        </c:ser>
        <c:ser>
          <c:idx val="4"/>
          <c:order val="4"/>
          <c:tx>
            <c:strRef>
              <c:f>'Reference_DEIS S-D Charts'!$A$6</c:f>
              <c:strCache>
                <c:ptCount val="1"/>
                <c:pt idx="0">
                  <c:v>NGL / LPG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'Reference_DEIS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'Reference_DEIS S-D Charts'!$B$6:$E$6</c:f>
              <c:numCache>
                <c:formatCode>0.0</c:formatCode>
                <c:ptCount val="4"/>
                <c:pt idx="0">
                  <c:v>7.0062150000000001</c:v>
                </c:pt>
                <c:pt idx="1">
                  <c:v>4.1896509999999996</c:v>
                </c:pt>
                <c:pt idx="2">
                  <c:v>8.9968970000000006</c:v>
                </c:pt>
                <c:pt idx="3">
                  <c:v>5.7984669999999996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9C-41F7-882F-EAF610611EB3}"/>
            </c:ext>
          </c:extLst>
        </c:ser>
        <c:ser>
          <c:idx val="5"/>
          <c:order val="5"/>
          <c:tx>
            <c:strRef>
              <c:f>'Reference_DEIS S-D Charts'!$A$7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'Reference_DEIS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'Reference_DEIS S-D Charts'!$B$7:$E$7</c:f>
              <c:numCache>
                <c:formatCode>0.0</c:formatCode>
                <c:ptCount val="4"/>
                <c:pt idx="0">
                  <c:v>23.173483000000001</c:v>
                </c:pt>
                <c:pt idx="1">
                  <c:v>30.373627000000006</c:v>
                </c:pt>
                <c:pt idx="2">
                  <c:v>26.863942999999999</c:v>
                </c:pt>
                <c:pt idx="3">
                  <c:v>32.496411999999999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9C-41F7-882F-EAF61061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71232"/>
        <c:axId val="59872768"/>
      </c:barChart>
      <c:catAx>
        <c:axId val="5987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9872768"/>
        <c:crosses val="autoZero"/>
        <c:auto val="1"/>
        <c:lblAlgn val="ctr"/>
        <c:lblOffset val="100"/>
        <c:noMultiLvlLbl val="0"/>
      </c:catAx>
      <c:valAx>
        <c:axId val="59872768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Quads (quadrillion Btu)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98712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'SideCases_DEIS S-D Charts'!$B$4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'SideCases_DEIS S-D Charts'!$C$2:$H$3</c:f>
              <c:multiLvlStrCache>
                <c:ptCount val="6"/>
                <c:lvl>
                  <c:pt idx="0">
                    <c:v>2050 Production</c:v>
                  </c:pt>
                  <c:pt idx="1">
                    <c:v>2050 Consumption</c:v>
                  </c:pt>
                  <c:pt idx="2">
                    <c:v>2050 Production</c:v>
                  </c:pt>
                  <c:pt idx="3">
                    <c:v>2050 Consumption</c:v>
                  </c:pt>
                  <c:pt idx="4">
                    <c:v>2050 Production</c:v>
                  </c:pt>
                  <c:pt idx="5">
                    <c:v>2050 Consumption</c:v>
                  </c:pt>
                </c:lvl>
                <c:lvl>
                  <c:pt idx="0">
                    <c:v>Reference Case</c:v>
                  </c:pt>
                  <c:pt idx="2">
                    <c:v>Low Economic Growth</c:v>
                  </c:pt>
                  <c:pt idx="4">
                    <c:v>High Oil Price</c:v>
                  </c:pt>
                </c:lvl>
              </c:multiLvlStrCache>
            </c:multiLvlStrRef>
          </c:cat>
          <c:val>
            <c:numRef>
              <c:f>'SideCases_DEIS S-D Charts'!$C$4:$H$4</c:f>
              <c:numCache>
                <c:formatCode>0.0</c:formatCode>
                <c:ptCount val="6"/>
                <c:pt idx="0">
                  <c:v>6.9172060000000002</c:v>
                </c:pt>
                <c:pt idx="1">
                  <c:v>6.9172060000000002</c:v>
                </c:pt>
                <c:pt idx="2">
                  <c:v>6.8343129999999999</c:v>
                </c:pt>
                <c:pt idx="3">
                  <c:v>6.8343129999999999</c:v>
                </c:pt>
                <c:pt idx="4">
                  <c:v>6.9172060000000002</c:v>
                </c:pt>
                <c:pt idx="5">
                  <c:v>6.6727100000000004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2-4FE5-987F-62E5FC179487}"/>
            </c:ext>
          </c:extLst>
        </c:ser>
        <c:ser>
          <c:idx val="1"/>
          <c:order val="1"/>
          <c:tx>
            <c:strRef>
              <c:f>'SideCases_DEIS S-D Charts'!$B$5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'SideCases_DEIS S-D Charts'!$C$2:$H$3</c:f>
              <c:multiLvlStrCache>
                <c:ptCount val="6"/>
                <c:lvl>
                  <c:pt idx="0">
                    <c:v>2050 Production</c:v>
                  </c:pt>
                  <c:pt idx="1">
                    <c:v>2050 Consumption</c:v>
                  </c:pt>
                  <c:pt idx="2">
                    <c:v>2050 Production</c:v>
                  </c:pt>
                  <c:pt idx="3">
                    <c:v>2050 Consumption</c:v>
                  </c:pt>
                  <c:pt idx="4">
                    <c:v>2050 Production</c:v>
                  </c:pt>
                  <c:pt idx="5">
                    <c:v>2050 Consumption</c:v>
                  </c:pt>
                </c:lvl>
                <c:lvl>
                  <c:pt idx="0">
                    <c:v>Reference Case</c:v>
                  </c:pt>
                  <c:pt idx="2">
                    <c:v>Low Economic Growth</c:v>
                  </c:pt>
                  <c:pt idx="4">
                    <c:v>High Oil Price</c:v>
                  </c:pt>
                </c:lvl>
              </c:multiLvlStrCache>
            </c:multiLvlStrRef>
          </c:cat>
          <c:val>
            <c:numRef>
              <c:f>'SideCases_DEIS S-D Charts'!$C$5:$H$5</c:f>
              <c:numCache>
                <c:formatCode>0.0</c:formatCode>
                <c:ptCount val="6"/>
                <c:pt idx="0">
                  <c:v>21.991405</c:v>
                </c:pt>
                <c:pt idx="1">
                  <c:v>21.704929</c:v>
                </c:pt>
                <c:pt idx="2">
                  <c:v>20.533172</c:v>
                </c:pt>
                <c:pt idx="3">
                  <c:v>20.245064999999997</c:v>
                </c:pt>
                <c:pt idx="4">
                  <c:v>21.991405</c:v>
                </c:pt>
                <c:pt idx="5">
                  <c:v>24.779738000000002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2-4FE5-987F-62E5FC179487}"/>
            </c:ext>
          </c:extLst>
        </c:ser>
        <c:ser>
          <c:idx val="2"/>
          <c:order val="2"/>
          <c:tx>
            <c:strRef>
              <c:f>'SideCases_DEIS S-D Charts'!$B$6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'SideCases_DEIS S-D Charts'!$C$2:$H$3</c:f>
              <c:multiLvlStrCache>
                <c:ptCount val="6"/>
                <c:lvl>
                  <c:pt idx="0">
                    <c:v>2050 Production</c:v>
                  </c:pt>
                  <c:pt idx="1">
                    <c:v>2050 Consumption</c:v>
                  </c:pt>
                  <c:pt idx="2">
                    <c:v>2050 Production</c:v>
                  </c:pt>
                  <c:pt idx="3">
                    <c:v>2050 Consumption</c:v>
                  </c:pt>
                  <c:pt idx="4">
                    <c:v>2050 Production</c:v>
                  </c:pt>
                  <c:pt idx="5">
                    <c:v>2050 Consumption</c:v>
                  </c:pt>
                </c:lvl>
                <c:lvl>
                  <c:pt idx="0">
                    <c:v>Reference Case</c:v>
                  </c:pt>
                  <c:pt idx="2">
                    <c:v>Low Economic Growth</c:v>
                  </c:pt>
                  <c:pt idx="4">
                    <c:v>High Oil Price</c:v>
                  </c:pt>
                </c:lvl>
              </c:multiLvlStrCache>
            </c:multiLvlStrRef>
          </c:cat>
          <c:val>
            <c:numRef>
              <c:f>'SideCases_DEIS S-D Charts'!$C$6:$H$6</c:f>
              <c:numCache>
                <c:formatCode>0.0</c:formatCode>
                <c:ptCount val="6"/>
                <c:pt idx="0">
                  <c:v>9.0124650000000006</c:v>
                </c:pt>
                <c:pt idx="1">
                  <c:v>6.2120629999999997</c:v>
                </c:pt>
                <c:pt idx="2">
                  <c:v>8.5720969999999994</c:v>
                </c:pt>
                <c:pt idx="3">
                  <c:v>5.7663779999999996</c:v>
                </c:pt>
                <c:pt idx="4">
                  <c:v>9.0124650000000006</c:v>
                </c:pt>
                <c:pt idx="5">
                  <c:v>5.4872579999999997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2-4FE5-987F-62E5FC179487}"/>
            </c:ext>
          </c:extLst>
        </c:ser>
        <c:ser>
          <c:idx val="3"/>
          <c:order val="3"/>
          <c:tx>
            <c:strRef>
              <c:f>'SideCases_DEIS S-D Charts'!$B$7</c:f>
              <c:strCache>
                <c:ptCount val="1"/>
                <c:pt idx="0">
                  <c:v>Dry Natural 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'SideCases_DEIS S-D Charts'!$C$2:$H$3</c:f>
              <c:multiLvlStrCache>
                <c:ptCount val="6"/>
                <c:lvl>
                  <c:pt idx="0">
                    <c:v>2050 Production</c:v>
                  </c:pt>
                  <c:pt idx="1">
                    <c:v>2050 Consumption</c:v>
                  </c:pt>
                  <c:pt idx="2">
                    <c:v>2050 Production</c:v>
                  </c:pt>
                  <c:pt idx="3">
                    <c:v>2050 Consumption</c:v>
                  </c:pt>
                  <c:pt idx="4">
                    <c:v>2050 Production</c:v>
                  </c:pt>
                  <c:pt idx="5">
                    <c:v>2050 Consumption</c:v>
                  </c:pt>
                </c:lvl>
                <c:lvl>
                  <c:pt idx="0">
                    <c:v>Reference Case</c:v>
                  </c:pt>
                  <c:pt idx="2">
                    <c:v>Low Economic Growth</c:v>
                  </c:pt>
                  <c:pt idx="4">
                    <c:v>High Oil Price</c:v>
                  </c:pt>
                </c:lvl>
              </c:multiLvlStrCache>
            </c:multiLvlStrRef>
          </c:cat>
          <c:val>
            <c:numRef>
              <c:f>'SideCases_DEIS S-D Charts'!$C$7:$H$7</c:f>
              <c:numCache>
                <c:formatCode>0.0</c:formatCode>
                <c:ptCount val="6"/>
                <c:pt idx="0">
                  <c:v>44.157814000000002</c:v>
                </c:pt>
                <c:pt idx="1">
                  <c:v>35.272995000000002</c:v>
                </c:pt>
                <c:pt idx="2">
                  <c:v>41.894924000000003</c:v>
                </c:pt>
                <c:pt idx="3">
                  <c:v>32.886066</c:v>
                </c:pt>
                <c:pt idx="4">
                  <c:v>44.157814000000002</c:v>
                </c:pt>
                <c:pt idx="5">
                  <c:v>39.239803000000002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2-4FE5-987F-62E5FC179487}"/>
            </c:ext>
          </c:extLst>
        </c:ser>
        <c:ser>
          <c:idx val="4"/>
          <c:order val="4"/>
          <c:tx>
            <c:strRef>
              <c:f>'SideCases_DEIS S-D Charts'!$B$8</c:f>
              <c:strCache>
                <c:ptCount val="1"/>
                <c:pt idx="0">
                  <c:v>NGL / LPG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'SideCases_DEIS S-D Charts'!$C$2:$H$3</c:f>
              <c:multiLvlStrCache>
                <c:ptCount val="6"/>
                <c:lvl>
                  <c:pt idx="0">
                    <c:v>2050 Production</c:v>
                  </c:pt>
                  <c:pt idx="1">
                    <c:v>2050 Consumption</c:v>
                  </c:pt>
                  <c:pt idx="2">
                    <c:v>2050 Production</c:v>
                  </c:pt>
                  <c:pt idx="3">
                    <c:v>2050 Consumption</c:v>
                  </c:pt>
                  <c:pt idx="4">
                    <c:v>2050 Production</c:v>
                  </c:pt>
                  <c:pt idx="5">
                    <c:v>2050 Consumption</c:v>
                  </c:pt>
                </c:lvl>
                <c:lvl>
                  <c:pt idx="0">
                    <c:v>Reference Case</c:v>
                  </c:pt>
                  <c:pt idx="2">
                    <c:v>Low Economic Growth</c:v>
                  </c:pt>
                  <c:pt idx="4">
                    <c:v>High Oil Price</c:v>
                  </c:pt>
                </c:lvl>
              </c:multiLvlStrCache>
            </c:multiLvlStrRef>
          </c:cat>
          <c:val>
            <c:numRef>
              <c:f>'SideCases_DEIS S-D Charts'!$C$8:$H$8</c:f>
              <c:numCache>
                <c:formatCode>0.0</c:formatCode>
                <c:ptCount val="6"/>
                <c:pt idx="0">
                  <c:v>8.9968970000000006</c:v>
                </c:pt>
                <c:pt idx="1">
                  <c:v>5.7984669999999996</c:v>
                </c:pt>
                <c:pt idx="2">
                  <c:v>8.7012350000000005</c:v>
                </c:pt>
                <c:pt idx="3">
                  <c:v>5.2146999999999997</c:v>
                </c:pt>
                <c:pt idx="4">
                  <c:v>8.9968970000000006</c:v>
                </c:pt>
                <c:pt idx="5">
                  <c:v>6.98306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2-4FE5-987F-62E5FC179487}"/>
            </c:ext>
          </c:extLst>
        </c:ser>
        <c:ser>
          <c:idx val="5"/>
          <c:order val="5"/>
          <c:tx>
            <c:strRef>
              <c:f>'SideCases_DEIS S-D Charts'!$B$9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'SideCases_DEIS S-D Charts'!$C$2:$H$3</c:f>
              <c:multiLvlStrCache>
                <c:ptCount val="6"/>
                <c:lvl>
                  <c:pt idx="0">
                    <c:v>2050 Production</c:v>
                  </c:pt>
                  <c:pt idx="1">
                    <c:v>2050 Consumption</c:v>
                  </c:pt>
                  <c:pt idx="2">
                    <c:v>2050 Production</c:v>
                  </c:pt>
                  <c:pt idx="3">
                    <c:v>2050 Consumption</c:v>
                  </c:pt>
                  <c:pt idx="4">
                    <c:v>2050 Production</c:v>
                  </c:pt>
                  <c:pt idx="5">
                    <c:v>2050 Consumption</c:v>
                  </c:pt>
                </c:lvl>
                <c:lvl>
                  <c:pt idx="0">
                    <c:v>Reference Case</c:v>
                  </c:pt>
                  <c:pt idx="2">
                    <c:v>Low Economic Growth</c:v>
                  </c:pt>
                  <c:pt idx="4">
                    <c:v>High Oil Price</c:v>
                  </c:pt>
                </c:lvl>
              </c:multiLvlStrCache>
            </c:multiLvlStrRef>
          </c:cat>
          <c:val>
            <c:numRef>
              <c:f>'SideCases_DEIS S-D Charts'!$C$9:$H$9</c:f>
              <c:numCache>
                <c:formatCode>0.0</c:formatCode>
                <c:ptCount val="6"/>
                <c:pt idx="0">
                  <c:v>26.863942999999999</c:v>
                </c:pt>
                <c:pt idx="1">
                  <c:v>32.496411999999999</c:v>
                </c:pt>
                <c:pt idx="2">
                  <c:v>26.234584999999999</c:v>
                </c:pt>
                <c:pt idx="3">
                  <c:v>29.649951999999999</c:v>
                </c:pt>
                <c:pt idx="4">
                  <c:v>26.863942999999999</c:v>
                </c:pt>
                <c:pt idx="5">
                  <c:v>28.907266999999997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22-4FE5-987F-62E5FC179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369088"/>
        <c:axId val="1330358688"/>
      </c:barChart>
      <c:catAx>
        <c:axId val="13303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358688"/>
        <c:crosses val="autoZero"/>
        <c:auto val="1"/>
        <c:lblAlgn val="ctr"/>
        <c:lblOffset val="100"/>
        <c:noMultiLvlLbl val="0"/>
      </c:catAx>
      <c:valAx>
        <c:axId val="13303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Quads (quadrillion 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36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'HighOil_DEIS S-D Charts'!$A$14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'HighOil_DEIS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'HighOil_DEIS S-D Charts'!$B$14:$E$14</c:f>
              <c:numCache>
                <c:formatCode>0.0</c:formatCode>
                <c:ptCount val="4"/>
                <c:pt idx="0">
                  <c:v>15.411174000000001</c:v>
                </c:pt>
                <c:pt idx="1">
                  <c:v>13.442959000000002</c:v>
                </c:pt>
                <c:pt idx="2">
                  <c:v>11.201793</c:v>
                </c:pt>
                <c:pt idx="3">
                  <c:v>2.223522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7-4CEC-870B-A5E5BBB1AB4F}"/>
            </c:ext>
          </c:extLst>
        </c:ser>
        <c:ser>
          <c:idx val="1"/>
          <c:order val="1"/>
          <c:tx>
            <c:strRef>
              <c:f>'HighOil_DEIS S-D Charts'!$A$15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'HighOil_DEIS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'HighOil_DEIS S-D Charts'!$B$15:$E$15</c:f>
              <c:numCache>
                <c:formatCode>0.0</c:formatCode>
                <c:ptCount val="4"/>
                <c:pt idx="0">
                  <c:v>0.39026</c:v>
                </c:pt>
                <c:pt idx="1">
                  <c:v>0.124386</c:v>
                </c:pt>
                <c:pt idx="2" formatCode="0.00">
                  <c:v>3.2716970000000001</c:v>
                </c:pt>
                <c:pt idx="3">
                  <c:v>2.500311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7-4CEC-870B-A5E5BBB1AB4F}"/>
            </c:ext>
          </c:extLst>
        </c:ser>
        <c:ser>
          <c:idx val="2"/>
          <c:order val="2"/>
          <c:tx>
            <c:strRef>
              <c:f>'HighOil_DEIS S-D Charts'!$A$16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'HighOil_DEIS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'HighOil_DEIS S-D Charts'!$B$16:$E$16</c:f>
              <c:numCache>
                <c:formatCode>0.00</c:formatCode>
                <c:ptCount val="4"/>
                <c:pt idx="0" formatCode="0.0">
                  <c:v>0</c:v>
                </c:pt>
                <c:pt idx="1">
                  <c:v>1.5589E-2</c:v>
                </c:pt>
                <c:pt idx="2" formatCode="0.0">
                  <c:v>0.97186799999999995</c:v>
                </c:pt>
                <c:pt idx="3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7-4CEC-870B-A5E5BBB1AB4F}"/>
            </c:ext>
          </c:extLst>
        </c:ser>
        <c:ser>
          <c:idx val="3"/>
          <c:order val="3"/>
          <c:tx>
            <c:strRef>
              <c:f>'HighOil_DEIS S-D Charts'!$A$17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'HighOil_DEIS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'HighOil_DEIS S-D Charts'!$B$17:$E$17</c:f>
              <c:numCache>
                <c:formatCode>0.0</c:formatCode>
                <c:ptCount val="4"/>
                <c:pt idx="0">
                  <c:v>4.8896800000000002</c:v>
                </c:pt>
                <c:pt idx="1">
                  <c:v>3.7418710000000002</c:v>
                </c:pt>
                <c:pt idx="2">
                  <c:v>16.498016</c:v>
                </c:pt>
                <c:pt idx="3">
                  <c:v>1.8380510000000001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97-4CEC-870B-A5E5BBB1AB4F}"/>
            </c:ext>
          </c:extLst>
        </c:ser>
        <c:ser>
          <c:idx val="4"/>
          <c:order val="4"/>
          <c:tx>
            <c:strRef>
              <c:f>'HighOil_DEIS S-D Charts'!$A$18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'HighOil_DEIS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'HighOil_DEIS S-D Charts'!$B$18:$E$18</c:f>
              <c:numCache>
                <c:formatCode>0.00</c:formatCode>
                <c:ptCount val="4"/>
                <c:pt idx="0">
                  <c:v>0.37239800000000001</c:v>
                </c:pt>
                <c:pt idx="1">
                  <c:v>0.22858000000000001</c:v>
                </c:pt>
                <c:pt idx="2" formatCode="0.0">
                  <c:v>6.364573</c:v>
                </c:pt>
                <c:pt idx="3">
                  <c:v>1.7510000000000001E-2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97-4CEC-870B-A5E5BBB1AB4F}"/>
            </c:ext>
          </c:extLst>
        </c:ser>
        <c:ser>
          <c:idx val="5"/>
          <c:order val="5"/>
          <c:tx>
            <c:strRef>
              <c:f>'HighOil_DEIS S-D Charts'!$A$19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'HighOil_DEIS S-D Charts'!$B$13:$E$13</c:f>
              <c:strCache>
                <c:ptCount val="4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</c:strCache>
            </c:strRef>
          </c:cat>
          <c:val>
            <c:numRef>
              <c:f>'HighOil_DEIS S-D Charts'!$B$19:$E$19</c:f>
              <c:numCache>
                <c:formatCode>0.00</c:formatCode>
                <c:ptCount val="4"/>
                <c:pt idx="0">
                  <c:v>0.230791</c:v>
                </c:pt>
                <c:pt idx="1">
                  <c:v>0.59984999999999999</c:v>
                </c:pt>
                <c:pt idx="2" formatCode="0.0">
                  <c:v>5.6902469999999994</c:v>
                </c:pt>
                <c:pt idx="3" formatCode="0.0">
                  <c:v>22.512298999999999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97-4CEC-870B-A5E5BBB1A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70144"/>
        <c:axId val="60071936"/>
      </c:barChart>
      <c:catAx>
        <c:axId val="6007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0071936"/>
        <c:crosses val="autoZero"/>
        <c:auto val="1"/>
        <c:lblAlgn val="ctr"/>
        <c:lblOffset val="100"/>
        <c:noMultiLvlLbl val="0"/>
      </c:catAx>
      <c:valAx>
        <c:axId val="60071936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Quads (quadrillion Btu)</a:t>
                </a:r>
              </a:p>
            </c:rich>
          </c:tx>
          <c:layout>
            <c:manualLayout>
              <c:xMode val="edge"/>
              <c:yMode val="edge"/>
              <c:x val="1.8099551778262651E-2"/>
              <c:y val="0.303696700008483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0070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'HighOil_DEIS S-D Charts'!$A$2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'HighOil_DEIS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'HighOil_DEIS S-D Charts'!$B$2:$E$2</c:f>
              <c:numCache>
                <c:formatCode>0.0</c:formatCode>
                <c:ptCount val="4"/>
                <c:pt idx="0">
                  <c:v>8.1211500000000001</c:v>
                </c:pt>
                <c:pt idx="1">
                  <c:v>8.1211490000000008</c:v>
                </c:pt>
                <c:pt idx="2">
                  <c:v>6.9172060000000002</c:v>
                </c:pt>
                <c:pt idx="3">
                  <c:v>6.6727100000000004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55D-B958-415681A86638}"/>
            </c:ext>
          </c:extLst>
        </c:ser>
        <c:ser>
          <c:idx val="1"/>
          <c:order val="1"/>
          <c:tx>
            <c:strRef>
              <c:f>'HighOil_DEIS S-D Charts'!$A$3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'HighOil_DEIS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'HighOil_DEIS S-D Charts'!$B$3:$E$3</c:f>
              <c:numCache>
                <c:formatCode>0.0</c:formatCode>
                <c:ptCount val="4"/>
                <c:pt idx="0">
                  <c:v>11.82611</c:v>
                </c:pt>
                <c:pt idx="1">
                  <c:v>11.743867</c:v>
                </c:pt>
                <c:pt idx="2">
                  <c:v>21.991405</c:v>
                </c:pt>
                <c:pt idx="3">
                  <c:v>24.779738000000002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1-455D-B958-415681A86638}"/>
            </c:ext>
          </c:extLst>
        </c:ser>
        <c:ser>
          <c:idx val="2"/>
          <c:order val="2"/>
          <c:tx>
            <c:strRef>
              <c:f>'HighOil_DEIS S-D Charts'!$A$4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'HighOil_DEIS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'HighOil_DEIS S-D Charts'!$B$4:$E$4</c:f>
              <c:numCache>
                <c:formatCode>0.0</c:formatCode>
                <c:ptCount val="4"/>
                <c:pt idx="0">
                  <c:v>13.080795</c:v>
                </c:pt>
                <c:pt idx="1">
                  <c:v>10.883238</c:v>
                </c:pt>
                <c:pt idx="2">
                  <c:v>9.0124650000000006</c:v>
                </c:pt>
                <c:pt idx="3">
                  <c:v>5.4872579999999997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1-455D-B958-415681A86638}"/>
            </c:ext>
          </c:extLst>
        </c:ser>
        <c:ser>
          <c:idx val="3"/>
          <c:order val="3"/>
          <c:tx>
            <c:strRef>
              <c:f>'HighOil_DEIS S-D Charts'!$A$5</c:f>
              <c:strCache>
                <c:ptCount val="1"/>
                <c:pt idx="0">
                  <c:v>Dry Natural Gas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'HighOil_DEIS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'HighOil_DEIS S-D Charts'!$B$5:$E$5</c:f>
              <c:numCache>
                <c:formatCode>0.0</c:formatCode>
                <c:ptCount val="4"/>
                <c:pt idx="0">
                  <c:v>35.677112999999999</c:v>
                </c:pt>
                <c:pt idx="1">
                  <c:v>31.361557000000001</c:v>
                </c:pt>
                <c:pt idx="2">
                  <c:v>44.157814000000002</c:v>
                </c:pt>
                <c:pt idx="3">
                  <c:v>39.239803000000002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D1-455D-B958-415681A86638}"/>
            </c:ext>
          </c:extLst>
        </c:ser>
        <c:ser>
          <c:idx val="4"/>
          <c:order val="4"/>
          <c:tx>
            <c:strRef>
              <c:f>'HighOil_DEIS S-D Charts'!$A$6</c:f>
              <c:strCache>
                <c:ptCount val="1"/>
                <c:pt idx="0">
                  <c:v>NGL / LPG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'HighOil_DEIS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'HighOil_DEIS S-D Charts'!$B$6:$E$6</c:f>
              <c:numCache>
                <c:formatCode>0.0</c:formatCode>
                <c:ptCount val="4"/>
                <c:pt idx="0">
                  <c:v>7.0062150000000001</c:v>
                </c:pt>
                <c:pt idx="1">
                  <c:v>4.1896500000000003</c:v>
                </c:pt>
                <c:pt idx="2">
                  <c:v>8.9968970000000006</c:v>
                </c:pt>
                <c:pt idx="3">
                  <c:v>6.98306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D1-455D-B958-415681A86638}"/>
            </c:ext>
          </c:extLst>
        </c:ser>
        <c:ser>
          <c:idx val="5"/>
          <c:order val="5"/>
          <c:tx>
            <c:strRef>
              <c:f>'HighOil_DEIS S-D Charts'!$A$7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'HighOil_DEIS S-D Charts'!$B$1:$E$1</c:f>
              <c:strCache>
                <c:ptCount val="4"/>
                <c:pt idx="0">
                  <c:v>2021 Production</c:v>
                </c:pt>
                <c:pt idx="1">
                  <c:v>2021 Consumption</c:v>
                </c:pt>
                <c:pt idx="2">
                  <c:v>2050 Production</c:v>
                </c:pt>
                <c:pt idx="3">
                  <c:v>2050 Consumption</c:v>
                </c:pt>
              </c:strCache>
            </c:strRef>
          </c:cat>
          <c:val>
            <c:numRef>
              <c:f>'HighOil_DEIS S-D Charts'!$B$7:$E$7</c:f>
              <c:numCache>
                <c:formatCode>0.0</c:formatCode>
                <c:ptCount val="4"/>
                <c:pt idx="0">
                  <c:v>23.173483000000001</c:v>
                </c:pt>
                <c:pt idx="1">
                  <c:v>30.363230000000001</c:v>
                </c:pt>
                <c:pt idx="2">
                  <c:v>26.863942999999999</c:v>
                </c:pt>
                <c:pt idx="3">
                  <c:v>28.907266999999997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D1-455D-B958-415681A8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71232"/>
        <c:axId val="59872768"/>
      </c:barChart>
      <c:catAx>
        <c:axId val="5987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9872768"/>
        <c:crosses val="autoZero"/>
        <c:auto val="1"/>
        <c:lblAlgn val="ctr"/>
        <c:lblOffset val="100"/>
        <c:noMultiLvlLbl val="0"/>
      </c:catAx>
      <c:valAx>
        <c:axId val="59872768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Quads (quadrillion Btu)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98712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928879</xdr:colOff>
      <xdr:row>24</xdr:row>
      <xdr:rowOff>135564</xdr:rowOff>
    </xdr:from>
    <xdr:to>
      <xdr:col>7</xdr:col>
      <xdr:colOff>399211</xdr:colOff>
      <xdr:row>47</xdr:row>
      <xdr:rowOff>149853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14895</xdr:colOff>
      <xdr:row>15</xdr:row>
      <xdr:rowOff>12073</xdr:rowOff>
    </xdr:from>
    <xdr:to>
      <xdr:col>7</xdr:col>
      <xdr:colOff>1058333</xdr:colOff>
      <xdr:row>41</xdr:row>
      <xdr:rowOff>54877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7C81A8-D827-2B5E-D3FB-74D03EED8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20</xdr:row>
      <xdr:rowOff>133350</xdr:rowOff>
    </xdr:from>
    <xdr:to>
      <xdr:col>20</xdr:col>
      <xdr:colOff>238124</xdr:colOff>
      <xdr:row>39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386A7-1B15-4AA5-8C89-49C294713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168274</xdr:colOff>
      <xdr:row>0</xdr:row>
      <xdr:rowOff>128586</xdr:rowOff>
    </xdr:from>
    <xdr:to>
      <xdr:col>20</xdr:col>
      <xdr:colOff>196849</xdr:colOff>
      <xdr:row>19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3CE957-5F42-453D-9C6E-5B7866767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cfonline.sharepoint.com/sites/22070/Draft%20EIS%20Files/03_Energy/CAFE/Current%20Version/AEO%20data%20and%20graph%20creation/NHTSA-Energy_Figures_High_Oil.xlsx" TargetMode="External"/><Relationship Id="rId1" Type="http://schemas.openxmlformats.org/officeDocument/2006/relationships/externalLinkPath" Target="https://icfonline.sharepoint.com/sites/22070/Draft%20EIS%20Files/03_Energy/CAFE/Current%20Version/AEO%20data%20and%20graph%20creation/NHTSA-Energy_Figures_High_Oi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cfonline.sharepoint.com/sites/22070/Draft%20EIS%20Files/03_Energy/CAFE/Current%20Version/AEO%20data%20and%20graph%20creation/NHTSA-Energy_Figures_Low_Econ.xlsx" TargetMode="External"/><Relationship Id="rId1" Type="http://schemas.openxmlformats.org/officeDocument/2006/relationships/externalLinkPath" Target="https://icfonline.sharepoint.com/sites/22070/Draft%20EIS%20Files/03_Energy/CAFE/Current%20Version/AEO%20data%20and%20graph%20creation/NHTSA-Energy_Figures_Low_E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ghOil_Cons-Sector"/>
      <sheetName val="HighOil_Supply-Disp"/>
      <sheetName val="HighOil_Renew Cons"/>
      <sheetName val="HighOil_DEIS S-D Chart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2021 Production</v>
          </cell>
          <cell r="C1" t="str">
            <v>2021 Consumption</v>
          </cell>
          <cell r="D1" t="str">
            <v>2050 Production</v>
          </cell>
          <cell r="E1" t="str">
            <v>2050 Consumption</v>
          </cell>
        </row>
        <row r="2">
          <cell r="A2" t="str">
            <v>Nuclear</v>
          </cell>
          <cell r="B2">
            <v>8.1211500000000001</v>
          </cell>
          <cell r="C2">
            <v>8.1211490000000008</v>
          </cell>
          <cell r="D2">
            <v>6.9172060000000002</v>
          </cell>
          <cell r="E2">
            <v>6.6727100000000004</v>
          </cell>
        </row>
        <row r="3">
          <cell r="A3" t="str">
            <v>Renewable</v>
          </cell>
          <cell r="B3">
            <v>11.82611</v>
          </cell>
          <cell r="C3">
            <v>11.743867</v>
          </cell>
          <cell r="D3">
            <v>21.991405</v>
          </cell>
          <cell r="E3">
            <v>24.779738000000002</v>
          </cell>
        </row>
        <row r="4">
          <cell r="A4" t="str">
            <v>Coal</v>
          </cell>
          <cell r="B4">
            <v>13.080795</v>
          </cell>
          <cell r="C4">
            <v>10.883238</v>
          </cell>
          <cell r="D4">
            <v>9.0124650000000006</v>
          </cell>
          <cell r="E4">
            <v>5.4872579999999997</v>
          </cell>
        </row>
        <row r="5">
          <cell r="A5" t="str">
            <v>Dry Natural Gas</v>
          </cell>
          <cell r="B5">
            <v>35.677112999999999</v>
          </cell>
          <cell r="C5">
            <v>31.361557000000001</v>
          </cell>
          <cell r="D5">
            <v>44.157814000000002</v>
          </cell>
          <cell r="E5">
            <v>39.239803000000002</v>
          </cell>
        </row>
        <row r="6">
          <cell r="A6" t="str">
            <v>NGL / LPG</v>
          </cell>
          <cell r="B6">
            <v>7.0062150000000001</v>
          </cell>
          <cell r="C6">
            <v>4.1896500000000003</v>
          </cell>
          <cell r="D6">
            <v>8.9968970000000006</v>
          </cell>
          <cell r="E6">
            <v>6.98306</v>
          </cell>
        </row>
        <row r="7">
          <cell r="A7" t="str">
            <v>Petroleum</v>
          </cell>
          <cell r="B7">
            <v>23.173483000000001</v>
          </cell>
          <cell r="C7">
            <v>30.363230000000001</v>
          </cell>
          <cell r="D7">
            <v>26.863942999999999</v>
          </cell>
          <cell r="E7">
            <v>28.907266999999997</v>
          </cell>
        </row>
        <row r="13">
          <cell r="B13" t="str">
            <v>Residential</v>
          </cell>
          <cell r="C13" t="str">
            <v>Commercial</v>
          </cell>
          <cell r="D13" t="str">
            <v>Industrial</v>
          </cell>
          <cell r="E13" t="str">
            <v>Transportation</v>
          </cell>
        </row>
        <row r="14">
          <cell r="A14" t="str">
            <v>Electricity</v>
          </cell>
          <cell r="B14">
            <v>15.411174000000001</v>
          </cell>
          <cell r="C14">
            <v>13.442959000000002</v>
          </cell>
          <cell r="D14">
            <v>11.201793</v>
          </cell>
          <cell r="E14">
            <v>2.223522</v>
          </cell>
        </row>
        <row r="15">
          <cell r="A15" t="str">
            <v>Renewable</v>
          </cell>
          <cell r="B15">
            <v>0.39026</v>
          </cell>
          <cell r="C15">
            <v>0.124386</v>
          </cell>
          <cell r="D15">
            <v>3.2716970000000001</v>
          </cell>
          <cell r="E15">
            <v>2.500311</v>
          </cell>
        </row>
        <row r="16">
          <cell r="A16" t="str">
            <v>Coal</v>
          </cell>
          <cell r="B16">
            <v>0</v>
          </cell>
          <cell r="C16">
            <v>1.5589E-2</v>
          </cell>
          <cell r="D16">
            <v>0.97186799999999995</v>
          </cell>
          <cell r="E16">
            <v>0</v>
          </cell>
        </row>
        <row r="17">
          <cell r="A17" t="str">
            <v>Natural Gas</v>
          </cell>
          <cell r="B17">
            <v>4.8896800000000002</v>
          </cell>
          <cell r="C17">
            <v>3.7418710000000002</v>
          </cell>
          <cell r="D17">
            <v>16.498016</v>
          </cell>
          <cell r="E17">
            <v>1.8380510000000001</v>
          </cell>
        </row>
        <row r="18">
          <cell r="A18" t="str">
            <v>LPG</v>
          </cell>
          <cell r="B18">
            <v>0.37239800000000001</v>
          </cell>
          <cell r="C18">
            <v>0.22858000000000001</v>
          </cell>
          <cell r="D18">
            <v>6.364573</v>
          </cell>
          <cell r="E18">
            <v>1.7510000000000001E-2</v>
          </cell>
        </row>
        <row r="19">
          <cell r="A19" t="str">
            <v>Petroleum</v>
          </cell>
          <cell r="B19">
            <v>0.230791</v>
          </cell>
          <cell r="C19">
            <v>0.59984999999999999</v>
          </cell>
          <cell r="D19">
            <v>5.6902469999999994</v>
          </cell>
          <cell r="E19">
            <v>22.512298999999999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wEcon_Cons-Sector"/>
      <sheetName val="LowEcon_Supply-Disp"/>
      <sheetName val="LowEcon_Renew Cons"/>
      <sheetName val="LowEcon_DEIS S-D Charts"/>
    </sheetNames>
    <sheetDataSet>
      <sheetData sheetId="0"/>
      <sheetData sheetId="1"/>
      <sheetData sheetId="2"/>
      <sheetData sheetId="3">
        <row r="1">
          <cell r="B1" t="str">
            <v>2021 Production</v>
          </cell>
          <cell r="C1" t="str">
            <v>2021 Consumption</v>
          </cell>
          <cell r="D1" t="str">
            <v>2050 Production</v>
          </cell>
          <cell r="E1" t="str">
            <v>2050 Consumption</v>
          </cell>
        </row>
        <row r="2">
          <cell r="A2" t="str">
            <v>Nuclear</v>
          </cell>
          <cell r="B2">
            <v>8.1211500000000001</v>
          </cell>
          <cell r="C2">
            <v>8.1211500000000001</v>
          </cell>
          <cell r="D2">
            <v>6.8343129999999999</v>
          </cell>
          <cell r="E2">
            <v>6.8343129999999999</v>
          </cell>
        </row>
        <row r="3">
          <cell r="A3" t="str">
            <v>Renewable</v>
          </cell>
          <cell r="B3">
            <v>11.828724000000001</v>
          </cell>
          <cell r="C3">
            <v>11.733363000000001</v>
          </cell>
          <cell r="D3">
            <v>20.533172</v>
          </cell>
          <cell r="E3">
            <v>20.245064999999997</v>
          </cell>
        </row>
        <row r="4">
          <cell r="A4" t="str">
            <v>Coal</v>
          </cell>
          <cell r="B4">
            <v>13.089978</v>
          </cell>
          <cell r="C4">
            <v>10.883374999999999</v>
          </cell>
          <cell r="D4">
            <v>8.5720969999999994</v>
          </cell>
          <cell r="E4">
            <v>5.7663779999999996</v>
          </cell>
        </row>
        <row r="5">
          <cell r="A5" t="str">
            <v>Dry Natural Gas</v>
          </cell>
          <cell r="B5">
            <v>35.682777000000002</v>
          </cell>
          <cell r="C5">
            <v>31.361422000000001</v>
          </cell>
          <cell r="D5">
            <v>41.894924000000003</v>
          </cell>
          <cell r="E5">
            <v>32.886066</v>
          </cell>
        </row>
        <row r="6">
          <cell r="A6" t="str">
            <v>NGL / LPG</v>
          </cell>
          <cell r="B6">
            <v>7.0062150000000001</v>
          </cell>
          <cell r="C6">
            <v>4.1896500000000003</v>
          </cell>
          <cell r="D6">
            <v>8.7012350000000005</v>
          </cell>
          <cell r="E6">
            <v>5.2146999999999997</v>
          </cell>
        </row>
        <row r="7">
          <cell r="A7" t="str">
            <v>Petroleum</v>
          </cell>
          <cell r="B7">
            <v>23.173487000000002</v>
          </cell>
          <cell r="C7">
            <v>30.367842000000003</v>
          </cell>
          <cell r="D7">
            <v>26.234584999999999</v>
          </cell>
          <cell r="E7">
            <v>29.649951999999999</v>
          </cell>
        </row>
        <row r="13">
          <cell r="B13" t="str">
            <v>Residential</v>
          </cell>
          <cell r="C13" t="str">
            <v>Commercial</v>
          </cell>
          <cell r="D13" t="str">
            <v>Industrial</v>
          </cell>
          <cell r="E13" t="str">
            <v>Transportation</v>
          </cell>
        </row>
        <row r="14">
          <cell r="A14" t="str">
            <v>Electricity</v>
          </cell>
          <cell r="B14">
            <v>15.643639</v>
          </cell>
          <cell r="C14">
            <v>13.008571</v>
          </cell>
          <cell r="D14">
            <v>9.1701040000000003</v>
          </cell>
          <cell r="E14">
            <v>1.0549680000000001</v>
          </cell>
        </row>
        <row r="15">
          <cell r="A15" t="str">
            <v>Renewable</v>
          </cell>
          <cell r="B15">
            <v>0.30205900000000002</v>
          </cell>
          <cell r="C15">
            <v>0.124386</v>
          </cell>
          <cell r="D15">
            <v>2.4993289999999999</v>
          </cell>
          <cell r="E15">
            <v>1.768303</v>
          </cell>
        </row>
        <row r="16">
          <cell r="A16" t="str">
            <v>Coal</v>
          </cell>
          <cell r="B16">
            <v>0</v>
          </cell>
          <cell r="C16">
            <v>1.7454000000000001E-2</v>
          </cell>
          <cell r="D16">
            <v>0.83913000000000004</v>
          </cell>
          <cell r="E16">
            <v>0</v>
          </cell>
        </row>
        <row r="17">
          <cell r="A17" t="str">
            <v>Natural Gas</v>
          </cell>
          <cell r="B17">
            <v>4.8035059999999996</v>
          </cell>
          <cell r="C17">
            <v>3.6423329999999998</v>
          </cell>
          <cell r="D17">
            <v>12.145401</v>
          </cell>
          <cell r="E17">
            <v>1.0440499999999999</v>
          </cell>
        </row>
        <row r="18">
          <cell r="A18" t="str">
            <v>LPG</v>
          </cell>
          <cell r="B18">
            <v>0.41095599999999999</v>
          </cell>
          <cell r="C18">
            <v>0.21957399999999999</v>
          </cell>
          <cell r="D18">
            <v>4.5684810000000002</v>
          </cell>
          <cell r="E18">
            <v>1.5689000000000002E-2</v>
          </cell>
        </row>
        <row r="19">
          <cell r="A19" t="str">
            <v>Petroleum</v>
          </cell>
          <cell r="B19">
            <v>0.25387799999999999</v>
          </cell>
          <cell r="C19">
            <v>0.64093599999999995</v>
          </cell>
          <cell r="D19">
            <v>5.4763120000000001</v>
          </cell>
          <cell r="E19">
            <v>23.465185000000002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N40"/>
  <sheetViews>
    <sheetView tabSelected="1" zoomScale="91" workbookViewId="0">
      <selection activeCell="M10" sqref="M10"/>
    </sheetView>
  </sheetViews>
  <sheetFormatPr defaultColWidth="11" defaultRowHeight="13"/>
  <cols>
    <col min="1" max="1" width="29.109375" style="87" customWidth="1"/>
    <col min="2" max="2" width="15.88671875" style="87" bestFit="1" customWidth="1"/>
    <col min="3" max="3" width="18.21875" style="87" bestFit="1" customWidth="1"/>
    <col min="4" max="4" width="16.88671875" style="87" bestFit="1" customWidth="1"/>
    <col min="5" max="5" width="18.21875" style="87" bestFit="1" customWidth="1"/>
    <col min="6" max="6" width="13.21875" style="87" bestFit="1" customWidth="1"/>
    <col min="7" max="7" width="8.33203125" style="87" customWidth="1"/>
    <col min="8" max="8" width="7.88671875" style="87" bestFit="1" customWidth="1"/>
    <col min="9" max="9" width="8" style="87" customWidth="1"/>
    <col min="10" max="10" width="12" style="87" customWidth="1"/>
    <col min="11" max="16384" width="11" style="87"/>
  </cols>
  <sheetData>
    <row r="1" spans="1:14">
      <c r="A1" s="84"/>
      <c r="B1" s="85" t="s">
        <v>200</v>
      </c>
      <c r="C1" s="85" t="s">
        <v>201</v>
      </c>
      <c r="D1" s="85" t="s">
        <v>189</v>
      </c>
      <c r="E1" s="85" t="s">
        <v>190</v>
      </c>
      <c r="F1" s="86"/>
      <c r="G1" s="86"/>
      <c r="H1" s="86"/>
    </row>
    <row r="2" spans="1:14">
      <c r="A2" s="88" t="s">
        <v>98</v>
      </c>
      <c r="B2" s="89">
        <f>'Reference_Supply-Disp'!B9</f>
        <v>8.1211500000000001</v>
      </c>
      <c r="C2" s="89">
        <f>'Reference_Supply-Disp'!B34</f>
        <v>8.1211500000000001</v>
      </c>
      <c r="D2" s="89">
        <f>'Reference_Supply-Disp'!AF9</f>
        <v>6.9172060000000002</v>
      </c>
      <c r="E2" s="90">
        <f>'Reference_Supply-Disp'!AF34</f>
        <v>6.9172060000000002</v>
      </c>
      <c r="F2" s="89">
        <f>C2-B2</f>
        <v>0</v>
      </c>
      <c r="G2" s="89">
        <f t="shared" ref="G2:G6" si="0">E2-D2</f>
        <v>0</v>
      </c>
      <c r="H2" s="91">
        <f>D2-B2</f>
        <v>-1.2039439999999999</v>
      </c>
      <c r="I2" s="91">
        <f>E2-C2</f>
        <v>-1.2039439999999999</v>
      </c>
    </row>
    <row r="3" spans="1:14">
      <c r="A3" s="88" t="s">
        <v>99</v>
      </c>
      <c r="B3" s="89">
        <f>'Reference_Supply-Disp'!B$10+'Reference_Supply-Disp'!B$11+'Reference_Supply-Disp'!B$12</f>
        <v>11.82611</v>
      </c>
      <c r="C3" s="89">
        <f>'Reference_Supply-Disp'!B$35+'Reference_Supply-Disp'!B$36+'Reference_Supply-Disp'!B$37+'Reference_Renew Cons'!B12</f>
        <v>11.730729999999999</v>
      </c>
      <c r="D3" s="89">
        <f>'Reference_Supply-Disp'!AF$10+'Reference_Supply-Disp'!AF$11+'Reference_Supply-Disp'!AF$12</f>
        <v>21.991405</v>
      </c>
      <c r="E3" s="90">
        <f>'Reference_Supply-Disp'!AF$35+'Reference_Supply-Disp'!AF$36+'Reference_Supply-Disp'!AF$37+'Reference_Renew Cons'!AF12</f>
        <v>21.704929</v>
      </c>
      <c r="F3" s="89">
        <f>C3-B3</f>
        <v>-9.5380000000000464E-2</v>
      </c>
      <c r="G3" s="89">
        <f t="shared" si="0"/>
        <v>-0.2864760000000004</v>
      </c>
      <c r="H3" s="91">
        <f t="shared" ref="H3:H7" si="1">D3-B3</f>
        <v>10.165295</v>
      </c>
      <c r="I3" s="91">
        <f t="shared" ref="I3:I7" si="2">E3-C3</f>
        <v>9.9741990000000005</v>
      </c>
    </row>
    <row r="4" spans="1:14">
      <c r="A4" s="88" t="s">
        <v>100</v>
      </c>
      <c r="B4" s="89">
        <f>'Reference_Supply-Disp'!B8</f>
        <v>13.080795</v>
      </c>
      <c r="C4" s="89">
        <f>'Reference_Supply-Disp'!B33</f>
        <v>10.883175</v>
      </c>
      <c r="D4" s="89">
        <f>'Reference_Supply-Disp'!AF8</f>
        <v>9.0124650000000006</v>
      </c>
      <c r="E4" s="90">
        <f>'Reference_Supply-Disp'!AF33</f>
        <v>6.2120629999999997</v>
      </c>
      <c r="F4" s="89">
        <f>C4-B4</f>
        <v>-2.1976200000000006</v>
      </c>
      <c r="G4" s="89">
        <f t="shared" si="0"/>
        <v>-2.8004020000000009</v>
      </c>
      <c r="H4" s="91">
        <f t="shared" si="1"/>
        <v>-4.0683299999999996</v>
      </c>
      <c r="I4" s="91">
        <f t="shared" si="2"/>
        <v>-4.6711119999999999</v>
      </c>
    </row>
    <row r="5" spans="1:14">
      <c r="A5" s="88" t="s">
        <v>101</v>
      </c>
      <c r="B5" s="89">
        <f>'Reference_Supply-Disp'!B7</f>
        <v>35.677112999999999</v>
      </c>
      <c r="C5" s="89">
        <f>'Reference_Supply-Disp'!B32</f>
        <v>31.364001999999999</v>
      </c>
      <c r="D5" s="89">
        <f>'Reference_Supply-Disp'!AF7</f>
        <v>44.157814000000002</v>
      </c>
      <c r="E5" s="90">
        <f>'Reference_Supply-Disp'!AF32</f>
        <v>35.272995000000002</v>
      </c>
      <c r="F5" s="89">
        <f t="shared" ref="F5:F6" si="3">C5-B5</f>
        <v>-4.3131109999999993</v>
      </c>
      <c r="G5" s="89">
        <f t="shared" si="0"/>
        <v>-8.8848190000000002</v>
      </c>
      <c r="H5" s="91">
        <f t="shared" si="1"/>
        <v>8.4807010000000034</v>
      </c>
      <c r="I5" s="91">
        <f t="shared" si="2"/>
        <v>3.9089930000000024</v>
      </c>
    </row>
    <row r="6" spans="1:14">
      <c r="A6" s="88" t="s">
        <v>102</v>
      </c>
      <c r="B6" s="89">
        <f>'Reference_Supply-Disp'!B6</f>
        <v>7.0062150000000001</v>
      </c>
      <c r="C6" s="89">
        <f>'Reference_Cons-Sector'!B126</f>
        <v>4.1896509999999996</v>
      </c>
      <c r="D6" s="89">
        <f>'Reference_Supply-Disp'!AF6</f>
        <v>8.9968970000000006</v>
      </c>
      <c r="E6" s="90">
        <f>'Reference_Cons-Sector'!AE85</f>
        <v>5.7984669999999996</v>
      </c>
      <c r="F6" s="89">
        <f t="shared" si="3"/>
        <v>-2.8165640000000005</v>
      </c>
      <c r="G6" s="89">
        <f t="shared" si="0"/>
        <v>-3.198430000000001</v>
      </c>
      <c r="H6" s="91">
        <f t="shared" si="1"/>
        <v>1.9906820000000005</v>
      </c>
      <c r="I6" s="91">
        <f t="shared" si="2"/>
        <v>1.608816</v>
      </c>
      <c r="J6" s="85"/>
      <c r="K6" s="92"/>
      <c r="L6" s="92"/>
      <c r="M6" s="92"/>
      <c r="N6" s="92"/>
    </row>
    <row r="7" spans="1:14">
      <c r="A7" s="88" t="s">
        <v>103</v>
      </c>
      <c r="B7" s="89">
        <f>'Reference_Supply-Disp'!B5</f>
        <v>23.173483000000001</v>
      </c>
      <c r="C7" s="89">
        <f>'Reference_Supply-Disp'!B31-'Reference_Cons-Sector'!B85-'Reference_Renew Cons'!B12</f>
        <v>30.373627000000006</v>
      </c>
      <c r="D7" s="89">
        <f>'Reference_Supply-Disp'!AF5</f>
        <v>26.863942999999999</v>
      </c>
      <c r="E7" s="90">
        <f>'Reference_Supply-Disp'!AF31-'Reference_Cons-Sector'!AE85-'Reference_Renew Cons'!AF12</f>
        <v>32.496411999999999</v>
      </c>
      <c r="F7" s="89">
        <f>C7-B7</f>
        <v>7.2001440000000052</v>
      </c>
      <c r="G7" s="89">
        <f>E7-D7</f>
        <v>5.6324690000000004</v>
      </c>
      <c r="H7" s="91">
        <f t="shared" si="1"/>
        <v>3.6904599999999981</v>
      </c>
      <c r="I7" s="91">
        <f t="shared" si="2"/>
        <v>2.1227849999999933</v>
      </c>
      <c r="J7" s="93"/>
      <c r="K7" s="93"/>
      <c r="L7" s="93"/>
      <c r="M7" s="93"/>
      <c r="N7" s="93"/>
    </row>
    <row r="8" spans="1:14">
      <c r="A8" s="84" t="s">
        <v>104</v>
      </c>
      <c r="B8" s="94">
        <f>SUM(B2:B7)</f>
        <v>98.884866000000002</v>
      </c>
      <c r="C8" s="94">
        <f>SUM(C2:C7)</f>
        <v>96.662335000000013</v>
      </c>
      <c r="D8" s="94">
        <f t="shared" ref="D8:E8" si="4">SUM(D2:D7)</f>
        <v>117.93973</v>
      </c>
      <c r="E8" s="94">
        <f t="shared" si="4"/>
        <v>108.402072</v>
      </c>
      <c r="H8" s="94"/>
      <c r="I8" s="93"/>
      <c r="J8" s="93"/>
      <c r="K8" s="93"/>
      <c r="L8" s="93"/>
      <c r="M8" s="93"/>
      <c r="N8" s="93"/>
    </row>
    <row r="9" spans="1:14">
      <c r="A9" s="84" t="s">
        <v>148</v>
      </c>
      <c r="B9" s="95"/>
      <c r="C9" s="156">
        <f>C3/C8</f>
        <v>0.12135781739598984</v>
      </c>
      <c r="D9" s="89"/>
      <c r="E9" s="156">
        <f>E3/E8</f>
        <v>0.2002261451238681</v>
      </c>
      <c r="F9" s="96"/>
      <c r="G9" s="96"/>
      <c r="H9" s="97"/>
      <c r="I9" s="93"/>
      <c r="J9" s="93"/>
      <c r="K9" s="93"/>
      <c r="L9" s="93"/>
      <c r="M9" s="93"/>
      <c r="N9" s="93"/>
    </row>
    <row r="10" spans="1:14">
      <c r="A10" s="98" t="s">
        <v>184</v>
      </c>
      <c r="B10" s="99"/>
      <c r="C10" s="95">
        <f>(C2+C3)/C8</f>
        <v>0.20537347871846875</v>
      </c>
      <c r="D10" s="99"/>
      <c r="E10" s="95">
        <f>(E2+E3)/E8</f>
        <v>0.26403678889089865</v>
      </c>
      <c r="F10" s="99"/>
      <c r="G10" s="99"/>
      <c r="H10" s="97"/>
      <c r="I10" s="93"/>
      <c r="J10" s="93"/>
      <c r="K10" s="93"/>
      <c r="L10" s="93"/>
      <c r="M10" s="93"/>
      <c r="N10" s="93"/>
    </row>
    <row r="11" spans="1:14">
      <c r="A11" s="98" t="s">
        <v>195</v>
      </c>
      <c r="B11" s="99"/>
      <c r="C11" s="156">
        <f>1-C9</f>
        <v>0.87864218260401017</v>
      </c>
      <c r="D11" s="99"/>
      <c r="E11" s="156">
        <f>1-E9</f>
        <v>0.79977385487613195</v>
      </c>
      <c r="F11" s="99"/>
      <c r="G11" s="99"/>
      <c r="H11" s="97"/>
      <c r="I11" s="93"/>
      <c r="J11" s="93"/>
      <c r="K11" s="93"/>
      <c r="L11" s="93"/>
      <c r="M11" s="93"/>
      <c r="N11" s="93"/>
    </row>
    <row r="12" spans="1:14">
      <c r="A12" s="84"/>
      <c r="B12" s="99"/>
      <c r="C12" s="95"/>
      <c r="D12" s="99"/>
      <c r="E12" s="95"/>
      <c r="F12" s="99"/>
      <c r="G12" s="99"/>
      <c r="H12" s="97"/>
      <c r="I12" s="93"/>
      <c r="J12" s="93"/>
      <c r="K12" s="93"/>
      <c r="L12" s="93"/>
      <c r="M12" s="93"/>
      <c r="N12" s="93"/>
    </row>
    <row r="13" spans="1:14">
      <c r="A13" s="98"/>
      <c r="B13" s="99"/>
      <c r="C13" s="95"/>
      <c r="D13" s="99"/>
      <c r="E13" s="95"/>
      <c r="F13" s="99"/>
      <c r="G13" s="99"/>
      <c r="H13" s="97"/>
      <c r="I13" s="93"/>
      <c r="J13" s="93"/>
      <c r="K13" s="93"/>
      <c r="L13" s="93"/>
      <c r="M13" s="93"/>
      <c r="N13" s="93"/>
    </row>
    <row r="14" spans="1:14">
      <c r="A14" s="100" t="s">
        <v>191</v>
      </c>
      <c r="B14" s="99"/>
      <c r="C14" s="95"/>
      <c r="D14" s="101"/>
      <c r="E14" s="95"/>
      <c r="F14" s="101"/>
      <c r="G14" s="99"/>
      <c r="H14" s="97"/>
      <c r="I14" s="93"/>
      <c r="J14" s="93"/>
      <c r="K14" s="93"/>
      <c r="L14" s="93"/>
      <c r="M14" s="93"/>
      <c r="N14" s="93"/>
    </row>
    <row r="15" spans="1:14">
      <c r="A15" s="84"/>
      <c r="B15" s="85" t="s">
        <v>105</v>
      </c>
      <c r="C15" s="85" t="s">
        <v>106</v>
      </c>
      <c r="D15" s="85" t="s">
        <v>107</v>
      </c>
      <c r="E15" s="85" t="s">
        <v>108</v>
      </c>
      <c r="F15" s="85" t="s">
        <v>109</v>
      </c>
      <c r="G15" s="98" t="s">
        <v>182</v>
      </c>
      <c r="H15" s="85" t="s">
        <v>110</v>
      </c>
      <c r="I15" s="102"/>
      <c r="J15" s="93"/>
      <c r="K15" s="93"/>
      <c r="L15" s="93"/>
      <c r="M15" s="93"/>
      <c r="N15" s="93"/>
    </row>
    <row r="16" spans="1:14">
      <c r="A16" s="99" t="s">
        <v>111</v>
      </c>
      <c r="B16" s="89">
        <f>'Reference_Cons-Sector'!AE10+'Reference_Cons-Sector'!AE12</f>
        <v>15.697362</v>
      </c>
      <c r="C16" s="89">
        <f>'Reference_Cons-Sector'!AE24+'Reference_Cons-Sector'!AE26</f>
        <v>13.302289</v>
      </c>
      <c r="D16" s="89">
        <f>'Reference_Cons-Sector'!AE50+'Reference_Cons-Sector'!AE52</f>
        <v>10.530545</v>
      </c>
      <c r="E16" s="89">
        <f>'Reference_Cons-Sector'!AE71+'Reference_Cons-Sector'!AE73</f>
        <v>1.2600640000000001</v>
      </c>
      <c r="F16" s="89"/>
      <c r="H16" s="94">
        <f>SUM(B16:F16)</f>
        <v>40.790260000000004</v>
      </c>
      <c r="I16" s="103"/>
      <c r="J16" s="104"/>
      <c r="K16" s="94"/>
      <c r="L16" s="94"/>
      <c r="M16" s="94"/>
      <c r="N16" s="94"/>
    </row>
    <row r="17" spans="1:14">
      <c r="A17" s="88" t="s">
        <v>99</v>
      </c>
      <c r="B17" s="89">
        <f>'Reference_Cons-Sector'!AE9</f>
        <v>0.31390800000000002</v>
      </c>
      <c r="C17" s="89">
        <f>'Reference_Cons-Sector'!AE23</f>
        <v>0.124386</v>
      </c>
      <c r="D17" s="96">
        <f>'Reference_Cons-Sector'!AE47+'Reference_Cons-Sector'!AE48</f>
        <v>3.020718</v>
      </c>
      <c r="E17" s="89">
        <f>'Reference_Renew Cons'!AF12+'Reference_Cons-Sector'!AE70</f>
        <v>1.835202</v>
      </c>
      <c r="F17" s="89">
        <f>'Reference_Renew Cons'!AF19</f>
        <v>16.416498000000001</v>
      </c>
      <c r="H17" s="94">
        <f>SUM(B17:F17)</f>
        <v>21.710712000000001</v>
      </c>
      <c r="I17" s="103"/>
      <c r="J17" s="103"/>
      <c r="K17" s="94"/>
      <c r="L17" s="94"/>
      <c r="M17" s="94"/>
      <c r="N17" s="94"/>
    </row>
    <row r="18" spans="1:14">
      <c r="A18" s="88" t="s">
        <v>100</v>
      </c>
      <c r="B18" s="89">
        <v>0</v>
      </c>
      <c r="C18" s="96">
        <f>'Reference_Cons-Sector'!AE22</f>
        <v>1.7781999999999999E-2</v>
      </c>
      <c r="D18" s="89">
        <f>'Reference_Cons-Sector'!AE46</f>
        <v>0.92773700000000003</v>
      </c>
      <c r="E18" s="89">
        <v>0</v>
      </c>
      <c r="F18" s="89">
        <f>'Reference_Cons-Sector'!AE119</f>
        <v>5.2665420000000003</v>
      </c>
      <c r="H18" s="94">
        <f>SUM(B18:F18)</f>
        <v>6.2120610000000003</v>
      </c>
      <c r="I18" s="105"/>
      <c r="J18" s="103"/>
      <c r="K18" s="94"/>
      <c r="L18" s="94"/>
      <c r="M18" s="94"/>
      <c r="N18" s="94"/>
    </row>
    <row r="19" spans="1:14">
      <c r="A19" s="88" t="s">
        <v>112</v>
      </c>
      <c r="B19" s="89">
        <f>'Reference_Cons-Sector'!AE8</f>
        <v>4.9193829999999998</v>
      </c>
      <c r="C19" s="89">
        <f>'Reference_Cons-Sector'!AE21</f>
        <v>3.709187</v>
      </c>
      <c r="D19" s="89">
        <f>'Reference_Cons-Sector'!AE41</f>
        <v>13.660391000000001</v>
      </c>
      <c r="E19" s="89">
        <f>'Reference_Cons-Sector'!AE68+'Reference_Cons-Sector'!AE69</f>
        <v>1.1230469999999999</v>
      </c>
      <c r="F19" s="89">
        <f>'Reference_Cons-Sector'!AE118</f>
        <v>11.860989</v>
      </c>
      <c r="H19" s="94">
        <f>SUM(B19:F19)</f>
        <v>35.272997000000004</v>
      </c>
      <c r="I19" s="103"/>
      <c r="J19" s="103"/>
      <c r="K19" s="106"/>
      <c r="L19" s="106"/>
      <c r="M19" s="106"/>
      <c r="N19" s="106"/>
    </row>
    <row r="20" spans="1:14">
      <c r="A20" s="88" t="s">
        <v>113</v>
      </c>
      <c r="B20" s="96">
        <f>'Reference_Cons-Sector'!AE5</f>
        <v>0.41484300000000002</v>
      </c>
      <c r="C20" s="96">
        <f>'Reference_Cons-Sector'!AE15</f>
        <v>0.22869100000000001</v>
      </c>
      <c r="D20" s="89">
        <f>'Reference_Cons-Sector'!AE29</f>
        <v>5.1373610000000003</v>
      </c>
      <c r="E20" s="96">
        <f>'Reference_Cons-Sector'!AE57</f>
        <v>1.7571E-2</v>
      </c>
      <c r="F20" s="89"/>
      <c r="H20" s="94">
        <f>SUM(B20:F20)</f>
        <v>5.7984660000000003</v>
      </c>
      <c r="I20" s="107"/>
      <c r="J20" s="103"/>
      <c r="K20" s="106"/>
      <c r="L20" s="106"/>
      <c r="M20" s="106"/>
      <c r="N20" s="106"/>
    </row>
    <row r="21" spans="1:14">
      <c r="A21" s="88" t="s">
        <v>103</v>
      </c>
      <c r="B21" s="96">
        <f>'Reference_Cons-Sector'!AE6</f>
        <v>0.252357</v>
      </c>
      <c r="C21" s="96">
        <f>'Reference_Cons-Sector'!AE20-'Reference_Cons-Sector'!AE15</f>
        <v>0.64190599999999998</v>
      </c>
      <c r="D21" s="89">
        <f>'Reference_Cons-Sector'!AE35-'Reference_Cons-Sector'!AE29</f>
        <v>6.0902650000000005</v>
      </c>
      <c r="E21" s="89">
        <f>'Reference_Cons-Sector'!AE66-'Reference_Cons-Sector'!AE57-'Reference_Renew Cons'!AF12</f>
        <v>25.694109000000001</v>
      </c>
      <c r="F21" s="89">
        <f>'Reference_Cons-Sector'!AE117</f>
        <v>5.6481000000000003E-2</v>
      </c>
      <c r="G21" s="108">
        <f>'Reference_Cons-Sector'!AE83</f>
        <v>-0.238702</v>
      </c>
      <c r="H21" s="94">
        <f>SUM(B21:G21)</f>
        <v>32.496415999999996</v>
      </c>
      <c r="I21" s="103"/>
      <c r="J21" s="103"/>
      <c r="L21" s="106"/>
    </row>
    <row r="22" spans="1:14">
      <c r="A22" s="84" t="s">
        <v>114</v>
      </c>
      <c r="B22" s="94">
        <f>SUM(B16:B21)</f>
        <v>21.597853000000001</v>
      </c>
      <c r="C22" s="94">
        <f>SUM(C16:C21)</f>
        <v>18.024241</v>
      </c>
      <c r="D22" s="94">
        <f>SUM(D16:D21)</f>
        <v>39.367017000000004</v>
      </c>
      <c r="E22" s="109">
        <f>SUM(E16:E21)</f>
        <v>29.929993000000003</v>
      </c>
      <c r="F22" s="94">
        <f>SUM(F16:F21)+F24</f>
        <v>40.517716</v>
      </c>
      <c r="H22" s="94">
        <f>SUM(H17:H21)+F24</f>
        <v>108.407858</v>
      </c>
      <c r="I22" s="110"/>
      <c r="J22" s="103"/>
    </row>
    <row r="23" spans="1:14">
      <c r="A23" s="84" t="s">
        <v>206</v>
      </c>
      <c r="B23" s="111">
        <f>B22/$H$22</f>
        <v>0.19922774417330522</v>
      </c>
      <c r="C23" s="111">
        <f t="shared" ref="C23:F23" si="5">C22/$H$22</f>
        <v>0.16626323342722996</v>
      </c>
      <c r="D23" s="111">
        <f t="shared" si="5"/>
        <v>0.3631380393107666</v>
      </c>
      <c r="E23" s="118">
        <f t="shared" si="5"/>
        <v>0.27608693273876883</v>
      </c>
      <c r="F23" s="111">
        <f t="shared" si="5"/>
        <v>0.37375257428294539</v>
      </c>
      <c r="H23" s="94"/>
      <c r="I23" s="110"/>
      <c r="J23" s="103"/>
    </row>
    <row r="24" spans="1:14">
      <c r="A24" s="112" t="s">
        <v>98</v>
      </c>
      <c r="B24" s="99"/>
      <c r="C24" s="99"/>
      <c r="D24" s="99"/>
      <c r="E24" s="99"/>
      <c r="F24" s="90">
        <f>'Reference_Cons-Sector'!AE120</f>
        <v>6.9172060000000002</v>
      </c>
      <c r="J24" s="110"/>
      <c r="K24" s="93"/>
      <c r="L24" s="93"/>
      <c r="M24" s="93"/>
      <c r="N24" s="93"/>
    </row>
    <row r="25" spans="1:14">
      <c r="A25" s="113"/>
      <c r="B25" s="103"/>
      <c r="C25" s="103"/>
      <c r="D25" s="103"/>
      <c r="E25" s="105"/>
      <c r="F25" s="114"/>
      <c r="H25" s="111"/>
      <c r="J25" s="103"/>
      <c r="K25" s="93"/>
      <c r="L25" s="93"/>
      <c r="M25" s="93"/>
      <c r="N25" s="93"/>
    </row>
    <row r="26" spans="1:14">
      <c r="A26" s="113"/>
      <c r="B26" s="103"/>
      <c r="C26" s="103"/>
      <c r="D26" s="103"/>
      <c r="E26" s="103"/>
      <c r="F26" s="103"/>
      <c r="G26" s="103"/>
      <c r="H26" s="115"/>
      <c r="J26" s="93"/>
    </row>
    <row r="30" spans="1:14">
      <c r="E30" s="116"/>
    </row>
    <row r="34" spans="1:4">
      <c r="A34" s="105"/>
      <c r="B34" s="105"/>
      <c r="C34" s="105"/>
      <c r="D34" s="105"/>
    </row>
    <row r="39" spans="1:4">
      <c r="A39" s="117"/>
    </row>
    <row r="40" spans="1:4">
      <c r="A40" s="117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787C-F454-4926-BF05-6D9165F8A0A3}">
  <dimension ref="A1:AH177"/>
  <sheetViews>
    <sheetView workbookViewId="0">
      <pane xSplit="2" ySplit="3" topLeftCell="C4" activePane="bottomRight" state="frozen"/>
      <selection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RowHeight="15" customHeight="1"/>
  <cols>
    <col min="1" max="1" width="39.6640625" customWidth="1"/>
    <col min="2" max="2" width="16" bestFit="1" customWidth="1"/>
    <col min="24" max="24" width="9.33203125" bestFit="1" customWidth="1"/>
  </cols>
  <sheetData>
    <row r="1" spans="1:32" ht="15" customHeight="1">
      <c r="A1" s="27" t="s">
        <v>0</v>
      </c>
      <c r="U1" s="69">
        <f>U62-K62</f>
        <v>-0.59545400000000015</v>
      </c>
    </row>
    <row r="2" spans="1:32" ht="15" customHeight="1">
      <c r="A2" s="121" t="s">
        <v>1</v>
      </c>
      <c r="U2" s="122">
        <f>U62/K62-1</f>
        <v>-3.9395679822488039E-2</v>
      </c>
    </row>
    <row r="3" spans="1:32" ht="15" customHeight="1" thickBot="1">
      <c r="A3" s="2" t="s">
        <v>5</v>
      </c>
      <c r="B3" s="2">
        <v>2021</v>
      </c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2">
        <v>2030</v>
      </c>
      <c r="L3" s="2">
        <v>2031</v>
      </c>
      <c r="M3" s="2">
        <v>2032</v>
      </c>
      <c r="N3" s="2">
        <v>2033</v>
      </c>
      <c r="O3" s="2">
        <v>2034</v>
      </c>
      <c r="P3" s="2">
        <v>2035</v>
      </c>
      <c r="Q3" s="2">
        <v>2036</v>
      </c>
      <c r="R3" s="2">
        <v>2037</v>
      </c>
      <c r="S3" s="2">
        <v>2038</v>
      </c>
      <c r="T3" s="2">
        <v>2039</v>
      </c>
      <c r="U3" s="2">
        <v>2040</v>
      </c>
      <c r="V3" s="2">
        <v>2041</v>
      </c>
      <c r="W3" s="2">
        <v>2042</v>
      </c>
      <c r="X3" s="2">
        <v>2043</v>
      </c>
      <c r="Y3" s="2">
        <v>2044</v>
      </c>
      <c r="Z3" s="2">
        <v>2045</v>
      </c>
      <c r="AA3" s="2">
        <v>2046</v>
      </c>
      <c r="AB3" s="2">
        <v>2047</v>
      </c>
      <c r="AC3" s="2">
        <v>2048</v>
      </c>
      <c r="AD3" s="2">
        <v>2049</v>
      </c>
      <c r="AE3" s="2">
        <v>2050</v>
      </c>
    </row>
    <row r="4" spans="1:32" ht="15" customHeight="1" thickTop="1">
      <c r="A4" s="28" t="s">
        <v>130</v>
      </c>
      <c r="B4" s="125">
        <f>(B8+B10+B12+B23+B26+B28)/(B13+B29)</f>
        <v>0.93833202249745051</v>
      </c>
      <c r="U4" s="126">
        <f>(U8+U10+U12+U23+U26+U28)/(U13+U29)</f>
        <v>0.94496654400302171</v>
      </c>
      <c r="W4" s="103"/>
      <c r="X4" s="24" t="s">
        <v>123</v>
      </c>
      <c r="AE4" s="126">
        <f>(AE8+AE10+AE12+AE23+AE26+AE28)/(AE13+AE29)</f>
        <v>0.94959351420653804</v>
      </c>
    </row>
    <row r="5" spans="1:32" ht="15" customHeight="1">
      <c r="A5" s="3" t="s">
        <v>6</v>
      </c>
      <c r="B5" s="25">
        <v>0.478688</v>
      </c>
      <c r="C5" s="80">
        <v>0.48270299999999999</v>
      </c>
      <c r="D5" s="80">
        <v>0.46428799999999998</v>
      </c>
      <c r="E5" s="80">
        <v>0.46053100000000002</v>
      </c>
      <c r="F5" s="80">
        <v>0.45763900000000002</v>
      </c>
      <c r="G5" s="80">
        <v>0.454679</v>
      </c>
      <c r="H5" s="80">
        <v>0.45155899999999999</v>
      </c>
      <c r="I5" s="80">
        <v>0.44827299999999998</v>
      </c>
      <c r="J5" s="80">
        <v>0.444886</v>
      </c>
      <c r="K5" s="80">
        <v>0.44168000000000002</v>
      </c>
      <c r="L5" s="80">
        <v>0.438529</v>
      </c>
      <c r="M5" s="80">
        <v>0.43539699999999998</v>
      </c>
      <c r="N5" s="80">
        <v>0.432479</v>
      </c>
      <c r="O5" s="80">
        <v>0.42993500000000001</v>
      </c>
      <c r="P5" s="80">
        <v>0.42783199999999999</v>
      </c>
      <c r="Q5" s="80">
        <v>0.42608699999999999</v>
      </c>
      <c r="R5" s="80">
        <v>0.42447600000000002</v>
      </c>
      <c r="S5" s="80">
        <v>0.42291499999999999</v>
      </c>
      <c r="T5" s="80">
        <v>0.42144599999999999</v>
      </c>
      <c r="U5" s="80">
        <v>0.42004999999999998</v>
      </c>
      <c r="V5" s="80">
        <v>0.41867199999999999</v>
      </c>
      <c r="W5" s="80">
        <v>0.41729500000000003</v>
      </c>
      <c r="X5" s="80">
        <v>0.41586600000000001</v>
      </c>
      <c r="Y5" s="80">
        <v>0.41447600000000001</v>
      </c>
      <c r="Z5" s="80">
        <v>0.41332099999999999</v>
      </c>
      <c r="AA5" s="80">
        <v>0.41252299999999997</v>
      </c>
      <c r="AB5" s="80">
        <v>0.41202299999999997</v>
      </c>
      <c r="AC5" s="80">
        <v>0.41164600000000001</v>
      </c>
      <c r="AD5" s="80">
        <v>0.411273</v>
      </c>
      <c r="AE5" s="80">
        <v>0.41095599999999999</v>
      </c>
      <c r="AF5" s="78">
        <v>-5.2469999999999999E-3</v>
      </c>
    </row>
    <row r="6" spans="1:32" ht="15" customHeight="1">
      <c r="A6" s="3" t="s">
        <v>151</v>
      </c>
      <c r="B6" s="25">
        <v>0.41954599999999997</v>
      </c>
      <c r="C6" s="80">
        <v>0.44137799999999999</v>
      </c>
      <c r="D6" s="80">
        <v>0.414719</v>
      </c>
      <c r="E6" s="80">
        <v>0.40478900000000001</v>
      </c>
      <c r="F6" s="80">
        <v>0.39474300000000001</v>
      </c>
      <c r="G6" s="80">
        <v>0.38500800000000002</v>
      </c>
      <c r="H6" s="80">
        <v>0.37594100000000003</v>
      </c>
      <c r="I6" s="80">
        <v>0.368066</v>
      </c>
      <c r="J6" s="80">
        <v>0.36113000000000001</v>
      </c>
      <c r="K6" s="80">
        <v>0.355018</v>
      </c>
      <c r="L6" s="80">
        <v>0.348935</v>
      </c>
      <c r="M6" s="80">
        <v>0.34291700000000003</v>
      </c>
      <c r="N6" s="80">
        <v>0.33707500000000001</v>
      </c>
      <c r="O6" s="80">
        <v>0.33155800000000002</v>
      </c>
      <c r="P6" s="80">
        <v>0.32619399999999998</v>
      </c>
      <c r="Q6" s="80">
        <v>0.32091500000000001</v>
      </c>
      <c r="R6" s="80">
        <v>0.31565900000000002</v>
      </c>
      <c r="S6" s="80">
        <v>0.31052999999999997</v>
      </c>
      <c r="T6" s="80">
        <v>0.30555900000000003</v>
      </c>
      <c r="U6" s="80">
        <v>0.30063299999999998</v>
      </c>
      <c r="V6" s="80">
        <v>0.29572500000000002</v>
      </c>
      <c r="W6" s="80">
        <v>0.29094500000000001</v>
      </c>
      <c r="X6" s="80">
        <v>0.286024</v>
      </c>
      <c r="Y6" s="80">
        <v>0.28104099999999999</v>
      </c>
      <c r="Z6" s="80">
        <v>0.27631099999999997</v>
      </c>
      <c r="AA6" s="80">
        <v>0.27161600000000002</v>
      </c>
      <c r="AB6" s="80">
        <v>0.26706999999999997</v>
      </c>
      <c r="AC6" s="80">
        <v>0.26264399999999999</v>
      </c>
      <c r="AD6" s="80">
        <v>0.25819500000000001</v>
      </c>
      <c r="AE6" s="80">
        <v>0.25387799999999999</v>
      </c>
      <c r="AF6" s="78">
        <v>-1.7172E-2</v>
      </c>
    </row>
    <row r="7" spans="1:32" ht="15" customHeight="1">
      <c r="A7" s="3" t="s">
        <v>9</v>
      </c>
      <c r="B7" s="25">
        <v>0.89823399999999998</v>
      </c>
      <c r="C7" s="80">
        <v>0.92408100000000004</v>
      </c>
      <c r="D7" s="80">
        <v>0.87900699999999998</v>
      </c>
      <c r="E7" s="80">
        <v>0.86531999999999998</v>
      </c>
      <c r="F7" s="80">
        <v>0.85238199999999997</v>
      </c>
      <c r="G7" s="80">
        <v>0.83968699999999996</v>
      </c>
      <c r="H7" s="80">
        <v>0.82750000000000001</v>
      </c>
      <c r="I7" s="80">
        <v>0.81633900000000004</v>
      </c>
      <c r="J7" s="80">
        <v>0.80601500000000004</v>
      </c>
      <c r="K7" s="80">
        <v>0.79669900000000005</v>
      </c>
      <c r="L7" s="80">
        <v>0.78746400000000005</v>
      </c>
      <c r="M7" s="80">
        <v>0.77831399999999995</v>
      </c>
      <c r="N7" s="80">
        <v>0.76955399999999996</v>
      </c>
      <c r="O7" s="80">
        <v>0.76149299999999998</v>
      </c>
      <c r="P7" s="80">
        <v>0.75402599999999997</v>
      </c>
      <c r="Q7" s="80">
        <v>0.74700100000000003</v>
      </c>
      <c r="R7" s="80">
        <v>0.74013499999999999</v>
      </c>
      <c r="S7" s="80">
        <v>0.73344500000000001</v>
      </c>
      <c r="T7" s="80">
        <v>0.72700500000000001</v>
      </c>
      <c r="U7" s="80">
        <v>0.72068399999999999</v>
      </c>
      <c r="V7" s="80">
        <v>0.71439699999999995</v>
      </c>
      <c r="W7" s="80">
        <v>0.70823999999999998</v>
      </c>
      <c r="X7" s="80">
        <v>0.70189000000000001</v>
      </c>
      <c r="Y7" s="80">
        <v>0.69551700000000005</v>
      </c>
      <c r="Z7" s="80">
        <v>0.68963200000000002</v>
      </c>
      <c r="AA7" s="80">
        <v>0.68413900000000005</v>
      </c>
      <c r="AB7" s="80">
        <v>0.67909299999999995</v>
      </c>
      <c r="AC7" s="80">
        <v>0.67428900000000003</v>
      </c>
      <c r="AD7" s="80">
        <v>0.66946899999999998</v>
      </c>
      <c r="AE7" s="80">
        <v>0.66483499999999995</v>
      </c>
      <c r="AF7" s="78">
        <v>-1.0322E-2</v>
      </c>
    </row>
    <row r="8" spans="1:32" ht="15" customHeight="1">
      <c r="A8" s="3" t="s">
        <v>3</v>
      </c>
      <c r="B8" s="25">
        <v>5.0073759999999998</v>
      </c>
      <c r="C8" s="80">
        <v>5.0701960000000001</v>
      </c>
      <c r="D8" s="80">
        <v>4.9907700000000004</v>
      </c>
      <c r="E8" s="80">
        <v>5.0038710000000002</v>
      </c>
      <c r="F8" s="80">
        <v>5.0186830000000002</v>
      </c>
      <c r="G8" s="80">
        <v>5.0240770000000001</v>
      </c>
      <c r="H8" s="80">
        <v>5.0236980000000004</v>
      </c>
      <c r="I8" s="80">
        <v>5.014405</v>
      </c>
      <c r="J8" s="80">
        <v>4.9988989999999998</v>
      </c>
      <c r="K8" s="80">
        <v>4.9835289999999999</v>
      </c>
      <c r="L8" s="80">
        <v>4.9690989999999999</v>
      </c>
      <c r="M8" s="80">
        <v>4.951568</v>
      </c>
      <c r="N8" s="80">
        <v>4.9341609999999996</v>
      </c>
      <c r="O8" s="80">
        <v>4.9201649999999999</v>
      </c>
      <c r="P8" s="80">
        <v>4.911035</v>
      </c>
      <c r="Q8" s="80">
        <v>4.9042500000000002</v>
      </c>
      <c r="R8" s="80">
        <v>4.8965740000000002</v>
      </c>
      <c r="S8" s="80">
        <v>4.8882409999999998</v>
      </c>
      <c r="T8" s="80">
        <v>4.879435</v>
      </c>
      <c r="U8" s="80">
        <v>4.8719530000000004</v>
      </c>
      <c r="V8" s="80">
        <v>4.8630019999999998</v>
      </c>
      <c r="W8" s="80">
        <v>4.8553889999999997</v>
      </c>
      <c r="X8" s="80">
        <v>4.8498780000000004</v>
      </c>
      <c r="Y8" s="80">
        <v>4.845332</v>
      </c>
      <c r="Z8" s="80">
        <v>4.8407159999999996</v>
      </c>
      <c r="AA8" s="80">
        <v>4.8353849999999996</v>
      </c>
      <c r="AB8" s="80">
        <v>4.8290759999999997</v>
      </c>
      <c r="AC8" s="80">
        <v>4.8218430000000003</v>
      </c>
      <c r="AD8" s="80">
        <v>4.8131089999999999</v>
      </c>
      <c r="AE8" s="80">
        <v>4.8035059999999996</v>
      </c>
      <c r="AF8" s="78">
        <v>-1.4319999999999999E-3</v>
      </c>
    </row>
    <row r="9" spans="1:32" ht="15" customHeight="1">
      <c r="A9" s="3" t="s">
        <v>152</v>
      </c>
      <c r="B9" s="25">
        <v>0.463756</v>
      </c>
      <c r="C9" s="80">
        <v>0.48347000000000001</v>
      </c>
      <c r="D9" s="80">
        <v>0.45056499999999999</v>
      </c>
      <c r="E9" s="80">
        <v>0.44564500000000001</v>
      </c>
      <c r="F9" s="80">
        <v>0.44262699999999999</v>
      </c>
      <c r="G9" s="80">
        <v>0.43996499999999999</v>
      </c>
      <c r="H9" s="80">
        <v>0.43640200000000001</v>
      </c>
      <c r="I9" s="80">
        <v>0.43136099999999999</v>
      </c>
      <c r="J9" s="80">
        <v>0.42503099999999999</v>
      </c>
      <c r="K9" s="80">
        <v>0.41720099999999999</v>
      </c>
      <c r="L9" s="80">
        <v>0.40995500000000001</v>
      </c>
      <c r="M9" s="80">
        <v>0.40315299999999998</v>
      </c>
      <c r="N9" s="80">
        <v>0.395951</v>
      </c>
      <c r="O9" s="80">
        <v>0.38813300000000001</v>
      </c>
      <c r="P9" s="80">
        <v>0.38009500000000002</v>
      </c>
      <c r="Q9" s="80">
        <v>0.37219799999999997</v>
      </c>
      <c r="R9" s="80">
        <v>0.365149</v>
      </c>
      <c r="S9" s="80">
        <v>0.35866100000000001</v>
      </c>
      <c r="T9" s="80">
        <v>0.352049</v>
      </c>
      <c r="U9" s="80">
        <v>0.34626299999999999</v>
      </c>
      <c r="V9" s="80">
        <v>0.34099299999999999</v>
      </c>
      <c r="W9" s="80">
        <v>0.335841</v>
      </c>
      <c r="X9" s="80">
        <v>0.331453</v>
      </c>
      <c r="Y9" s="80">
        <v>0.32778600000000002</v>
      </c>
      <c r="Z9" s="80">
        <v>0.32377099999999998</v>
      </c>
      <c r="AA9" s="80">
        <v>0.320077</v>
      </c>
      <c r="AB9" s="80">
        <v>0.31587799999999999</v>
      </c>
      <c r="AC9" s="80">
        <v>0.311247</v>
      </c>
      <c r="AD9" s="80">
        <v>0.30682100000000001</v>
      </c>
      <c r="AE9" s="80">
        <v>0.30205900000000002</v>
      </c>
      <c r="AF9" s="78">
        <v>-1.4675000000000001E-2</v>
      </c>
    </row>
    <row r="10" spans="1:32" ht="15" customHeight="1">
      <c r="A10" s="3" t="s">
        <v>10</v>
      </c>
      <c r="B10" s="25">
        <v>5.0851110000000004</v>
      </c>
      <c r="C10" s="80">
        <v>4.9885739999999998</v>
      </c>
      <c r="D10" s="80">
        <v>5.1018629999999998</v>
      </c>
      <c r="E10" s="80">
        <v>5.1360749999999999</v>
      </c>
      <c r="F10" s="80">
        <v>5.1679029999999999</v>
      </c>
      <c r="G10" s="80">
        <v>5.1906179999999997</v>
      </c>
      <c r="H10" s="80">
        <v>5.2070369999999997</v>
      </c>
      <c r="I10" s="80">
        <v>5.2280899999999999</v>
      </c>
      <c r="J10" s="80">
        <v>5.2495760000000002</v>
      </c>
      <c r="K10" s="80">
        <v>5.2704219999999999</v>
      </c>
      <c r="L10" s="80">
        <v>5.2918630000000002</v>
      </c>
      <c r="M10" s="80">
        <v>5.3170400000000004</v>
      </c>
      <c r="N10" s="80">
        <v>5.3440320000000003</v>
      </c>
      <c r="O10" s="80">
        <v>5.3708749999999998</v>
      </c>
      <c r="P10" s="80">
        <v>5.4064769999999998</v>
      </c>
      <c r="Q10" s="80">
        <v>5.4485950000000001</v>
      </c>
      <c r="R10" s="80">
        <v>5.4942869999999999</v>
      </c>
      <c r="S10" s="80">
        <v>5.5402690000000003</v>
      </c>
      <c r="T10" s="80">
        <v>5.5869450000000001</v>
      </c>
      <c r="U10" s="80">
        <v>5.627694</v>
      </c>
      <c r="V10" s="80">
        <v>5.6685670000000004</v>
      </c>
      <c r="W10" s="80">
        <v>5.7104609999999996</v>
      </c>
      <c r="X10" s="80">
        <v>5.7556099999999999</v>
      </c>
      <c r="Y10" s="80">
        <v>5.8034480000000004</v>
      </c>
      <c r="Z10" s="80">
        <v>5.850867</v>
      </c>
      <c r="AA10" s="80">
        <v>5.9036270000000002</v>
      </c>
      <c r="AB10" s="80">
        <v>5.9557609999999999</v>
      </c>
      <c r="AC10" s="80">
        <v>6.0091109999999999</v>
      </c>
      <c r="AD10" s="80">
        <v>6.0638069999999997</v>
      </c>
      <c r="AE10" s="80">
        <v>6.1248709999999997</v>
      </c>
      <c r="AF10" s="78">
        <v>6.4359999999999999E-3</v>
      </c>
    </row>
    <row r="11" spans="1:32" ht="15" customHeight="1">
      <c r="A11" s="28" t="s">
        <v>11</v>
      </c>
      <c r="B11" s="64">
        <v>11.454478</v>
      </c>
      <c r="C11" s="81">
        <v>11.466321000000001</v>
      </c>
      <c r="D11" s="81">
        <v>11.422204000000001</v>
      </c>
      <c r="E11" s="81">
        <v>11.450912000000001</v>
      </c>
      <c r="F11" s="81">
        <v>11.481593999999999</v>
      </c>
      <c r="G11" s="81">
        <v>11.494348</v>
      </c>
      <c r="H11" s="81">
        <v>11.494637000000001</v>
      </c>
      <c r="I11" s="81">
        <v>11.490195</v>
      </c>
      <c r="J11" s="81">
        <v>11.479520000000001</v>
      </c>
      <c r="K11" s="81">
        <v>11.467852000000001</v>
      </c>
      <c r="L11" s="81">
        <v>11.458383</v>
      </c>
      <c r="M11" s="81">
        <v>11.450075</v>
      </c>
      <c r="N11" s="81">
        <v>11.4437</v>
      </c>
      <c r="O11" s="81">
        <v>11.440666999999999</v>
      </c>
      <c r="P11" s="81">
        <v>11.451631000000001</v>
      </c>
      <c r="Q11" s="81">
        <v>11.472042999999999</v>
      </c>
      <c r="R11" s="81">
        <v>11.496145</v>
      </c>
      <c r="S11" s="81">
        <v>11.520617</v>
      </c>
      <c r="T11" s="81">
        <v>11.545432999999999</v>
      </c>
      <c r="U11" s="81">
        <v>11.566592</v>
      </c>
      <c r="V11" s="81">
        <v>11.586959999999999</v>
      </c>
      <c r="W11" s="81">
        <v>11.609931</v>
      </c>
      <c r="X11" s="81">
        <v>11.63883</v>
      </c>
      <c r="Y11" s="81">
        <v>11.672083000000001</v>
      </c>
      <c r="Z11" s="81">
        <v>11.704986</v>
      </c>
      <c r="AA11" s="81">
        <v>11.743228</v>
      </c>
      <c r="AB11" s="81">
        <v>11.779807999999999</v>
      </c>
      <c r="AC11" s="81">
        <v>11.816492</v>
      </c>
      <c r="AD11" s="81">
        <v>11.853206999999999</v>
      </c>
      <c r="AE11" s="81">
        <v>11.89527</v>
      </c>
      <c r="AF11" s="74">
        <v>1.3029999999999999E-3</v>
      </c>
    </row>
    <row r="12" spans="1:32" ht="15" customHeight="1">
      <c r="A12" s="3" t="s">
        <v>12</v>
      </c>
      <c r="B12" s="25">
        <v>9.377542</v>
      </c>
      <c r="C12" s="80">
        <v>9.1963310000000007</v>
      </c>
      <c r="D12" s="80">
        <v>9.3147649999999995</v>
      </c>
      <c r="E12" s="80">
        <v>9.184469</v>
      </c>
      <c r="F12" s="80">
        <v>9.0870949999999997</v>
      </c>
      <c r="G12" s="80">
        <v>9.0249279999999992</v>
      </c>
      <c r="H12" s="80">
        <v>8.956861</v>
      </c>
      <c r="I12" s="80">
        <v>8.8754849999999994</v>
      </c>
      <c r="J12" s="80">
        <v>8.864312</v>
      </c>
      <c r="K12" s="80">
        <v>8.8607410000000009</v>
      </c>
      <c r="L12" s="80">
        <v>8.8675859999999993</v>
      </c>
      <c r="M12" s="80">
        <v>8.8757260000000002</v>
      </c>
      <c r="N12" s="80">
        <v>8.8423300000000005</v>
      </c>
      <c r="O12" s="80">
        <v>8.8421749999999992</v>
      </c>
      <c r="P12" s="80">
        <v>8.8506970000000003</v>
      </c>
      <c r="Q12" s="80">
        <v>8.8824009999999998</v>
      </c>
      <c r="R12" s="80">
        <v>8.9188469999999995</v>
      </c>
      <c r="S12" s="80">
        <v>8.9518529999999998</v>
      </c>
      <c r="T12" s="80">
        <v>9.0008339999999993</v>
      </c>
      <c r="U12" s="80">
        <v>9.0408740000000005</v>
      </c>
      <c r="V12" s="80">
        <v>9.0822369999999992</v>
      </c>
      <c r="W12" s="80">
        <v>9.1199980000000007</v>
      </c>
      <c r="X12" s="80">
        <v>9.1570750000000007</v>
      </c>
      <c r="Y12" s="80">
        <v>9.2039639999999991</v>
      </c>
      <c r="Z12" s="80">
        <v>9.2492990000000006</v>
      </c>
      <c r="AA12" s="80">
        <v>9.2903389999999995</v>
      </c>
      <c r="AB12" s="80">
        <v>9.3359839999999998</v>
      </c>
      <c r="AC12" s="80">
        <v>9.39344</v>
      </c>
      <c r="AD12" s="80">
        <v>9.4465240000000001</v>
      </c>
      <c r="AE12" s="80">
        <v>9.5187679999999997</v>
      </c>
      <c r="AF12" s="78">
        <v>5.1599999999999997E-4</v>
      </c>
    </row>
    <row r="13" spans="1:32" ht="15" customHeight="1">
      <c r="A13" s="28" t="s">
        <v>4</v>
      </c>
      <c r="B13" s="64">
        <v>20.83202</v>
      </c>
      <c r="C13" s="81">
        <v>20.662651</v>
      </c>
      <c r="D13" s="81">
        <v>20.736968999999998</v>
      </c>
      <c r="E13" s="81">
        <v>20.635382</v>
      </c>
      <c r="F13" s="81">
        <v>20.568688999999999</v>
      </c>
      <c r="G13" s="81">
        <v>20.519276000000001</v>
      </c>
      <c r="H13" s="81">
        <v>20.451495999999999</v>
      </c>
      <c r="I13" s="81">
        <v>20.365680999999999</v>
      </c>
      <c r="J13" s="81">
        <v>20.343831999999999</v>
      </c>
      <c r="K13" s="81">
        <v>20.328592</v>
      </c>
      <c r="L13" s="81">
        <v>20.325970000000002</v>
      </c>
      <c r="M13" s="81">
        <v>20.325801999999999</v>
      </c>
      <c r="N13" s="81">
        <v>20.28603</v>
      </c>
      <c r="O13" s="81">
        <v>20.282843</v>
      </c>
      <c r="P13" s="81">
        <v>20.302326000000001</v>
      </c>
      <c r="Q13" s="81">
        <v>20.354444999999998</v>
      </c>
      <c r="R13" s="81">
        <v>20.414992999999999</v>
      </c>
      <c r="S13" s="81">
        <v>20.472469</v>
      </c>
      <c r="T13" s="81">
        <v>20.546267</v>
      </c>
      <c r="U13" s="81">
        <v>20.607465999999999</v>
      </c>
      <c r="V13" s="81">
        <v>20.669197</v>
      </c>
      <c r="W13" s="81">
        <v>20.729928999999998</v>
      </c>
      <c r="X13" s="81">
        <v>20.795905999999999</v>
      </c>
      <c r="Y13" s="81">
        <v>20.876047</v>
      </c>
      <c r="Z13" s="81">
        <v>20.954284999999999</v>
      </c>
      <c r="AA13" s="81">
        <v>21.033567000000001</v>
      </c>
      <c r="AB13" s="81">
        <v>21.115791000000002</v>
      </c>
      <c r="AC13" s="81">
        <v>21.209931999999998</v>
      </c>
      <c r="AD13" s="81">
        <v>21.29973</v>
      </c>
      <c r="AE13" s="81">
        <v>21.41404</v>
      </c>
      <c r="AF13" s="74">
        <v>9.5100000000000002E-4</v>
      </c>
    </row>
    <row r="14" spans="1:32" ht="15" customHeight="1">
      <c r="A14" s="28" t="s">
        <v>131</v>
      </c>
      <c r="B14" s="131">
        <f>B13/B163</f>
        <v>0.2147782113982209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31">
        <f>U13/U161</f>
        <v>167.78728046963417</v>
      </c>
      <c r="V14" s="131"/>
      <c r="W14" s="133"/>
      <c r="X14" s="29"/>
      <c r="Y14" s="29"/>
      <c r="Z14" s="29"/>
      <c r="AA14" s="29"/>
      <c r="AB14" s="29"/>
      <c r="AC14" s="29"/>
      <c r="AD14" s="29"/>
      <c r="AE14" s="131">
        <f>AE13/AE161</f>
        <v>174.35445655802442</v>
      </c>
    </row>
    <row r="15" spans="1:32" ht="15" customHeight="1">
      <c r="A15" s="62" t="s">
        <v>185</v>
      </c>
      <c r="B15" s="135">
        <f>B10+B12</f>
        <v>14.462653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35">
        <f>U10+U12</f>
        <v>14.668568</v>
      </c>
      <c r="V15" s="136"/>
      <c r="W15" s="136"/>
      <c r="X15" s="29"/>
      <c r="Y15" s="29"/>
      <c r="Z15" s="29"/>
      <c r="AA15" s="29"/>
      <c r="AB15" s="29"/>
      <c r="AC15" s="29"/>
      <c r="AD15" s="29"/>
      <c r="AE15" s="135">
        <f>AE10+AE12</f>
        <v>15.643639</v>
      </c>
    </row>
    <row r="16" spans="1:32" ht="15" customHeight="1">
      <c r="A16" s="28" t="s">
        <v>13</v>
      </c>
    </row>
    <row r="17" spans="1:32" ht="15" customHeight="1">
      <c r="A17" s="3" t="s">
        <v>6</v>
      </c>
      <c r="B17" s="25">
        <v>0.17859</v>
      </c>
      <c r="C17" s="80">
        <v>0.18783</v>
      </c>
      <c r="D17" s="80">
        <v>0.18657899999999999</v>
      </c>
      <c r="E17" s="80">
        <v>0.184479</v>
      </c>
      <c r="F17" s="80">
        <v>0.18239</v>
      </c>
      <c r="G17" s="80">
        <v>0.18018200000000001</v>
      </c>
      <c r="H17" s="80">
        <v>0.18182000000000001</v>
      </c>
      <c r="I17" s="80">
        <v>0.18334</v>
      </c>
      <c r="J17" s="80">
        <v>0.18487000000000001</v>
      </c>
      <c r="K17" s="80">
        <v>0.18648000000000001</v>
      </c>
      <c r="L17" s="80">
        <v>0.18810499999999999</v>
      </c>
      <c r="M17" s="80">
        <v>0.18964400000000001</v>
      </c>
      <c r="N17" s="80">
        <v>0.191298</v>
      </c>
      <c r="O17" s="80">
        <v>0.19302800000000001</v>
      </c>
      <c r="P17" s="80">
        <v>0.19475500000000001</v>
      </c>
      <c r="Q17" s="80">
        <v>0.19645599999999999</v>
      </c>
      <c r="R17" s="80">
        <v>0.19803399999999999</v>
      </c>
      <c r="S17" s="80">
        <v>0.19959399999999999</v>
      </c>
      <c r="T17" s="80">
        <v>0.20122399999999999</v>
      </c>
      <c r="U17" s="80">
        <v>0.202767</v>
      </c>
      <c r="V17" s="80">
        <v>0.20432</v>
      </c>
      <c r="W17" s="80">
        <v>0.20589099999999999</v>
      </c>
      <c r="X17" s="80">
        <v>0.20738200000000001</v>
      </c>
      <c r="Y17" s="80">
        <v>0.20891999999999999</v>
      </c>
      <c r="Z17" s="80">
        <v>0.210623</v>
      </c>
      <c r="AA17" s="80">
        <v>0.212427</v>
      </c>
      <c r="AB17" s="80">
        <v>0.21424599999999999</v>
      </c>
      <c r="AC17" s="80">
        <v>0.21602199999999999</v>
      </c>
      <c r="AD17" s="80">
        <v>0.21776200000000001</v>
      </c>
      <c r="AE17" s="80">
        <v>0.21957399999999999</v>
      </c>
      <c r="AF17" s="78">
        <v>7.149E-3</v>
      </c>
    </row>
    <row r="18" spans="1:32" ht="15" customHeight="1">
      <c r="A18" s="3" t="s">
        <v>153</v>
      </c>
      <c r="B18" s="25">
        <v>0.35055999999999998</v>
      </c>
      <c r="C18" s="80">
        <v>0.35150999999999999</v>
      </c>
      <c r="D18" s="80">
        <v>0.35347099999999998</v>
      </c>
      <c r="E18" s="80">
        <v>0.353966</v>
      </c>
      <c r="F18" s="80">
        <v>0.35474499999999998</v>
      </c>
      <c r="G18" s="80">
        <v>0.35550300000000001</v>
      </c>
      <c r="H18" s="80">
        <v>0.35618699999999998</v>
      </c>
      <c r="I18" s="80">
        <v>0.35658800000000002</v>
      </c>
      <c r="J18" s="80">
        <v>0.357041</v>
      </c>
      <c r="K18" s="80">
        <v>0.35732599999999998</v>
      </c>
      <c r="L18" s="80">
        <v>0.35781200000000002</v>
      </c>
      <c r="M18" s="80">
        <v>0.357763</v>
      </c>
      <c r="N18" s="80">
        <v>0.35819699999999999</v>
      </c>
      <c r="O18" s="80">
        <v>0.35865399999999997</v>
      </c>
      <c r="P18" s="80">
        <v>0.359099</v>
      </c>
      <c r="Q18" s="80">
        <v>0.35957600000000001</v>
      </c>
      <c r="R18" s="80">
        <v>0.36000900000000002</v>
      </c>
      <c r="S18" s="80">
        <v>0.36038300000000001</v>
      </c>
      <c r="T18" s="80">
        <v>0.36091800000000002</v>
      </c>
      <c r="U18" s="80">
        <v>0.36114800000000002</v>
      </c>
      <c r="V18" s="80">
        <v>0.36152000000000001</v>
      </c>
      <c r="W18" s="80">
        <v>0.36185299999999998</v>
      </c>
      <c r="X18" s="80">
        <v>0.36213899999999999</v>
      </c>
      <c r="Y18" s="80">
        <v>0.36252499999999999</v>
      </c>
      <c r="Z18" s="80">
        <v>0.362952</v>
      </c>
      <c r="AA18" s="80">
        <v>0.36333599999999999</v>
      </c>
      <c r="AB18" s="80">
        <v>0.36378899999999997</v>
      </c>
      <c r="AC18" s="80">
        <v>0.36426999999999998</v>
      </c>
      <c r="AD18" s="80">
        <v>0.36471599999999998</v>
      </c>
      <c r="AE18" s="80">
        <v>0.36538399999999999</v>
      </c>
      <c r="AF18" s="78">
        <v>1.4289999999999999E-3</v>
      </c>
    </row>
    <row r="19" spans="1:32" ht="15" customHeight="1">
      <c r="A19" s="3" t="s">
        <v>7</v>
      </c>
      <c r="B19" s="25">
        <v>1.8500000000000001E-3</v>
      </c>
      <c r="C19" s="80">
        <v>1.74E-3</v>
      </c>
      <c r="D19" s="80">
        <v>2.2929999999999999E-3</v>
      </c>
      <c r="E19" s="80">
        <v>1.9940000000000001E-3</v>
      </c>
      <c r="F19" s="80">
        <v>1.895E-3</v>
      </c>
      <c r="G19" s="80">
        <v>1.7799999999999999E-3</v>
      </c>
      <c r="H19" s="80">
        <v>1.7309999999999999E-3</v>
      </c>
      <c r="I19" s="80">
        <v>1.694E-3</v>
      </c>
      <c r="J19" s="80">
        <v>1.67E-3</v>
      </c>
      <c r="K19" s="80">
        <v>1.676E-3</v>
      </c>
      <c r="L19" s="80">
        <v>1.6249999999999999E-3</v>
      </c>
      <c r="M19" s="80">
        <v>1.531E-3</v>
      </c>
      <c r="N19" s="80">
        <v>1.523E-3</v>
      </c>
      <c r="O19" s="80">
        <v>1.5169999999999999E-3</v>
      </c>
      <c r="P19" s="80">
        <v>1.5070000000000001E-3</v>
      </c>
      <c r="Q19" s="80">
        <v>1.4940000000000001E-3</v>
      </c>
      <c r="R19" s="80">
        <v>1.464E-3</v>
      </c>
      <c r="S19" s="80">
        <v>1.4430000000000001E-3</v>
      </c>
      <c r="T19" s="80">
        <v>1.436E-3</v>
      </c>
      <c r="U19" s="80">
        <v>1.397E-3</v>
      </c>
      <c r="V19" s="80">
        <v>1.371E-3</v>
      </c>
      <c r="W19" s="80">
        <v>1.3600000000000001E-3</v>
      </c>
      <c r="X19" s="80">
        <v>1.3240000000000001E-3</v>
      </c>
      <c r="Y19" s="80">
        <v>1.289E-3</v>
      </c>
      <c r="Z19" s="80">
        <v>1.286E-3</v>
      </c>
      <c r="AA19" s="80">
        <v>1.2650000000000001E-3</v>
      </c>
      <c r="AB19" s="80">
        <v>1.2669999999999999E-3</v>
      </c>
      <c r="AC19" s="80">
        <v>1.271E-3</v>
      </c>
      <c r="AD19" s="80">
        <v>1.2600000000000001E-3</v>
      </c>
      <c r="AE19" s="80">
        <v>1.271E-3</v>
      </c>
      <c r="AF19" s="78">
        <v>-1.2860999999999999E-2</v>
      </c>
    </row>
    <row r="20" spans="1:32" ht="15" customHeight="1">
      <c r="A20" s="3" t="s">
        <v>8</v>
      </c>
      <c r="B20" s="25">
        <v>0.31439</v>
      </c>
      <c r="C20" s="80">
        <v>0.32435999999999998</v>
      </c>
      <c r="D20" s="80">
        <v>0.32270300000000002</v>
      </c>
      <c r="E20" s="80">
        <v>0.32035200000000003</v>
      </c>
      <c r="F20" s="80">
        <v>0.31806000000000001</v>
      </c>
      <c r="G20" s="80">
        <v>0.31578499999999998</v>
      </c>
      <c r="H20" s="80">
        <v>0.31603300000000001</v>
      </c>
      <c r="I20" s="80">
        <v>0.315139</v>
      </c>
      <c r="J20" s="80">
        <v>0.31340899999999999</v>
      </c>
      <c r="K20" s="80">
        <v>0.31161499999999998</v>
      </c>
      <c r="L20" s="80">
        <v>0.30980600000000003</v>
      </c>
      <c r="M20" s="80">
        <v>0.30729699999999999</v>
      </c>
      <c r="N20" s="80">
        <v>0.30503799999999998</v>
      </c>
      <c r="O20" s="80">
        <v>0.30323299999999997</v>
      </c>
      <c r="P20" s="80">
        <v>0.30157099999999998</v>
      </c>
      <c r="Q20" s="80">
        <v>0.29984300000000003</v>
      </c>
      <c r="R20" s="80">
        <v>0.29791099999999998</v>
      </c>
      <c r="S20" s="80">
        <v>0.29584199999999999</v>
      </c>
      <c r="T20" s="80">
        <v>0.29392200000000002</v>
      </c>
      <c r="U20" s="80">
        <v>0.29169299999999998</v>
      </c>
      <c r="V20" s="80">
        <v>0.28945100000000001</v>
      </c>
      <c r="W20" s="80">
        <v>0.28734900000000002</v>
      </c>
      <c r="X20" s="80">
        <v>0.28503899999999999</v>
      </c>
      <c r="Y20" s="80">
        <v>0.28257100000000002</v>
      </c>
      <c r="Z20" s="80">
        <v>0.28045100000000001</v>
      </c>
      <c r="AA20" s="80">
        <v>0.278366</v>
      </c>
      <c r="AB20" s="80">
        <v>0.27653800000000001</v>
      </c>
      <c r="AC20" s="80">
        <v>0.274924</v>
      </c>
      <c r="AD20" s="80">
        <v>0.27324100000000001</v>
      </c>
      <c r="AE20" s="80">
        <v>0.27171499999999998</v>
      </c>
      <c r="AF20" s="78">
        <v>-5.0179999999999999E-3</v>
      </c>
    </row>
    <row r="21" spans="1:32" ht="15" customHeight="1">
      <c r="A21" s="3" t="s">
        <v>14</v>
      </c>
      <c r="B21" s="25">
        <v>1.9E-3</v>
      </c>
      <c r="C21" s="80">
        <v>1.9E-3</v>
      </c>
      <c r="D21" s="80">
        <v>2.3760000000000001E-3</v>
      </c>
      <c r="E21" s="80">
        <v>2.199E-3</v>
      </c>
      <c r="F21" s="80">
        <v>2.3389999999999999E-3</v>
      </c>
      <c r="G21" s="80">
        <v>2.5170000000000001E-3</v>
      </c>
      <c r="H21" s="80">
        <v>2.3649999999999999E-3</v>
      </c>
      <c r="I21" s="80">
        <v>2.3649999999999999E-3</v>
      </c>
      <c r="J21" s="80">
        <v>2.3770000000000002E-3</v>
      </c>
      <c r="K21" s="80">
        <v>2.3760000000000001E-3</v>
      </c>
      <c r="L21" s="80">
        <v>2.3830000000000001E-3</v>
      </c>
      <c r="M21" s="80">
        <v>2.3730000000000001E-3</v>
      </c>
      <c r="N21" s="80">
        <v>2.3839999999999998E-3</v>
      </c>
      <c r="O21" s="80">
        <v>2.3900000000000002E-3</v>
      </c>
      <c r="P21" s="80">
        <v>2.4199999999999998E-3</v>
      </c>
      <c r="Q21" s="80">
        <v>2.4399999999999999E-3</v>
      </c>
      <c r="R21" s="80">
        <v>2.467E-3</v>
      </c>
      <c r="S21" s="80">
        <v>2.477E-3</v>
      </c>
      <c r="T21" s="80">
        <v>2.5219999999999999E-3</v>
      </c>
      <c r="U21" s="80">
        <v>2.4380000000000001E-3</v>
      </c>
      <c r="V21" s="80">
        <v>2.4399999999999999E-3</v>
      </c>
      <c r="W21" s="80">
        <v>2.4610000000000001E-3</v>
      </c>
      <c r="X21" s="80">
        <v>2.4429999999999999E-3</v>
      </c>
      <c r="Y21" s="80">
        <v>2.4260000000000002E-3</v>
      </c>
      <c r="Z21" s="80">
        <v>2.4459999999999998E-3</v>
      </c>
      <c r="AA21" s="80">
        <v>2.447E-3</v>
      </c>
      <c r="AB21" s="80">
        <v>2.4689999999999998E-3</v>
      </c>
      <c r="AC21" s="80">
        <v>2.5019999999999999E-3</v>
      </c>
      <c r="AD21" s="80">
        <v>2.5179999999999998E-3</v>
      </c>
      <c r="AE21" s="80">
        <v>2.5660000000000001E-3</v>
      </c>
      <c r="AF21" s="78">
        <v>1.0416999999999999E-2</v>
      </c>
    </row>
    <row r="22" spans="1:32" ht="15" customHeight="1">
      <c r="A22" s="3" t="s">
        <v>9</v>
      </c>
      <c r="B22" s="25">
        <v>0.84728999999999999</v>
      </c>
      <c r="C22" s="80">
        <v>0.86734</v>
      </c>
      <c r="D22" s="80">
        <v>0.86742300000000006</v>
      </c>
      <c r="E22" s="80">
        <v>0.86299000000000003</v>
      </c>
      <c r="F22" s="80">
        <v>0.85942799999999997</v>
      </c>
      <c r="G22" s="80">
        <v>0.85576600000000003</v>
      </c>
      <c r="H22" s="80">
        <v>0.85813700000000004</v>
      </c>
      <c r="I22" s="80">
        <v>0.85912599999999995</v>
      </c>
      <c r="J22" s="80">
        <v>0.85936699999999999</v>
      </c>
      <c r="K22" s="80">
        <v>0.85947399999999996</v>
      </c>
      <c r="L22" s="80">
        <v>0.85973100000000002</v>
      </c>
      <c r="M22" s="80">
        <v>0.85860800000000004</v>
      </c>
      <c r="N22" s="80">
        <v>0.85843999999999998</v>
      </c>
      <c r="O22" s="80">
        <v>0.85882199999999997</v>
      </c>
      <c r="P22" s="80">
        <v>0.85935300000000003</v>
      </c>
      <c r="Q22" s="80">
        <v>0.85980900000000005</v>
      </c>
      <c r="R22" s="80">
        <v>0.85988500000000001</v>
      </c>
      <c r="S22" s="80">
        <v>0.859738</v>
      </c>
      <c r="T22" s="80">
        <v>0.86002100000000004</v>
      </c>
      <c r="U22" s="80">
        <v>0.85944299999999996</v>
      </c>
      <c r="V22" s="80">
        <v>0.85910299999999995</v>
      </c>
      <c r="W22" s="80">
        <v>0.85891300000000004</v>
      </c>
      <c r="X22" s="80">
        <v>0.85832699999999995</v>
      </c>
      <c r="Y22" s="80">
        <v>0.85772999999999999</v>
      </c>
      <c r="Z22" s="80">
        <v>0.85775800000000002</v>
      </c>
      <c r="AA22" s="80">
        <v>0.85784099999999996</v>
      </c>
      <c r="AB22" s="80">
        <v>0.85830799999999996</v>
      </c>
      <c r="AC22" s="80">
        <v>0.85899000000000003</v>
      </c>
      <c r="AD22" s="80">
        <v>0.85949699999999996</v>
      </c>
      <c r="AE22" s="80">
        <v>0.86051</v>
      </c>
      <c r="AF22" s="78">
        <v>5.3399999999999997E-4</v>
      </c>
    </row>
    <row r="23" spans="1:32" ht="15" customHeight="1">
      <c r="A23" s="3" t="s">
        <v>3</v>
      </c>
      <c r="B23" s="25">
        <v>3.4811529999999999</v>
      </c>
      <c r="C23" s="80">
        <v>3.6184080000000001</v>
      </c>
      <c r="D23" s="80">
        <v>3.5626519999999999</v>
      </c>
      <c r="E23" s="80">
        <v>3.5686580000000001</v>
      </c>
      <c r="F23" s="80">
        <v>3.578824</v>
      </c>
      <c r="G23" s="80">
        <v>3.5779570000000001</v>
      </c>
      <c r="H23" s="80">
        <v>3.5930810000000002</v>
      </c>
      <c r="I23" s="80">
        <v>3.5963539999999998</v>
      </c>
      <c r="J23" s="80">
        <v>3.5917240000000001</v>
      </c>
      <c r="K23" s="80">
        <v>3.587628</v>
      </c>
      <c r="L23" s="80">
        <v>3.5886559999999998</v>
      </c>
      <c r="M23" s="80">
        <v>3.586138</v>
      </c>
      <c r="N23" s="80">
        <v>3.5827979999999999</v>
      </c>
      <c r="O23" s="80">
        <v>3.5830069999999998</v>
      </c>
      <c r="P23" s="80">
        <v>3.5889760000000002</v>
      </c>
      <c r="Q23" s="80">
        <v>3.5977000000000001</v>
      </c>
      <c r="R23" s="80">
        <v>3.6033750000000002</v>
      </c>
      <c r="S23" s="80">
        <v>3.6059380000000001</v>
      </c>
      <c r="T23" s="80">
        <v>3.6067939999999998</v>
      </c>
      <c r="U23" s="80">
        <v>3.6082070000000002</v>
      </c>
      <c r="V23" s="80">
        <v>3.6080190000000001</v>
      </c>
      <c r="W23" s="80">
        <v>3.610833</v>
      </c>
      <c r="X23" s="80">
        <v>3.6169419999999999</v>
      </c>
      <c r="Y23" s="80">
        <v>3.6234389999999999</v>
      </c>
      <c r="Z23" s="80">
        <v>3.630058</v>
      </c>
      <c r="AA23" s="80">
        <v>3.6354839999999999</v>
      </c>
      <c r="AB23" s="80">
        <v>3.6394739999999999</v>
      </c>
      <c r="AC23" s="80">
        <v>3.6422479999999999</v>
      </c>
      <c r="AD23" s="80">
        <v>3.642725</v>
      </c>
      <c r="AE23" s="80">
        <v>3.6423329999999998</v>
      </c>
      <c r="AF23" s="78">
        <v>1.562E-3</v>
      </c>
    </row>
    <row r="24" spans="1:32" ht="15" customHeight="1">
      <c r="A24" s="3" t="s">
        <v>2</v>
      </c>
      <c r="B24" s="25">
        <v>1.575E-2</v>
      </c>
      <c r="C24" s="80">
        <v>1.4489999999999999E-2</v>
      </c>
      <c r="D24" s="80">
        <v>1.5575E-2</v>
      </c>
      <c r="E24" s="80">
        <v>1.5605000000000001E-2</v>
      </c>
      <c r="F24" s="80">
        <v>1.5098E-2</v>
      </c>
      <c r="G24" s="80">
        <v>1.4739E-2</v>
      </c>
      <c r="H24" s="80">
        <v>1.4763E-2</v>
      </c>
      <c r="I24" s="80">
        <v>1.474E-2</v>
      </c>
      <c r="J24" s="80">
        <v>1.4793000000000001E-2</v>
      </c>
      <c r="K24" s="80">
        <v>1.4846E-2</v>
      </c>
      <c r="L24" s="80">
        <v>1.5139E-2</v>
      </c>
      <c r="M24" s="80">
        <v>1.4936E-2</v>
      </c>
      <c r="N24" s="80">
        <v>1.5003000000000001E-2</v>
      </c>
      <c r="O24" s="80">
        <v>1.5091E-2</v>
      </c>
      <c r="P24" s="80">
        <v>1.5483E-2</v>
      </c>
      <c r="Q24" s="80">
        <v>1.5630999999999999E-2</v>
      </c>
      <c r="R24" s="80">
        <v>1.5762999999999999E-2</v>
      </c>
      <c r="S24" s="80">
        <v>1.5859999999999999E-2</v>
      </c>
      <c r="T24" s="80">
        <v>1.5857E-2</v>
      </c>
      <c r="U24" s="80">
        <v>1.5841000000000001E-2</v>
      </c>
      <c r="V24" s="80">
        <v>1.585E-2</v>
      </c>
      <c r="W24" s="80">
        <v>1.6514000000000001E-2</v>
      </c>
      <c r="X24" s="80">
        <v>1.6906000000000001E-2</v>
      </c>
      <c r="Y24" s="80">
        <v>1.6929E-2</v>
      </c>
      <c r="Z24" s="80">
        <v>1.6957E-2</v>
      </c>
      <c r="AA24" s="80">
        <v>1.7000999999999999E-2</v>
      </c>
      <c r="AB24" s="80">
        <v>1.7139000000000001E-2</v>
      </c>
      <c r="AC24" s="80">
        <v>1.7267000000000001E-2</v>
      </c>
      <c r="AD24" s="80">
        <v>1.7347000000000001E-2</v>
      </c>
      <c r="AE24" s="80">
        <v>1.7454000000000001E-2</v>
      </c>
      <c r="AF24" s="78">
        <v>3.5479999999999999E-3</v>
      </c>
    </row>
    <row r="25" spans="1:32" ht="15" customHeight="1">
      <c r="A25" s="3" t="s">
        <v>154</v>
      </c>
      <c r="B25" s="25">
        <v>0.124386</v>
      </c>
      <c r="C25" s="80">
        <v>0.124386</v>
      </c>
      <c r="D25" s="80">
        <v>0.124386</v>
      </c>
      <c r="E25" s="80">
        <v>0.124386</v>
      </c>
      <c r="F25" s="80">
        <v>0.124386</v>
      </c>
      <c r="G25" s="80">
        <v>0.124386</v>
      </c>
      <c r="H25" s="80">
        <v>0.124386</v>
      </c>
      <c r="I25" s="80">
        <v>0.124386</v>
      </c>
      <c r="J25" s="80">
        <v>0.124386</v>
      </c>
      <c r="K25" s="80">
        <v>0.124386</v>
      </c>
      <c r="L25" s="80">
        <v>0.124386</v>
      </c>
      <c r="M25" s="80">
        <v>0.124386</v>
      </c>
      <c r="N25" s="80">
        <v>0.124386</v>
      </c>
      <c r="O25" s="80">
        <v>0.124386</v>
      </c>
      <c r="P25" s="80">
        <v>0.124386</v>
      </c>
      <c r="Q25" s="80">
        <v>0.124386</v>
      </c>
      <c r="R25" s="80">
        <v>0.124386</v>
      </c>
      <c r="S25" s="80">
        <v>0.124386</v>
      </c>
      <c r="T25" s="80">
        <v>0.124386</v>
      </c>
      <c r="U25" s="80">
        <v>0.124386</v>
      </c>
      <c r="V25" s="80">
        <v>0.124386</v>
      </c>
      <c r="W25" s="80">
        <v>0.124386</v>
      </c>
      <c r="X25" s="80">
        <v>0.124386</v>
      </c>
      <c r="Y25" s="80">
        <v>0.124386</v>
      </c>
      <c r="Z25" s="80">
        <v>0.124386</v>
      </c>
      <c r="AA25" s="80">
        <v>0.124386</v>
      </c>
      <c r="AB25" s="80">
        <v>0.124386</v>
      </c>
      <c r="AC25" s="80">
        <v>0.124386</v>
      </c>
      <c r="AD25" s="80">
        <v>0.124386</v>
      </c>
      <c r="AE25" s="80">
        <v>0.124386</v>
      </c>
      <c r="AF25" s="78">
        <v>0</v>
      </c>
    </row>
    <row r="26" spans="1:32" ht="15" customHeight="1">
      <c r="A26" s="3" t="s">
        <v>10</v>
      </c>
      <c r="B26" s="25">
        <v>4.4995430000000001</v>
      </c>
      <c r="C26" s="80">
        <v>4.5399520000000004</v>
      </c>
      <c r="D26" s="80">
        <v>4.5722579999999997</v>
      </c>
      <c r="E26" s="80">
        <v>4.5605169999999999</v>
      </c>
      <c r="F26" s="80">
        <v>4.5541179999999999</v>
      </c>
      <c r="G26" s="80">
        <v>4.5343099999999996</v>
      </c>
      <c r="H26" s="80">
        <v>4.5380950000000002</v>
      </c>
      <c r="I26" s="80">
        <v>4.5411700000000002</v>
      </c>
      <c r="J26" s="80">
        <v>4.5453890000000001</v>
      </c>
      <c r="K26" s="80">
        <v>4.5462499999999997</v>
      </c>
      <c r="L26" s="80">
        <v>4.5522039999999997</v>
      </c>
      <c r="M26" s="80">
        <v>4.5615350000000001</v>
      </c>
      <c r="N26" s="80">
        <v>4.571701</v>
      </c>
      <c r="O26" s="80">
        <v>4.585947</v>
      </c>
      <c r="P26" s="80">
        <v>4.6105330000000002</v>
      </c>
      <c r="Q26" s="80">
        <v>4.6353080000000002</v>
      </c>
      <c r="R26" s="80">
        <v>4.6581020000000004</v>
      </c>
      <c r="S26" s="80">
        <v>4.6856410000000004</v>
      </c>
      <c r="T26" s="80">
        <v>4.7128610000000002</v>
      </c>
      <c r="U26" s="80">
        <v>4.7330449999999997</v>
      </c>
      <c r="V26" s="80">
        <v>4.75976</v>
      </c>
      <c r="W26" s="80">
        <v>4.7855509999999999</v>
      </c>
      <c r="X26" s="80">
        <v>4.8170820000000001</v>
      </c>
      <c r="Y26" s="80">
        <v>4.8516019999999997</v>
      </c>
      <c r="Z26" s="80">
        <v>4.8855519999999997</v>
      </c>
      <c r="AA26" s="80">
        <v>4.9225899999999996</v>
      </c>
      <c r="AB26" s="80">
        <v>4.9623889999999999</v>
      </c>
      <c r="AC26" s="80">
        <v>5.0039309999999997</v>
      </c>
      <c r="AD26" s="80">
        <v>5.0458749999999997</v>
      </c>
      <c r="AE26" s="80">
        <v>5.0931759999999997</v>
      </c>
      <c r="AF26" s="78">
        <v>4.2820000000000002E-3</v>
      </c>
    </row>
    <row r="27" spans="1:32" ht="15" customHeight="1">
      <c r="A27" s="28" t="s">
        <v>11</v>
      </c>
      <c r="B27" s="29">
        <v>8.9681219999999993</v>
      </c>
      <c r="C27" s="81">
        <v>9.1645769999999995</v>
      </c>
      <c r="D27" s="81">
        <v>9.1422939999999997</v>
      </c>
      <c r="E27" s="81">
        <v>9.1321560000000002</v>
      </c>
      <c r="F27" s="81">
        <v>9.1318540000000006</v>
      </c>
      <c r="G27" s="81">
        <v>9.1071580000000001</v>
      </c>
      <c r="H27" s="81">
        <v>9.1284620000000007</v>
      </c>
      <c r="I27" s="81">
        <v>9.1357759999999999</v>
      </c>
      <c r="J27" s="81">
        <v>9.1356610000000007</v>
      </c>
      <c r="K27" s="81">
        <v>9.1325839999999996</v>
      </c>
      <c r="L27" s="81">
        <v>9.140117</v>
      </c>
      <c r="M27" s="81">
        <v>9.1456029999999995</v>
      </c>
      <c r="N27" s="81">
        <v>9.1523269999999997</v>
      </c>
      <c r="O27" s="81">
        <v>9.1672530000000005</v>
      </c>
      <c r="P27" s="81">
        <v>9.1987319999999997</v>
      </c>
      <c r="Q27" s="81">
        <v>9.232837</v>
      </c>
      <c r="R27" s="81">
        <v>9.2615110000000005</v>
      </c>
      <c r="S27" s="81">
        <v>9.2915639999999993</v>
      </c>
      <c r="T27" s="81">
        <v>9.3199199999999998</v>
      </c>
      <c r="U27" s="81">
        <v>9.3409220000000008</v>
      </c>
      <c r="V27" s="81">
        <v>9.3671190000000006</v>
      </c>
      <c r="W27" s="81">
        <v>9.3961970000000008</v>
      </c>
      <c r="X27" s="81">
        <v>9.433643</v>
      </c>
      <c r="Y27" s="81">
        <v>9.4740880000000001</v>
      </c>
      <c r="Z27" s="81">
        <v>9.5147110000000001</v>
      </c>
      <c r="AA27" s="81">
        <v>9.5573010000000007</v>
      </c>
      <c r="AB27" s="81">
        <v>9.6016940000000002</v>
      </c>
      <c r="AC27" s="81">
        <v>9.64682</v>
      </c>
      <c r="AD27" s="81">
        <v>9.6898309999999999</v>
      </c>
      <c r="AE27" s="81">
        <v>9.7378590000000003</v>
      </c>
      <c r="AF27" s="74">
        <v>2.843E-3</v>
      </c>
    </row>
    <row r="28" spans="1:32" ht="15" customHeight="1">
      <c r="A28" s="3" t="s">
        <v>12</v>
      </c>
      <c r="B28" s="25">
        <v>8.2976869999999998</v>
      </c>
      <c r="C28" s="80">
        <v>8.3693059999999999</v>
      </c>
      <c r="D28" s="80">
        <v>8.3478349999999999</v>
      </c>
      <c r="E28" s="80">
        <v>8.1552399999999992</v>
      </c>
      <c r="F28" s="80">
        <v>8.0078329999999998</v>
      </c>
      <c r="G28" s="80">
        <v>7.8838059999999999</v>
      </c>
      <c r="H28" s="80">
        <v>7.8061819999999997</v>
      </c>
      <c r="I28" s="80">
        <v>7.7093319999999999</v>
      </c>
      <c r="J28" s="80">
        <v>7.6752390000000004</v>
      </c>
      <c r="K28" s="80">
        <v>7.6432469999999997</v>
      </c>
      <c r="L28" s="80">
        <v>7.6281369999999997</v>
      </c>
      <c r="M28" s="80">
        <v>7.6145620000000003</v>
      </c>
      <c r="N28" s="80">
        <v>7.5644169999999997</v>
      </c>
      <c r="O28" s="80">
        <v>7.5499340000000004</v>
      </c>
      <c r="P28" s="80">
        <v>7.5476929999999998</v>
      </c>
      <c r="Q28" s="80">
        <v>7.5565660000000001</v>
      </c>
      <c r="R28" s="80">
        <v>7.5614720000000002</v>
      </c>
      <c r="S28" s="80">
        <v>7.5709619999999997</v>
      </c>
      <c r="T28" s="80">
        <v>7.5926419999999997</v>
      </c>
      <c r="U28" s="80">
        <v>7.6036219999999997</v>
      </c>
      <c r="V28" s="80">
        <v>7.6261369999999999</v>
      </c>
      <c r="W28" s="80">
        <v>7.6428529999999997</v>
      </c>
      <c r="X28" s="80">
        <v>7.6638950000000001</v>
      </c>
      <c r="Y28" s="80">
        <v>7.6943859999999997</v>
      </c>
      <c r="Z28" s="80">
        <v>7.7232890000000003</v>
      </c>
      <c r="AA28" s="80">
        <v>7.7465130000000002</v>
      </c>
      <c r="AB28" s="80">
        <v>7.7788180000000002</v>
      </c>
      <c r="AC28" s="80">
        <v>7.8221420000000004</v>
      </c>
      <c r="AD28" s="80">
        <v>7.860735</v>
      </c>
      <c r="AE28" s="80">
        <v>7.9153950000000002</v>
      </c>
      <c r="AF28" s="78">
        <v>-1.6249999999999999E-3</v>
      </c>
    </row>
    <row r="29" spans="1:32" ht="15" customHeight="1">
      <c r="A29" s="28" t="s">
        <v>4</v>
      </c>
      <c r="B29" s="29">
        <v>17.265808</v>
      </c>
      <c r="C29" s="81">
        <v>17.533881999999998</v>
      </c>
      <c r="D29" s="81">
        <v>17.490127999999999</v>
      </c>
      <c r="E29" s="81">
        <v>17.287395</v>
      </c>
      <c r="F29" s="81">
        <v>17.139686999999999</v>
      </c>
      <c r="G29" s="81">
        <v>16.990963000000001</v>
      </c>
      <c r="H29" s="81">
        <v>16.934645</v>
      </c>
      <c r="I29" s="81">
        <v>16.845108</v>
      </c>
      <c r="J29" s="81">
        <v>16.8109</v>
      </c>
      <c r="K29" s="81">
        <v>16.775831</v>
      </c>
      <c r="L29" s="81">
        <v>16.768253000000001</v>
      </c>
      <c r="M29" s="81">
        <v>16.760166000000002</v>
      </c>
      <c r="N29" s="81">
        <v>16.716743000000001</v>
      </c>
      <c r="O29" s="81">
        <v>16.717186000000002</v>
      </c>
      <c r="P29" s="81">
        <v>16.746426</v>
      </c>
      <c r="Q29" s="81">
        <v>16.789401999999999</v>
      </c>
      <c r="R29" s="81">
        <v>16.822983000000001</v>
      </c>
      <c r="S29" s="81">
        <v>16.862525999999999</v>
      </c>
      <c r="T29" s="81">
        <v>16.912561</v>
      </c>
      <c r="U29" s="81">
        <v>16.944545999999999</v>
      </c>
      <c r="V29" s="81">
        <v>16.993255999999999</v>
      </c>
      <c r="W29" s="81">
        <v>17.039051000000001</v>
      </c>
      <c r="X29" s="81">
        <v>17.097538</v>
      </c>
      <c r="Y29" s="81">
        <v>17.168474</v>
      </c>
      <c r="Z29" s="81">
        <v>17.238001000000001</v>
      </c>
      <c r="AA29" s="81">
        <v>17.303813999999999</v>
      </c>
      <c r="AB29" s="81">
        <v>17.380512</v>
      </c>
      <c r="AC29" s="81">
        <v>17.468962000000001</v>
      </c>
      <c r="AD29" s="81">
        <v>17.550566</v>
      </c>
      <c r="AE29" s="81">
        <v>17.653254</v>
      </c>
      <c r="AF29" s="74">
        <v>7.6599999999999997E-4</v>
      </c>
    </row>
    <row r="30" spans="1:32" ht="15" customHeight="1">
      <c r="A30" s="28" t="s">
        <v>132</v>
      </c>
      <c r="B30" s="131">
        <f>B29/B163</f>
        <v>0.17801055109322542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31">
        <f>U29/U161</f>
        <v>137.96355612730929</v>
      </c>
      <c r="V30" s="29"/>
      <c r="W30" s="131"/>
      <c r="X30" s="29"/>
      <c r="Y30" s="29"/>
      <c r="Z30" s="29"/>
      <c r="AA30" s="29"/>
      <c r="AB30" s="29"/>
      <c r="AC30" s="29"/>
      <c r="AD30" s="29"/>
      <c r="AE30" s="131">
        <f>AE29/AE161</f>
        <v>143.73390110650632</v>
      </c>
    </row>
    <row r="31" spans="1:32" ht="15" customHeight="1">
      <c r="A31" s="62" t="s">
        <v>186</v>
      </c>
      <c r="B31" s="135">
        <f>B26+B28</f>
        <v>12.797229999999999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35">
        <f>U26+U28</f>
        <v>12.336666999999998</v>
      </c>
      <c r="V31" s="136"/>
      <c r="W31" s="136"/>
      <c r="X31" s="29"/>
      <c r="Y31" s="29"/>
      <c r="Z31" s="29"/>
      <c r="AA31" s="29"/>
      <c r="AB31" s="29"/>
      <c r="AC31" s="29"/>
      <c r="AD31" s="29"/>
      <c r="AE31" s="135">
        <f>AE26+AE28</f>
        <v>13.008571</v>
      </c>
    </row>
    <row r="32" spans="1:32" ht="15" customHeight="1">
      <c r="A32" s="28" t="s">
        <v>133</v>
      </c>
      <c r="B32" s="125">
        <f>(B45+B54+B56)/B57</f>
        <v>0.62716253757422402</v>
      </c>
      <c r="U32" s="126">
        <f>(U45+U54+U56)/U57</f>
        <v>0.61115666674333946</v>
      </c>
      <c r="W32" s="138"/>
      <c r="X32" s="24" t="s">
        <v>124</v>
      </c>
      <c r="AE32" s="126">
        <f>(AE45+AE54+AE56)/AE57</f>
        <v>0.61430168809793395</v>
      </c>
    </row>
    <row r="33" spans="1:34" ht="15" customHeight="1">
      <c r="A33" s="3" t="s">
        <v>155</v>
      </c>
      <c r="B33" s="25">
        <v>3.5255030000000001</v>
      </c>
      <c r="C33" s="80">
        <v>3.6599330000000001</v>
      </c>
      <c r="D33" s="80">
        <v>3.8260369999999999</v>
      </c>
      <c r="E33" s="80">
        <v>3.807156</v>
      </c>
      <c r="F33" s="80">
        <v>3.8852980000000001</v>
      </c>
      <c r="G33" s="80">
        <v>3.954717</v>
      </c>
      <c r="H33" s="80">
        <v>3.9948480000000002</v>
      </c>
      <c r="I33" s="80">
        <v>4.0206169999999997</v>
      </c>
      <c r="J33" s="80">
        <v>4.0240049999999998</v>
      </c>
      <c r="K33" s="80">
        <v>4.0388400000000004</v>
      </c>
      <c r="L33" s="80">
        <v>4.0800489999999998</v>
      </c>
      <c r="M33" s="80">
        <v>4.1554960000000003</v>
      </c>
      <c r="N33" s="80">
        <v>4.2010339999999999</v>
      </c>
      <c r="O33" s="80">
        <v>4.221895</v>
      </c>
      <c r="P33" s="80">
        <v>4.2427429999999999</v>
      </c>
      <c r="Q33" s="80">
        <v>4.270905</v>
      </c>
      <c r="R33" s="80">
        <v>4.3022900000000002</v>
      </c>
      <c r="S33" s="80">
        <v>4.3262830000000001</v>
      </c>
      <c r="T33" s="80">
        <v>4.3544299999999998</v>
      </c>
      <c r="U33" s="80">
        <v>4.3662809999999999</v>
      </c>
      <c r="V33" s="80">
        <v>4.3835680000000004</v>
      </c>
      <c r="W33" s="80">
        <v>4.4077760000000001</v>
      </c>
      <c r="X33" s="80">
        <v>4.4463879999999998</v>
      </c>
      <c r="Y33" s="80">
        <v>4.4477250000000002</v>
      </c>
      <c r="Z33" s="80">
        <v>4.4556469999999999</v>
      </c>
      <c r="AA33" s="80">
        <v>4.5112880000000004</v>
      </c>
      <c r="AB33" s="80">
        <v>4.5326829999999996</v>
      </c>
      <c r="AC33" s="80">
        <v>4.5022029999999997</v>
      </c>
      <c r="AD33" s="80">
        <v>4.5042819999999999</v>
      </c>
      <c r="AE33" s="80">
        <v>4.5684810000000002</v>
      </c>
      <c r="AF33" s="78">
        <v>8.9770000000000006E-3</v>
      </c>
      <c r="AG33" s="80"/>
      <c r="AH33" s="78"/>
    </row>
    <row r="34" spans="1:34" ht="15" customHeight="1">
      <c r="A34" s="3" t="s">
        <v>153</v>
      </c>
      <c r="B34" s="25">
        <v>0.25145699999999999</v>
      </c>
      <c r="C34" s="80">
        <v>0.24523300000000001</v>
      </c>
      <c r="D34" s="80">
        <v>0.24596199999999999</v>
      </c>
      <c r="E34" s="80">
        <v>0.24948999999999999</v>
      </c>
      <c r="F34" s="80">
        <v>0.25265300000000002</v>
      </c>
      <c r="G34" s="80">
        <v>0.25498100000000001</v>
      </c>
      <c r="H34" s="80">
        <v>0.25654300000000002</v>
      </c>
      <c r="I34" s="80">
        <v>0.25932100000000002</v>
      </c>
      <c r="J34" s="80">
        <v>0.261791</v>
      </c>
      <c r="K34" s="80">
        <v>0.263735</v>
      </c>
      <c r="L34" s="80">
        <v>0.26541300000000001</v>
      </c>
      <c r="M34" s="80">
        <v>0.26978200000000002</v>
      </c>
      <c r="N34" s="80">
        <v>0.27319399999999999</v>
      </c>
      <c r="O34" s="80">
        <v>0.27351999999999999</v>
      </c>
      <c r="P34" s="80">
        <v>0.27371299999999998</v>
      </c>
      <c r="Q34" s="80">
        <v>0.27422800000000003</v>
      </c>
      <c r="R34" s="80">
        <v>0.27602199999999999</v>
      </c>
      <c r="S34" s="80">
        <v>0.27856599999999998</v>
      </c>
      <c r="T34" s="80">
        <v>0.28145300000000001</v>
      </c>
      <c r="U34" s="80">
        <v>0.28382200000000002</v>
      </c>
      <c r="V34" s="80">
        <v>0.285497</v>
      </c>
      <c r="W34" s="80">
        <v>0.28717300000000001</v>
      </c>
      <c r="X34" s="80">
        <v>0.28876600000000002</v>
      </c>
      <c r="Y34" s="80">
        <v>0.29001199999999999</v>
      </c>
      <c r="Z34" s="80">
        <v>0.29119</v>
      </c>
      <c r="AA34" s="80">
        <v>0.29283799999999999</v>
      </c>
      <c r="AB34" s="80">
        <v>0.294271</v>
      </c>
      <c r="AC34" s="80">
        <v>0.29565000000000002</v>
      </c>
      <c r="AD34" s="80">
        <v>0.29759099999999999</v>
      </c>
      <c r="AE34" s="80">
        <v>0.300178</v>
      </c>
      <c r="AF34" s="78">
        <v>6.1260000000000004E-3</v>
      </c>
      <c r="AG34" s="80"/>
      <c r="AH34" s="78"/>
    </row>
    <row r="35" spans="1:34" ht="15" customHeight="1">
      <c r="A35" s="3" t="s">
        <v>8</v>
      </c>
      <c r="B35" s="25">
        <v>1.1557440000000001</v>
      </c>
      <c r="C35" s="80">
        <v>1.1284419999999999</v>
      </c>
      <c r="D35" s="80">
        <v>1.126598</v>
      </c>
      <c r="E35" s="80">
        <v>1.131399</v>
      </c>
      <c r="F35" s="80">
        <v>1.139035</v>
      </c>
      <c r="G35" s="80">
        <v>1.144452</v>
      </c>
      <c r="H35" s="80">
        <v>1.146798</v>
      </c>
      <c r="I35" s="80">
        <v>1.1540440000000001</v>
      </c>
      <c r="J35" s="80">
        <v>1.160566</v>
      </c>
      <c r="K35" s="80">
        <v>1.1655610000000001</v>
      </c>
      <c r="L35" s="80">
        <v>1.170175</v>
      </c>
      <c r="M35" s="80">
        <v>1.1851229999999999</v>
      </c>
      <c r="N35" s="80">
        <v>1.196447</v>
      </c>
      <c r="O35" s="80">
        <v>1.1961790000000001</v>
      </c>
      <c r="P35" s="80">
        <v>1.1955819999999999</v>
      </c>
      <c r="Q35" s="80">
        <v>1.1965650000000001</v>
      </c>
      <c r="R35" s="80">
        <v>1.2026589999999999</v>
      </c>
      <c r="S35" s="80">
        <v>1.211916</v>
      </c>
      <c r="T35" s="80">
        <v>1.2219800000000001</v>
      </c>
      <c r="U35" s="80">
        <v>1.2294719999999999</v>
      </c>
      <c r="V35" s="80">
        <v>1.2351780000000001</v>
      </c>
      <c r="W35" s="80">
        <v>1.2410559999999999</v>
      </c>
      <c r="X35" s="80">
        <v>1.2460230000000001</v>
      </c>
      <c r="Y35" s="80">
        <v>1.2492490000000001</v>
      </c>
      <c r="Z35" s="80">
        <v>1.2523059999999999</v>
      </c>
      <c r="AA35" s="80">
        <v>1.25728</v>
      </c>
      <c r="AB35" s="80">
        <v>1.261749</v>
      </c>
      <c r="AC35" s="80">
        <v>1.2660009999999999</v>
      </c>
      <c r="AD35" s="80">
        <v>1.2720910000000001</v>
      </c>
      <c r="AE35" s="80">
        <v>1.2814589999999999</v>
      </c>
      <c r="AF35" s="78">
        <v>3.5669999999999999E-3</v>
      </c>
      <c r="AG35" s="80"/>
      <c r="AH35" s="78"/>
    </row>
    <row r="36" spans="1:34" ht="15" customHeight="1">
      <c r="A36" s="3" t="s">
        <v>14</v>
      </c>
      <c r="B36" s="25">
        <v>4.1609E-2</v>
      </c>
      <c r="C36" s="80">
        <v>3.8239000000000002E-2</v>
      </c>
      <c r="D36" s="80">
        <v>3.8356000000000001E-2</v>
      </c>
      <c r="E36" s="80">
        <v>3.5517E-2</v>
      </c>
      <c r="F36" s="80">
        <v>3.4043999999999998E-2</v>
      </c>
      <c r="G36" s="80">
        <v>3.4206E-2</v>
      </c>
      <c r="H36" s="80">
        <v>3.4336999999999999E-2</v>
      </c>
      <c r="I36" s="80">
        <v>3.5531E-2</v>
      </c>
      <c r="J36" s="80">
        <v>3.6763999999999998E-2</v>
      </c>
      <c r="K36" s="80">
        <v>3.7789000000000003E-2</v>
      </c>
      <c r="L36" s="80">
        <v>3.8746000000000003E-2</v>
      </c>
      <c r="M36" s="80">
        <v>3.9363000000000002E-2</v>
      </c>
      <c r="N36" s="80">
        <v>4.0495000000000003E-2</v>
      </c>
      <c r="O36" s="80">
        <v>4.0969999999999999E-2</v>
      </c>
      <c r="P36" s="80">
        <v>4.1007000000000002E-2</v>
      </c>
      <c r="Q36" s="80">
        <v>4.1182999999999997E-2</v>
      </c>
      <c r="R36" s="80">
        <v>4.1764000000000003E-2</v>
      </c>
      <c r="S36" s="80">
        <v>4.2272999999999998E-2</v>
      </c>
      <c r="T36" s="80">
        <v>4.3173999999999997E-2</v>
      </c>
      <c r="U36" s="80">
        <v>4.2563999999999998E-2</v>
      </c>
      <c r="V36" s="80">
        <v>4.3090000000000003E-2</v>
      </c>
      <c r="W36" s="80">
        <v>4.3466999999999999E-2</v>
      </c>
      <c r="X36" s="80">
        <v>4.2769000000000001E-2</v>
      </c>
      <c r="Y36" s="80">
        <v>4.2050999999999998E-2</v>
      </c>
      <c r="Z36" s="80">
        <v>4.1563999999999997E-2</v>
      </c>
      <c r="AA36" s="80">
        <v>4.1168999999999997E-2</v>
      </c>
      <c r="AB36" s="80">
        <v>4.1241E-2</v>
      </c>
      <c r="AC36" s="80">
        <v>4.1506000000000001E-2</v>
      </c>
      <c r="AD36" s="80">
        <v>4.1356999999999998E-2</v>
      </c>
      <c r="AE36" s="80">
        <v>4.1822999999999999E-2</v>
      </c>
      <c r="AF36" s="78">
        <v>1.7699999999999999E-4</v>
      </c>
      <c r="AG36" s="80"/>
      <c r="AH36" s="78"/>
    </row>
    <row r="37" spans="1:34" ht="15" customHeight="1">
      <c r="A37" s="3" t="s">
        <v>15</v>
      </c>
      <c r="B37" s="25">
        <v>0.58365599999999995</v>
      </c>
      <c r="C37" s="80">
        <v>0.56377699999999997</v>
      </c>
      <c r="D37" s="80">
        <v>0.63090000000000002</v>
      </c>
      <c r="E37" s="80">
        <v>0.55000000000000004</v>
      </c>
      <c r="F37" s="80">
        <v>0.55000000000000004</v>
      </c>
      <c r="G37" s="80">
        <v>0.55000000000000004</v>
      </c>
      <c r="H37" s="80">
        <v>0.55000000000000004</v>
      </c>
      <c r="I37" s="80">
        <v>0.55000000000000004</v>
      </c>
      <c r="J37" s="80">
        <v>0.55000000000000004</v>
      </c>
      <c r="K37" s="80">
        <v>0.55000000000000004</v>
      </c>
      <c r="L37" s="80">
        <v>0.55000000000000004</v>
      </c>
      <c r="M37" s="80">
        <v>0.55000000000000004</v>
      </c>
      <c r="N37" s="80">
        <v>0.55000000000000004</v>
      </c>
      <c r="O37" s="80">
        <v>0.55000000000000004</v>
      </c>
      <c r="P37" s="80">
        <v>0.55000000000000004</v>
      </c>
      <c r="Q37" s="80">
        <v>0.55000000000000004</v>
      </c>
      <c r="R37" s="80">
        <v>0.55000000000000004</v>
      </c>
      <c r="S37" s="80">
        <v>0.55000000000000004</v>
      </c>
      <c r="T37" s="80">
        <v>0.55000000000000004</v>
      </c>
      <c r="U37" s="80">
        <v>0.55000000000000004</v>
      </c>
      <c r="V37" s="80">
        <v>0.55000000000000004</v>
      </c>
      <c r="W37" s="80">
        <v>0.55000000000000004</v>
      </c>
      <c r="X37" s="80">
        <v>0.55000000000000004</v>
      </c>
      <c r="Y37" s="80">
        <v>0.55000000000000004</v>
      </c>
      <c r="Z37" s="80">
        <v>0.55000000000000004</v>
      </c>
      <c r="AA37" s="80">
        <v>0.55000000000000004</v>
      </c>
      <c r="AB37" s="80">
        <v>0.55000000000000004</v>
      </c>
      <c r="AC37" s="80">
        <v>0.55000000000000004</v>
      </c>
      <c r="AD37" s="80">
        <v>0.55000000000000004</v>
      </c>
      <c r="AE37" s="80">
        <v>0.55000000000000004</v>
      </c>
      <c r="AF37" s="78">
        <v>-2.0460000000000001E-3</v>
      </c>
      <c r="AG37" s="80"/>
      <c r="AH37" s="78"/>
    </row>
    <row r="38" spans="1:34" ht="15" customHeight="1">
      <c r="A38" s="3" t="s">
        <v>156</v>
      </c>
      <c r="B38" s="25">
        <v>3.0899519999999998</v>
      </c>
      <c r="C38" s="80">
        <v>3.0176059999999998</v>
      </c>
      <c r="D38" s="80">
        <v>3.0815929999999998</v>
      </c>
      <c r="E38" s="80">
        <v>3.141184</v>
      </c>
      <c r="F38" s="80">
        <v>3.1551580000000001</v>
      </c>
      <c r="G38" s="80">
        <v>3.1589800000000001</v>
      </c>
      <c r="H38" s="80">
        <v>3.1584850000000002</v>
      </c>
      <c r="I38" s="80">
        <v>3.200037</v>
      </c>
      <c r="J38" s="80">
        <v>3.2285840000000001</v>
      </c>
      <c r="K38" s="80">
        <v>3.254435</v>
      </c>
      <c r="L38" s="80">
        <v>3.2616689999999999</v>
      </c>
      <c r="M38" s="80">
        <v>3.2946759999999999</v>
      </c>
      <c r="N38" s="80">
        <v>3.3075260000000002</v>
      </c>
      <c r="O38" s="80">
        <v>3.3138909999999999</v>
      </c>
      <c r="P38" s="80">
        <v>3.3147440000000001</v>
      </c>
      <c r="Q38" s="80">
        <v>3.3214999999999999</v>
      </c>
      <c r="R38" s="80">
        <v>3.3472940000000002</v>
      </c>
      <c r="S38" s="80">
        <v>3.3530190000000002</v>
      </c>
      <c r="T38" s="80">
        <v>3.3651840000000002</v>
      </c>
      <c r="U38" s="80">
        <v>3.3325209999999998</v>
      </c>
      <c r="V38" s="80">
        <v>3.3412500000000001</v>
      </c>
      <c r="W38" s="80">
        <v>3.3343229999999999</v>
      </c>
      <c r="X38" s="80">
        <v>3.319442</v>
      </c>
      <c r="Y38" s="80">
        <v>3.314479</v>
      </c>
      <c r="Z38" s="80">
        <v>3.2963360000000002</v>
      </c>
      <c r="AA38" s="80">
        <v>3.2882910000000001</v>
      </c>
      <c r="AB38" s="80">
        <v>3.277879</v>
      </c>
      <c r="AC38" s="80">
        <v>3.292141</v>
      </c>
      <c r="AD38" s="80">
        <v>3.3039190000000001</v>
      </c>
      <c r="AE38" s="80">
        <v>3.3028529999999998</v>
      </c>
      <c r="AF38" s="78">
        <v>2.3E-3</v>
      </c>
      <c r="AG38" s="80"/>
      <c r="AH38" s="78"/>
    </row>
    <row r="39" spans="1:34" ht="15" customHeight="1">
      <c r="A39" s="3" t="s">
        <v>9</v>
      </c>
      <c r="B39" s="25">
        <v>8.6479219999999994</v>
      </c>
      <c r="C39" s="80">
        <v>8.6532319999999991</v>
      </c>
      <c r="D39" s="80">
        <v>8.949446</v>
      </c>
      <c r="E39" s="80">
        <v>8.9147470000000002</v>
      </c>
      <c r="F39" s="80">
        <v>9.0161879999999996</v>
      </c>
      <c r="G39" s="80">
        <v>9.0973360000000003</v>
      </c>
      <c r="H39" s="80">
        <v>9.1410140000000002</v>
      </c>
      <c r="I39" s="80">
        <v>9.2195490000000007</v>
      </c>
      <c r="J39" s="80">
        <v>9.2617100000000008</v>
      </c>
      <c r="K39" s="80">
        <v>9.3103610000000003</v>
      </c>
      <c r="L39" s="80">
        <v>9.3660530000000008</v>
      </c>
      <c r="M39" s="80">
        <v>9.4944400000000009</v>
      </c>
      <c r="N39" s="80">
        <v>9.568695</v>
      </c>
      <c r="O39" s="80">
        <v>9.5964550000000006</v>
      </c>
      <c r="P39" s="80">
        <v>9.6177899999999994</v>
      </c>
      <c r="Q39" s="80">
        <v>9.6543829999999993</v>
      </c>
      <c r="R39" s="80">
        <v>9.7200290000000003</v>
      </c>
      <c r="S39" s="80">
        <v>9.7620559999999994</v>
      </c>
      <c r="T39" s="80">
        <v>9.8162199999999995</v>
      </c>
      <c r="U39" s="80">
        <v>9.8046600000000002</v>
      </c>
      <c r="V39" s="80">
        <v>9.8385859999999994</v>
      </c>
      <c r="W39" s="80">
        <v>9.8637940000000004</v>
      </c>
      <c r="X39" s="80">
        <v>9.8933879999999998</v>
      </c>
      <c r="Y39" s="80">
        <v>9.8935169999999992</v>
      </c>
      <c r="Z39" s="80">
        <v>9.887041</v>
      </c>
      <c r="AA39" s="80">
        <v>9.9408659999999998</v>
      </c>
      <c r="AB39" s="80">
        <v>9.9578249999999997</v>
      </c>
      <c r="AC39" s="80">
        <v>9.9475020000000001</v>
      </c>
      <c r="AD39" s="80">
        <v>9.9692399999999992</v>
      </c>
      <c r="AE39" s="80">
        <v>10.044793</v>
      </c>
      <c r="AF39" s="78">
        <v>5.1770000000000002E-3</v>
      </c>
      <c r="AG39" s="80"/>
      <c r="AH39" s="78"/>
    </row>
    <row r="40" spans="1:34" ht="15" customHeight="1">
      <c r="A40" s="3" t="s">
        <v>134</v>
      </c>
      <c r="B40" s="61">
        <f>B39-B37-B33</f>
        <v>4.5387629999999994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61">
        <f>U39-U37-U33</f>
        <v>4.8883789999999996</v>
      </c>
      <c r="V40" s="25"/>
      <c r="W40" s="61"/>
      <c r="X40" s="25"/>
      <c r="Y40" s="25"/>
      <c r="Z40" s="25"/>
      <c r="AA40" s="25"/>
      <c r="AB40" s="25"/>
      <c r="AC40" s="25"/>
      <c r="AD40" s="25"/>
      <c r="AE40" s="61">
        <f>AE39-AE37-AE33</f>
        <v>4.9263119999999994</v>
      </c>
    </row>
    <row r="41" spans="1:34" ht="15" customHeight="1">
      <c r="A41" s="3" t="s">
        <v>3</v>
      </c>
      <c r="B41" s="25">
        <v>8.5798229999999993</v>
      </c>
      <c r="C41" s="80">
        <v>8.6528460000000003</v>
      </c>
      <c r="D41" s="80">
        <v>8.5298719999999992</v>
      </c>
      <c r="E41" s="80">
        <v>8.5564610000000005</v>
      </c>
      <c r="F41" s="80">
        <v>8.6189680000000006</v>
      </c>
      <c r="G41" s="80">
        <v>8.6802980000000005</v>
      </c>
      <c r="H41" s="80">
        <v>8.6815940000000005</v>
      </c>
      <c r="I41" s="80">
        <v>8.6748279999999998</v>
      </c>
      <c r="J41" s="80">
        <v>8.6571630000000006</v>
      </c>
      <c r="K41" s="80">
        <v>8.6530909999999999</v>
      </c>
      <c r="L41" s="80">
        <v>8.6543449999999993</v>
      </c>
      <c r="M41" s="80">
        <v>8.6376729999999995</v>
      </c>
      <c r="N41" s="80">
        <v>8.6400009999999998</v>
      </c>
      <c r="O41" s="80">
        <v>8.6574190000000009</v>
      </c>
      <c r="P41" s="80">
        <v>8.6661239999999999</v>
      </c>
      <c r="Q41" s="80">
        <v>8.7172660000000004</v>
      </c>
      <c r="R41" s="80">
        <v>8.7403980000000008</v>
      </c>
      <c r="S41" s="80">
        <v>8.7754340000000006</v>
      </c>
      <c r="T41" s="80">
        <v>8.8025599999999997</v>
      </c>
      <c r="U41" s="80">
        <v>8.8278660000000002</v>
      </c>
      <c r="V41" s="80">
        <v>8.8454370000000004</v>
      </c>
      <c r="W41" s="80">
        <v>8.8850859999999994</v>
      </c>
      <c r="X41" s="80">
        <v>8.9438549999999992</v>
      </c>
      <c r="Y41" s="80">
        <v>8.9791139999999992</v>
      </c>
      <c r="Z41" s="80">
        <v>9.0104380000000006</v>
      </c>
      <c r="AA41" s="80">
        <v>9.0784050000000001</v>
      </c>
      <c r="AB41" s="80">
        <v>9.1370570000000004</v>
      </c>
      <c r="AC41" s="80">
        <v>9.1581960000000002</v>
      </c>
      <c r="AD41" s="80">
        <v>9.191376</v>
      </c>
      <c r="AE41" s="80">
        <v>9.2804669999999998</v>
      </c>
      <c r="AF41" s="78">
        <v>2.7100000000000002E-3</v>
      </c>
    </row>
    <row r="42" spans="1:34" ht="15" customHeight="1">
      <c r="A42" s="3" t="s">
        <v>16</v>
      </c>
      <c r="B42" s="25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78" t="s">
        <v>205</v>
      </c>
    </row>
    <row r="43" spans="1:34" ht="15" customHeight="1">
      <c r="A43" s="3" t="s">
        <v>157</v>
      </c>
      <c r="B43" s="25">
        <v>1.908455</v>
      </c>
      <c r="C43" s="80">
        <v>1.977932</v>
      </c>
      <c r="D43" s="80">
        <v>1.9887109999999999</v>
      </c>
      <c r="E43" s="80">
        <v>2.014221</v>
      </c>
      <c r="F43" s="80">
        <v>2.0463360000000002</v>
      </c>
      <c r="G43" s="80">
        <v>2.0508959999999998</v>
      </c>
      <c r="H43" s="80">
        <v>2.051069</v>
      </c>
      <c r="I43" s="80">
        <v>2.089817</v>
      </c>
      <c r="J43" s="80">
        <v>2.1043210000000001</v>
      </c>
      <c r="K43" s="80">
        <v>2.1285219999999998</v>
      </c>
      <c r="L43" s="80">
        <v>2.1449539999999998</v>
      </c>
      <c r="M43" s="80">
        <v>2.1723650000000001</v>
      </c>
      <c r="N43" s="80">
        <v>2.1931790000000002</v>
      </c>
      <c r="O43" s="80">
        <v>2.1836989999999998</v>
      </c>
      <c r="P43" s="80">
        <v>2.1848369999999999</v>
      </c>
      <c r="Q43" s="80">
        <v>2.1780930000000001</v>
      </c>
      <c r="R43" s="80">
        <v>2.172917</v>
      </c>
      <c r="S43" s="80">
        <v>2.1771950000000002</v>
      </c>
      <c r="T43" s="80">
        <v>2.1954310000000001</v>
      </c>
      <c r="U43" s="80">
        <v>2.213282</v>
      </c>
      <c r="V43" s="80">
        <v>2.2095250000000002</v>
      </c>
      <c r="W43" s="80">
        <v>2.21719</v>
      </c>
      <c r="X43" s="80">
        <v>2.245676</v>
      </c>
      <c r="Y43" s="80">
        <v>2.2598349999999998</v>
      </c>
      <c r="Z43" s="80">
        <v>2.2851149999999998</v>
      </c>
      <c r="AA43" s="80">
        <v>2.3001839999999998</v>
      </c>
      <c r="AB43" s="80">
        <v>2.3114780000000001</v>
      </c>
      <c r="AC43" s="80">
        <v>2.3243269999999998</v>
      </c>
      <c r="AD43" s="80">
        <v>2.3287409999999999</v>
      </c>
      <c r="AE43" s="80">
        <v>2.372455</v>
      </c>
      <c r="AF43" s="78">
        <v>7.5329999999999998E-3</v>
      </c>
    </row>
    <row r="44" spans="1:34" ht="15" customHeight="1">
      <c r="A44" s="3" t="s">
        <v>158</v>
      </c>
      <c r="B44" s="25">
        <v>0.30065500000000001</v>
      </c>
      <c r="C44" s="80">
        <v>0.35240899999999997</v>
      </c>
      <c r="D44" s="80">
        <v>0.37265900000000002</v>
      </c>
      <c r="E44" s="80">
        <v>0.37639699999999998</v>
      </c>
      <c r="F44" s="80">
        <v>0.39067000000000002</v>
      </c>
      <c r="G44" s="80">
        <v>0.391683</v>
      </c>
      <c r="H44" s="80">
        <v>0.40008300000000002</v>
      </c>
      <c r="I44" s="80">
        <v>0.41795500000000002</v>
      </c>
      <c r="J44" s="80">
        <v>0.43368099999999998</v>
      </c>
      <c r="K44" s="80">
        <v>0.45048100000000002</v>
      </c>
      <c r="L44" s="80">
        <v>0.46727999999999997</v>
      </c>
      <c r="M44" s="80">
        <v>0.485153</v>
      </c>
      <c r="N44" s="80">
        <v>0.492479</v>
      </c>
      <c r="O44" s="80">
        <v>0.492479</v>
      </c>
      <c r="P44" s="80">
        <v>0.492479</v>
      </c>
      <c r="Q44" s="80">
        <v>0.49355199999999999</v>
      </c>
      <c r="R44" s="80">
        <v>0.492479</v>
      </c>
      <c r="S44" s="80">
        <v>0.492479</v>
      </c>
      <c r="T44" s="80">
        <v>0.492479</v>
      </c>
      <c r="U44" s="80">
        <v>0.49355199999999999</v>
      </c>
      <c r="V44" s="80">
        <v>0.492479</v>
      </c>
      <c r="W44" s="80">
        <v>0.492479</v>
      </c>
      <c r="X44" s="80">
        <v>0.492479</v>
      </c>
      <c r="Y44" s="80">
        <v>0.49355199999999999</v>
      </c>
      <c r="Z44" s="80">
        <v>0.492479</v>
      </c>
      <c r="AA44" s="80">
        <v>0.492479</v>
      </c>
      <c r="AB44" s="80">
        <v>0.492479</v>
      </c>
      <c r="AC44" s="80">
        <v>0.49355199999999999</v>
      </c>
      <c r="AD44" s="80">
        <v>0.492479</v>
      </c>
      <c r="AE44" s="80">
        <v>0.492479</v>
      </c>
      <c r="AF44" s="78">
        <v>1.7162E-2</v>
      </c>
    </row>
    <row r="45" spans="1:34" ht="15" customHeight="1">
      <c r="A45" s="3" t="s">
        <v>17</v>
      </c>
      <c r="B45" s="25">
        <v>10.788933</v>
      </c>
      <c r="C45" s="80">
        <v>10.983188</v>
      </c>
      <c r="D45" s="80">
        <v>10.891241000000001</v>
      </c>
      <c r="E45" s="80">
        <v>10.94708</v>
      </c>
      <c r="F45" s="80">
        <v>11.055974000000001</v>
      </c>
      <c r="G45" s="80">
        <v>11.122876</v>
      </c>
      <c r="H45" s="80">
        <v>11.132745</v>
      </c>
      <c r="I45" s="80">
        <v>11.182600000000001</v>
      </c>
      <c r="J45" s="80">
        <v>11.195166</v>
      </c>
      <c r="K45" s="80">
        <v>11.232094</v>
      </c>
      <c r="L45" s="80">
        <v>11.266579</v>
      </c>
      <c r="M45" s="80">
        <v>11.295191000000001</v>
      </c>
      <c r="N45" s="80">
        <v>11.325659999999999</v>
      </c>
      <c r="O45" s="80">
        <v>11.333596999999999</v>
      </c>
      <c r="P45" s="80">
        <v>11.343441</v>
      </c>
      <c r="Q45" s="80">
        <v>11.388911</v>
      </c>
      <c r="R45" s="80">
        <v>11.405794</v>
      </c>
      <c r="S45" s="80">
        <v>11.445107</v>
      </c>
      <c r="T45" s="80">
        <v>11.49047</v>
      </c>
      <c r="U45" s="80">
        <v>11.534699</v>
      </c>
      <c r="V45" s="80">
        <v>11.547440999999999</v>
      </c>
      <c r="W45" s="80">
        <v>11.594754999999999</v>
      </c>
      <c r="X45" s="80">
        <v>11.682010999999999</v>
      </c>
      <c r="Y45" s="80">
        <v>11.732500999999999</v>
      </c>
      <c r="Z45" s="80">
        <v>11.788033</v>
      </c>
      <c r="AA45" s="80">
        <v>11.871067999999999</v>
      </c>
      <c r="AB45" s="80">
        <v>11.941013999999999</v>
      </c>
      <c r="AC45" s="80">
        <v>11.976075</v>
      </c>
      <c r="AD45" s="80">
        <v>12.012596</v>
      </c>
      <c r="AE45" s="80">
        <v>12.145401</v>
      </c>
      <c r="AF45" s="78">
        <v>4.0920000000000002E-3</v>
      </c>
    </row>
    <row r="46" spans="1:34" ht="15" customHeight="1">
      <c r="A46" s="3" t="s">
        <v>18</v>
      </c>
      <c r="B46" s="25">
        <v>0.47798000000000002</v>
      </c>
      <c r="C46" s="80">
        <v>0.47742099999999998</v>
      </c>
      <c r="D46" s="80">
        <v>0.49544500000000002</v>
      </c>
      <c r="E46" s="80">
        <v>0.48128100000000001</v>
      </c>
      <c r="F46" s="80">
        <v>0.47781899999999999</v>
      </c>
      <c r="G46" s="80">
        <v>0.49197299999999999</v>
      </c>
      <c r="H46" s="80">
        <v>0.48790800000000001</v>
      </c>
      <c r="I46" s="80">
        <v>0.48422599999999999</v>
      </c>
      <c r="J46" s="80">
        <v>0.47101199999999999</v>
      </c>
      <c r="K46" s="80">
        <v>0.46235599999999999</v>
      </c>
      <c r="L46" s="80">
        <v>0.454044</v>
      </c>
      <c r="M46" s="80">
        <v>0.45062000000000002</v>
      </c>
      <c r="N46" s="80">
        <v>0.44549899999999998</v>
      </c>
      <c r="O46" s="80">
        <v>0.44495899999999999</v>
      </c>
      <c r="P46" s="80">
        <v>0.44401499999999999</v>
      </c>
      <c r="Q46" s="80">
        <v>0.44306200000000001</v>
      </c>
      <c r="R46" s="80">
        <v>0.44009100000000001</v>
      </c>
      <c r="S46" s="80">
        <v>0.43740299999999999</v>
      </c>
      <c r="T46" s="80">
        <v>0.430178</v>
      </c>
      <c r="U46" s="80">
        <v>0.42554900000000001</v>
      </c>
      <c r="V46" s="80">
        <v>0.423099</v>
      </c>
      <c r="W46" s="80">
        <v>0.42542099999999999</v>
      </c>
      <c r="X46" s="80">
        <v>0.42952499999999999</v>
      </c>
      <c r="Y46" s="80">
        <v>0.42721100000000001</v>
      </c>
      <c r="Z46" s="80">
        <v>0.42452400000000001</v>
      </c>
      <c r="AA46" s="80">
        <v>0.42748900000000001</v>
      </c>
      <c r="AB46" s="80">
        <v>0.42576199999999997</v>
      </c>
      <c r="AC46" s="80">
        <v>0.41616999999999998</v>
      </c>
      <c r="AD46" s="80">
        <v>0.40900399999999998</v>
      </c>
      <c r="AE46" s="80">
        <v>0.40786099999999997</v>
      </c>
      <c r="AF46" s="78">
        <v>-5.4549999999999998E-3</v>
      </c>
    </row>
    <row r="47" spans="1:34" ht="15" customHeight="1">
      <c r="A47" s="3" t="s">
        <v>19</v>
      </c>
      <c r="B47" s="25">
        <v>0.48547499999999999</v>
      </c>
      <c r="C47" s="80">
        <v>0.48496600000000001</v>
      </c>
      <c r="D47" s="80">
        <v>0.46273599999999998</v>
      </c>
      <c r="E47" s="80">
        <v>0.46261600000000003</v>
      </c>
      <c r="F47" s="80">
        <v>0.46263399999999999</v>
      </c>
      <c r="G47" s="80">
        <v>0.46390599999999999</v>
      </c>
      <c r="H47" s="80">
        <v>0.46393200000000001</v>
      </c>
      <c r="I47" s="80">
        <v>0.46378000000000003</v>
      </c>
      <c r="J47" s="80">
        <v>0.462814</v>
      </c>
      <c r="K47" s="80">
        <v>0.46172600000000003</v>
      </c>
      <c r="L47" s="80">
        <v>0.46024399999999999</v>
      </c>
      <c r="M47" s="80">
        <v>0.458652</v>
      </c>
      <c r="N47" s="80">
        <v>0.45712399999999997</v>
      </c>
      <c r="O47" s="80">
        <v>0.45478099999999999</v>
      </c>
      <c r="P47" s="80">
        <v>0.45613700000000001</v>
      </c>
      <c r="Q47" s="80">
        <v>0.45670300000000003</v>
      </c>
      <c r="R47" s="80">
        <v>0.45815800000000001</v>
      </c>
      <c r="S47" s="80">
        <v>0.45974100000000001</v>
      </c>
      <c r="T47" s="80">
        <v>0.46817900000000001</v>
      </c>
      <c r="U47" s="80">
        <v>0.46595399999999998</v>
      </c>
      <c r="V47" s="80">
        <v>0.47075</v>
      </c>
      <c r="W47" s="80">
        <v>0.46937400000000001</v>
      </c>
      <c r="X47" s="80">
        <v>0.46797</v>
      </c>
      <c r="Y47" s="80">
        <v>0.46615000000000001</v>
      </c>
      <c r="Z47" s="80">
        <v>0.46438499999999999</v>
      </c>
      <c r="AA47" s="80">
        <v>0.46320600000000001</v>
      </c>
      <c r="AB47" s="80">
        <v>0.46188400000000002</v>
      </c>
      <c r="AC47" s="80">
        <v>0.46006999999999998</v>
      </c>
      <c r="AD47" s="80">
        <v>0.45832400000000001</v>
      </c>
      <c r="AE47" s="80">
        <v>0.457233</v>
      </c>
      <c r="AF47" s="78">
        <v>-2.065E-3</v>
      </c>
    </row>
    <row r="48" spans="1:34" ht="15" customHeight="1">
      <c r="A48" s="3" t="s">
        <v>20</v>
      </c>
      <c r="B48" s="25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78" t="s">
        <v>205</v>
      </c>
    </row>
    <row r="49" spans="1:32" ht="15" customHeight="1">
      <c r="A49" s="3" t="s">
        <v>21</v>
      </c>
      <c r="B49" s="25">
        <v>-3.5229000000000003E-2</v>
      </c>
      <c r="C49" s="80">
        <v>-2.3674000000000001E-2</v>
      </c>
      <c r="D49" s="80">
        <v>-2.7068999999999999E-2</v>
      </c>
      <c r="E49" s="80">
        <v>-2.5735000000000001E-2</v>
      </c>
      <c r="F49" s="80">
        <v>-2.6459E-2</v>
      </c>
      <c r="G49" s="80">
        <v>-2.6123E-2</v>
      </c>
      <c r="H49" s="80">
        <v>-2.6431E-2</v>
      </c>
      <c r="I49" s="80">
        <v>-2.6412000000000001E-2</v>
      </c>
      <c r="J49" s="80">
        <v>-2.6502999999999999E-2</v>
      </c>
      <c r="K49" s="80">
        <v>-2.6544000000000002E-2</v>
      </c>
      <c r="L49" s="80">
        <v>-2.6675999999999998E-2</v>
      </c>
      <c r="M49" s="80">
        <v>-2.6707000000000002E-2</v>
      </c>
      <c r="N49" s="80">
        <v>-2.6813E-2</v>
      </c>
      <c r="O49" s="80">
        <v>-2.6804000000000001E-2</v>
      </c>
      <c r="P49" s="80">
        <v>-2.6705E-2</v>
      </c>
      <c r="Q49" s="80">
        <v>-2.6698E-2</v>
      </c>
      <c r="R49" s="80">
        <v>-2.6696999999999999E-2</v>
      </c>
      <c r="S49" s="80">
        <v>-2.665E-2</v>
      </c>
      <c r="T49" s="80">
        <v>-2.6721999999999999E-2</v>
      </c>
      <c r="U49" s="80">
        <v>-2.6782E-2</v>
      </c>
      <c r="V49" s="80">
        <v>-2.6613999999999999E-2</v>
      </c>
      <c r="W49" s="80">
        <v>-2.6412000000000001E-2</v>
      </c>
      <c r="X49" s="80">
        <v>-2.6200999999999999E-2</v>
      </c>
      <c r="Y49" s="80">
        <v>-2.6256999999999999E-2</v>
      </c>
      <c r="Z49" s="80">
        <v>-2.6216E-2</v>
      </c>
      <c r="AA49" s="80">
        <v>-2.5939E-2</v>
      </c>
      <c r="AB49" s="80">
        <v>-2.5899999999999999E-2</v>
      </c>
      <c r="AC49" s="80">
        <v>-2.6204999999999999E-2</v>
      </c>
      <c r="AD49" s="80">
        <v>-2.6248E-2</v>
      </c>
      <c r="AE49" s="80">
        <v>-2.5964000000000001E-2</v>
      </c>
      <c r="AF49" s="78">
        <v>-1.0468E-2</v>
      </c>
    </row>
    <row r="50" spans="1:32" ht="15" customHeight="1">
      <c r="A50" s="3" t="s">
        <v>22</v>
      </c>
      <c r="B50" s="25">
        <v>0.92822499999999997</v>
      </c>
      <c r="C50" s="80">
        <v>0.93871199999999999</v>
      </c>
      <c r="D50" s="80">
        <v>0.93111200000000005</v>
      </c>
      <c r="E50" s="80">
        <v>0.91816200000000003</v>
      </c>
      <c r="F50" s="80">
        <v>0.91399399999999997</v>
      </c>
      <c r="G50" s="80">
        <v>0.92975600000000003</v>
      </c>
      <c r="H50" s="80">
        <v>0.92540800000000001</v>
      </c>
      <c r="I50" s="80">
        <v>0.92159400000000002</v>
      </c>
      <c r="J50" s="80">
        <v>0.90732299999999999</v>
      </c>
      <c r="K50" s="80">
        <v>0.89753899999999998</v>
      </c>
      <c r="L50" s="80">
        <v>0.88761199999999996</v>
      </c>
      <c r="M50" s="80">
        <v>0.88256500000000004</v>
      </c>
      <c r="N50" s="80">
        <v>0.87580899999999995</v>
      </c>
      <c r="O50" s="80">
        <v>0.87293500000000002</v>
      </c>
      <c r="P50" s="80">
        <v>0.87344699999999997</v>
      </c>
      <c r="Q50" s="80">
        <v>0.87306700000000004</v>
      </c>
      <c r="R50" s="80">
        <v>0.87155300000000002</v>
      </c>
      <c r="S50" s="80">
        <v>0.87049399999999999</v>
      </c>
      <c r="T50" s="80">
        <v>0.87163500000000005</v>
      </c>
      <c r="U50" s="80">
        <v>0.86472099999999996</v>
      </c>
      <c r="V50" s="80">
        <v>0.86723499999999998</v>
      </c>
      <c r="W50" s="80">
        <v>0.86838300000000002</v>
      </c>
      <c r="X50" s="80">
        <v>0.87129500000000004</v>
      </c>
      <c r="Y50" s="80">
        <v>0.86710500000000001</v>
      </c>
      <c r="Z50" s="80">
        <v>0.86269300000000004</v>
      </c>
      <c r="AA50" s="80">
        <v>0.864757</v>
      </c>
      <c r="AB50" s="80">
        <v>0.86174600000000001</v>
      </c>
      <c r="AC50" s="80">
        <v>0.85003399999999996</v>
      </c>
      <c r="AD50" s="80">
        <v>0.84108000000000005</v>
      </c>
      <c r="AE50" s="80">
        <v>0.83913000000000004</v>
      </c>
      <c r="AF50" s="78">
        <v>-3.4740000000000001E-3</v>
      </c>
    </row>
    <row r="51" spans="1:32" ht="15" customHeight="1">
      <c r="A51" s="3" t="s">
        <v>23</v>
      </c>
      <c r="B51" s="25">
        <v>0.94145299999999998</v>
      </c>
      <c r="C51" s="80">
        <v>0.93354899999999996</v>
      </c>
      <c r="D51" s="80">
        <v>0.90231399999999995</v>
      </c>
      <c r="E51" s="80">
        <v>0.90228900000000001</v>
      </c>
      <c r="F51" s="80">
        <v>0.91022400000000003</v>
      </c>
      <c r="G51" s="80">
        <v>0.91172600000000004</v>
      </c>
      <c r="H51" s="80">
        <v>0.911999</v>
      </c>
      <c r="I51" s="80">
        <v>0.91242900000000005</v>
      </c>
      <c r="J51" s="80">
        <v>0.91952</v>
      </c>
      <c r="K51" s="80">
        <v>0.92216600000000004</v>
      </c>
      <c r="L51" s="80">
        <v>0.92597499999999999</v>
      </c>
      <c r="M51" s="80">
        <v>0.92915800000000004</v>
      </c>
      <c r="N51" s="80">
        <v>0.93177399999999999</v>
      </c>
      <c r="O51" s="80">
        <v>0.93522300000000003</v>
      </c>
      <c r="P51" s="80">
        <v>0.94083099999999997</v>
      </c>
      <c r="Q51" s="80">
        <v>0.94462900000000005</v>
      </c>
      <c r="R51" s="80">
        <v>0.94954400000000005</v>
      </c>
      <c r="S51" s="80">
        <v>0.95495799999999997</v>
      </c>
      <c r="T51" s="80">
        <v>0.96947399999999995</v>
      </c>
      <c r="U51" s="80">
        <v>0.96995699999999996</v>
      </c>
      <c r="V51" s="80">
        <v>0.97894400000000004</v>
      </c>
      <c r="W51" s="80">
        <v>0.984904</v>
      </c>
      <c r="X51" s="80">
        <v>0.99283699999999997</v>
      </c>
      <c r="Y51" s="80">
        <v>1.0096609999999999</v>
      </c>
      <c r="Z51" s="80">
        <v>1.0193700000000001</v>
      </c>
      <c r="AA51" s="80">
        <v>1.0302849999999999</v>
      </c>
      <c r="AB51" s="80">
        <v>1.0420419999999999</v>
      </c>
      <c r="AC51" s="80">
        <v>1.054141</v>
      </c>
      <c r="AD51" s="80">
        <v>1.0668409999999999</v>
      </c>
      <c r="AE51" s="80">
        <v>1.083</v>
      </c>
      <c r="AF51" s="78">
        <v>4.8419999999999999E-3</v>
      </c>
    </row>
    <row r="52" spans="1:32" ht="15" customHeight="1">
      <c r="A52" s="3" t="s">
        <v>159</v>
      </c>
      <c r="B52" s="25">
        <v>1.556454</v>
      </c>
      <c r="C52" s="80">
        <v>1.566203</v>
      </c>
      <c r="D52" s="80">
        <v>1.560416</v>
      </c>
      <c r="E52" s="80">
        <v>1.565939</v>
      </c>
      <c r="F52" s="80">
        <v>1.5695060000000001</v>
      </c>
      <c r="G52" s="80">
        <v>1.558802</v>
      </c>
      <c r="H52" s="80">
        <v>1.545385</v>
      </c>
      <c r="I52" s="80">
        <v>1.5327280000000001</v>
      </c>
      <c r="J52" s="80">
        <v>1.5234049999999999</v>
      </c>
      <c r="K52" s="80">
        <v>1.517226</v>
      </c>
      <c r="L52" s="80">
        <v>1.504802</v>
      </c>
      <c r="M52" s="80">
        <v>1.49559</v>
      </c>
      <c r="N52" s="80">
        <v>1.4838309999999999</v>
      </c>
      <c r="O52" s="80">
        <v>1.472542</v>
      </c>
      <c r="P52" s="80">
        <v>1.4635290000000001</v>
      </c>
      <c r="Q52" s="80">
        <v>1.4559709999999999</v>
      </c>
      <c r="R52" s="80">
        <v>1.4461489999999999</v>
      </c>
      <c r="S52" s="80">
        <v>1.437351</v>
      </c>
      <c r="T52" s="80">
        <v>1.4324159999999999</v>
      </c>
      <c r="U52" s="80">
        <v>1.428148</v>
      </c>
      <c r="V52" s="80">
        <v>1.425063</v>
      </c>
      <c r="W52" s="80">
        <v>1.4247160000000001</v>
      </c>
      <c r="X52" s="80">
        <v>1.423608</v>
      </c>
      <c r="Y52" s="80">
        <v>1.414471</v>
      </c>
      <c r="Z52" s="80">
        <v>1.408166</v>
      </c>
      <c r="AA52" s="80">
        <v>1.4086970000000001</v>
      </c>
      <c r="AB52" s="80">
        <v>1.41018</v>
      </c>
      <c r="AC52" s="80">
        <v>1.4134629999999999</v>
      </c>
      <c r="AD52" s="80">
        <v>1.408047</v>
      </c>
      <c r="AE52" s="80">
        <v>1.4163289999999999</v>
      </c>
      <c r="AF52" s="78">
        <v>-3.248E-3</v>
      </c>
    </row>
    <row r="53" spans="1:32" ht="15" customHeight="1">
      <c r="A53" s="3" t="s">
        <v>135</v>
      </c>
      <c r="B53" s="61">
        <f>B52+B51</f>
        <v>2.4979070000000001</v>
      </c>
      <c r="C53" s="25">
        <f t="shared" ref="C53:AE53" si="0">C52+C51</f>
        <v>2.499752</v>
      </c>
      <c r="D53" s="25">
        <f t="shared" si="0"/>
        <v>2.4627300000000001</v>
      </c>
      <c r="E53" s="25">
        <f t="shared" si="0"/>
        <v>2.4682279999999999</v>
      </c>
      <c r="F53" s="25">
        <f t="shared" si="0"/>
        <v>2.47973</v>
      </c>
      <c r="G53" s="25">
        <f t="shared" si="0"/>
        <v>2.4705279999999998</v>
      </c>
      <c r="H53" s="25">
        <f t="shared" si="0"/>
        <v>2.4573840000000002</v>
      </c>
      <c r="I53" s="25">
        <f t="shared" si="0"/>
        <v>2.445157</v>
      </c>
      <c r="J53" s="25">
        <f t="shared" si="0"/>
        <v>2.4429249999999998</v>
      </c>
      <c r="K53" s="25">
        <f t="shared" si="0"/>
        <v>2.4393919999999998</v>
      </c>
      <c r="L53" s="25">
        <f t="shared" si="0"/>
        <v>2.430777</v>
      </c>
      <c r="M53" s="25">
        <f t="shared" si="0"/>
        <v>2.4247480000000001</v>
      </c>
      <c r="N53" s="25">
        <f t="shared" si="0"/>
        <v>2.4156049999999998</v>
      </c>
      <c r="O53" s="25">
        <f t="shared" si="0"/>
        <v>2.4077649999999999</v>
      </c>
      <c r="P53" s="25">
        <f t="shared" si="0"/>
        <v>2.4043600000000001</v>
      </c>
      <c r="Q53" s="25">
        <f t="shared" si="0"/>
        <v>2.4005999999999998</v>
      </c>
      <c r="R53" s="25">
        <f t="shared" si="0"/>
        <v>2.3956930000000001</v>
      </c>
      <c r="S53" s="25">
        <f t="shared" si="0"/>
        <v>2.392309</v>
      </c>
      <c r="T53" s="25">
        <f t="shared" si="0"/>
        <v>2.4018899999999999</v>
      </c>
      <c r="U53" s="25">
        <f t="shared" si="0"/>
        <v>2.3981050000000002</v>
      </c>
      <c r="V53" s="25">
        <f t="shared" si="0"/>
        <v>2.404007</v>
      </c>
      <c r="W53" s="25">
        <f t="shared" si="0"/>
        <v>2.4096200000000003</v>
      </c>
      <c r="X53" s="25">
        <f t="shared" si="0"/>
        <v>2.416445</v>
      </c>
      <c r="Y53" s="25">
        <f t="shared" si="0"/>
        <v>2.4241320000000002</v>
      </c>
      <c r="Z53" s="25">
        <f t="shared" si="0"/>
        <v>2.4275359999999999</v>
      </c>
      <c r="AA53" s="25">
        <f t="shared" si="0"/>
        <v>2.4389820000000002</v>
      </c>
      <c r="AB53" s="25">
        <f t="shared" si="0"/>
        <v>2.4522219999999999</v>
      </c>
      <c r="AC53" s="25">
        <f t="shared" si="0"/>
        <v>2.4676039999999997</v>
      </c>
      <c r="AD53" s="25">
        <f t="shared" si="0"/>
        <v>2.474888</v>
      </c>
      <c r="AE53" s="157">
        <f t="shared" si="0"/>
        <v>2.4993289999999999</v>
      </c>
      <c r="AF53">
        <v>1.0191E-2</v>
      </c>
    </row>
    <row r="54" spans="1:32" ht="15" customHeight="1">
      <c r="A54" s="3" t="s">
        <v>10</v>
      </c>
      <c r="B54" s="25">
        <v>3.3476979999999998</v>
      </c>
      <c r="C54" s="80">
        <v>3.3564240000000001</v>
      </c>
      <c r="D54" s="80">
        <v>3.3758650000000001</v>
      </c>
      <c r="E54" s="80">
        <v>3.3718219999999999</v>
      </c>
      <c r="F54" s="80">
        <v>3.3833289999999998</v>
      </c>
      <c r="G54" s="80">
        <v>3.388169</v>
      </c>
      <c r="H54" s="80">
        <v>3.3842289999999999</v>
      </c>
      <c r="I54" s="80">
        <v>3.3903020000000001</v>
      </c>
      <c r="J54" s="80">
        <v>3.3887049999999999</v>
      </c>
      <c r="K54" s="80">
        <v>3.389802</v>
      </c>
      <c r="L54" s="80">
        <v>3.390174</v>
      </c>
      <c r="M54" s="80">
        <v>3.4081039999999998</v>
      </c>
      <c r="N54" s="80">
        <v>3.4142169999999998</v>
      </c>
      <c r="O54" s="80">
        <v>3.4099910000000002</v>
      </c>
      <c r="P54" s="80">
        <v>3.411038</v>
      </c>
      <c r="Q54" s="80">
        <v>3.417303</v>
      </c>
      <c r="R54" s="80">
        <v>3.426809</v>
      </c>
      <c r="S54" s="80">
        <v>3.4366829999999999</v>
      </c>
      <c r="T54" s="80">
        <v>3.4487139999999998</v>
      </c>
      <c r="U54" s="80">
        <v>3.4543900000000001</v>
      </c>
      <c r="V54" s="80">
        <v>3.4646970000000001</v>
      </c>
      <c r="W54" s="80">
        <v>3.4799250000000002</v>
      </c>
      <c r="X54" s="80">
        <v>3.4991639999999999</v>
      </c>
      <c r="Y54" s="80">
        <v>3.505566</v>
      </c>
      <c r="Z54" s="80">
        <v>3.5125860000000002</v>
      </c>
      <c r="AA54" s="80">
        <v>3.5363030000000002</v>
      </c>
      <c r="AB54" s="80">
        <v>3.5523950000000002</v>
      </c>
      <c r="AC54" s="80">
        <v>3.5561699999999998</v>
      </c>
      <c r="AD54" s="80">
        <v>3.564416</v>
      </c>
      <c r="AE54" s="80">
        <v>3.590322</v>
      </c>
      <c r="AF54" s="78">
        <v>2.4160000000000002E-3</v>
      </c>
    </row>
    <row r="55" spans="1:32" ht="15" customHeight="1">
      <c r="A55" s="28" t="s">
        <v>11</v>
      </c>
      <c r="B55" s="29">
        <v>26.210688000000001</v>
      </c>
      <c r="C55" s="81">
        <v>26.431308999999999</v>
      </c>
      <c r="D55" s="81">
        <v>26.610389999999999</v>
      </c>
      <c r="E55" s="81">
        <v>26.620038999999998</v>
      </c>
      <c r="F55" s="81">
        <v>26.849215000000001</v>
      </c>
      <c r="G55" s="81">
        <v>27.008666999999999</v>
      </c>
      <c r="H55" s="81">
        <v>27.040783000000001</v>
      </c>
      <c r="I55" s="81">
        <v>27.159203000000002</v>
      </c>
      <c r="J55" s="81">
        <v>27.195827000000001</v>
      </c>
      <c r="K55" s="81">
        <v>27.269186000000001</v>
      </c>
      <c r="L55" s="81">
        <v>27.341191999999999</v>
      </c>
      <c r="M55" s="81">
        <v>27.505047000000001</v>
      </c>
      <c r="N55" s="81">
        <v>27.599985</v>
      </c>
      <c r="O55" s="81">
        <v>27.620740999999999</v>
      </c>
      <c r="P55" s="81">
        <v>27.650078000000001</v>
      </c>
      <c r="Q55" s="81">
        <v>27.734261</v>
      </c>
      <c r="R55" s="81">
        <v>27.819877999999999</v>
      </c>
      <c r="S55" s="81">
        <v>27.906652000000001</v>
      </c>
      <c r="T55" s="81">
        <v>28.028929000000002</v>
      </c>
      <c r="U55" s="81">
        <v>28.056576</v>
      </c>
      <c r="V55" s="81">
        <v>28.121963999999998</v>
      </c>
      <c r="W55" s="81">
        <v>28.216476</v>
      </c>
      <c r="X55" s="81">
        <v>28.362297000000002</v>
      </c>
      <c r="Y55" s="81">
        <v>28.422820999999999</v>
      </c>
      <c r="Z55" s="81">
        <v>28.477886000000002</v>
      </c>
      <c r="AA55" s="81">
        <v>28.651973999999999</v>
      </c>
      <c r="AB55" s="81">
        <v>28.765201999999999</v>
      </c>
      <c r="AC55" s="81">
        <v>28.797384000000001</v>
      </c>
      <c r="AD55" s="81">
        <v>28.862219</v>
      </c>
      <c r="AE55" s="81">
        <v>29.118974999999999</v>
      </c>
      <c r="AF55" s="74">
        <v>3.6350000000000002E-3</v>
      </c>
    </row>
    <row r="56" spans="1:32" ht="15" customHeight="1">
      <c r="A56" s="3" t="s">
        <v>12</v>
      </c>
      <c r="B56" s="25">
        <v>6.1735480000000003</v>
      </c>
      <c r="C56" s="80">
        <v>6.1874969999999996</v>
      </c>
      <c r="D56" s="80">
        <v>6.1635099999999996</v>
      </c>
      <c r="E56" s="80">
        <v>6.0295829999999997</v>
      </c>
      <c r="F56" s="80">
        <v>5.9491509999999996</v>
      </c>
      <c r="G56" s="80">
        <v>5.8910099999999996</v>
      </c>
      <c r="H56" s="80">
        <v>5.8213660000000003</v>
      </c>
      <c r="I56" s="80">
        <v>5.7555579999999997</v>
      </c>
      <c r="J56" s="80">
        <v>5.7220890000000004</v>
      </c>
      <c r="K56" s="80">
        <v>5.6990030000000003</v>
      </c>
      <c r="L56" s="80">
        <v>5.6809209999999997</v>
      </c>
      <c r="M56" s="80">
        <v>5.6891420000000004</v>
      </c>
      <c r="N56" s="80">
        <v>5.6492250000000004</v>
      </c>
      <c r="O56" s="80">
        <v>5.6139340000000004</v>
      </c>
      <c r="P56" s="80">
        <v>5.5840540000000001</v>
      </c>
      <c r="Q56" s="80">
        <v>5.570951</v>
      </c>
      <c r="R56" s="80">
        <v>5.5627209999999998</v>
      </c>
      <c r="S56" s="80">
        <v>5.5529219999999997</v>
      </c>
      <c r="T56" s="80">
        <v>5.5560409999999996</v>
      </c>
      <c r="U56" s="80">
        <v>5.5494669999999999</v>
      </c>
      <c r="V56" s="80">
        <v>5.5511730000000004</v>
      </c>
      <c r="W56" s="80">
        <v>5.5576790000000003</v>
      </c>
      <c r="X56" s="80">
        <v>5.5671090000000003</v>
      </c>
      <c r="Y56" s="80">
        <v>5.5596430000000003</v>
      </c>
      <c r="Z56" s="80">
        <v>5.5528449999999996</v>
      </c>
      <c r="AA56" s="80">
        <v>5.5649610000000003</v>
      </c>
      <c r="AB56" s="80">
        <v>5.5685750000000001</v>
      </c>
      <c r="AC56" s="80">
        <v>5.5590029999999997</v>
      </c>
      <c r="AD56" s="80">
        <v>5.5528380000000004</v>
      </c>
      <c r="AE56" s="80">
        <v>5.5797819999999998</v>
      </c>
      <c r="AF56" s="78">
        <v>-3.4810000000000002E-3</v>
      </c>
    </row>
    <row r="57" spans="1:32" ht="15" customHeight="1">
      <c r="A57" s="28" t="s">
        <v>4</v>
      </c>
      <c r="B57" s="29">
        <v>32.384234999999997</v>
      </c>
      <c r="C57" s="81">
        <v>32.618805000000002</v>
      </c>
      <c r="D57" s="81">
        <v>32.773899</v>
      </c>
      <c r="E57" s="81">
        <v>32.649619999999999</v>
      </c>
      <c r="F57" s="81">
        <v>32.798366999999999</v>
      </c>
      <c r="G57" s="81">
        <v>32.899676999999997</v>
      </c>
      <c r="H57" s="81">
        <v>32.862147999999998</v>
      </c>
      <c r="I57" s="81">
        <v>32.914760999999999</v>
      </c>
      <c r="J57" s="81">
        <v>32.917915000000001</v>
      </c>
      <c r="K57" s="81">
        <v>32.968189000000002</v>
      </c>
      <c r="L57" s="81">
        <v>33.022114000000002</v>
      </c>
      <c r="M57" s="81">
        <v>33.194186999999999</v>
      </c>
      <c r="N57" s="81">
        <v>33.249209999999998</v>
      </c>
      <c r="O57" s="81">
        <v>33.234676</v>
      </c>
      <c r="P57" s="81">
        <v>33.234130999999998</v>
      </c>
      <c r="Q57" s="81">
        <v>33.305213999999999</v>
      </c>
      <c r="R57" s="81">
        <v>33.382598999999999</v>
      </c>
      <c r="S57" s="81">
        <v>33.459575999999998</v>
      </c>
      <c r="T57" s="81">
        <v>33.584969000000001</v>
      </c>
      <c r="U57" s="81">
        <v>33.606040999999998</v>
      </c>
      <c r="V57" s="81">
        <v>33.673138000000002</v>
      </c>
      <c r="W57" s="81">
        <v>33.774155</v>
      </c>
      <c r="X57" s="81">
        <v>33.929405000000003</v>
      </c>
      <c r="Y57" s="81">
        <v>33.982464</v>
      </c>
      <c r="Z57" s="81">
        <v>34.030731000000003</v>
      </c>
      <c r="AA57" s="81">
        <v>34.216934000000002</v>
      </c>
      <c r="AB57" s="81">
        <v>34.333778000000002</v>
      </c>
      <c r="AC57" s="81">
        <v>34.356388000000003</v>
      </c>
      <c r="AD57" s="81">
        <v>34.415058000000002</v>
      </c>
      <c r="AE57" s="81">
        <v>34.698757000000001</v>
      </c>
      <c r="AF57" s="74">
        <v>2.3830000000000001E-3</v>
      </c>
    </row>
    <row r="58" spans="1:32" ht="15" customHeight="1">
      <c r="A58" s="28" t="s">
        <v>136</v>
      </c>
      <c r="B58" s="131">
        <f>B57/B163</f>
        <v>0.33388159529415118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31">
        <f>U57/U163</f>
        <v>0.34618046627544935</v>
      </c>
      <c r="V58" s="29"/>
      <c r="W58" s="131"/>
      <c r="X58" s="29"/>
      <c r="Y58" s="29"/>
      <c r="Z58" s="29"/>
      <c r="AA58" s="29"/>
      <c r="AB58" s="29"/>
      <c r="AC58" s="29"/>
      <c r="AD58" s="29"/>
      <c r="AE58" s="131">
        <f>AE57/AE163</f>
        <v>0.3439815121257182</v>
      </c>
    </row>
    <row r="59" spans="1:32" ht="15" customHeight="1">
      <c r="A59" s="62" t="s">
        <v>187</v>
      </c>
      <c r="B59" s="135">
        <f>B54+B56</f>
        <v>9.5212459999999997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35">
        <f>U54+U56</f>
        <v>9.003857</v>
      </c>
      <c r="V59" s="136"/>
      <c r="W59" s="136"/>
      <c r="X59" s="29"/>
      <c r="Y59" s="29"/>
      <c r="Z59" s="29"/>
      <c r="AA59" s="29"/>
      <c r="AB59" s="29"/>
      <c r="AC59" s="29"/>
      <c r="AD59" s="29"/>
      <c r="AE59" s="135">
        <f>AE54+AE56</f>
        <v>9.1701040000000003</v>
      </c>
    </row>
    <row r="60" spans="1:32" ht="15" customHeight="1">
      <c r="A60" s="28" t="s">
        <v>24</v>
      </c>
    </row>
    <row r="61" spans="1:32" ht="15" customHeight="1">
      <c r="A61" s="3" t="s">
        <v>6</v>
      </c>
      <c r="B61" s="80">
        <v>6.8690000000000001E-3</v>
      </c>
      <c r="C61" s="80">
        <v>7.9889999999999996E-3</v>
      </c>
      <c r="D61" s="80">
        <v>8.6090000000000003E-3</v>
      </c>
      <c r="E61" s="80">
        <v>8.8749999999999992E-3</v>
      </c>
      <c r="F61" s="80">
        <v>9.1999999999999998E-3</v>
      </c>
      <c r="G61" s="80">
        <v>9.4769999999999993E-3</v>
      </c>
      <c r="H61" s="80">
        <v>9.7140000000000004E-3</v>
      </c>
      <c r="I61" s="80">
        <v>9.7269999999999995E-3</v>
      </c>
      <c r="J61" s="80">
        <v>9.9170000000000005E-3</v>
      </c>
      <c r="K61" s="80">
        <v>1.0134000000000001E-2</v>
      </c>
      <c r="L61" s="80">
        <v>1.034E-2</v>
      </c>
      <c r="M61" s="80">
        <v>1.0567E-2</v>
      </c>
      <c r="N61" s="80">
        <v>1.0793000000000001E-2</v>
      </c>
      <c r="O61" s="80">
        <v>1.1016E-2</v>
      </c>
      <c r="P61" s="80">
        <v>1.124E-2</v>
      </c>
      <c r="Q61" s="80">
        <v>1.1473000000000001E-2</v>
      </c>
      <c r="R61" s="80">
        <v>1.1724E-2</v>
      </c>
      <c r="S61" s="80">
        <v>1.1979999999999999E-2</v>
      </c>
      <c r="T61" s="80">
        <v>1.2231000000000001E-2</v>
      </c>
      <c r="U61" s="80">
        <v>1.2499E-2</v>
      </c>
      <c r="V61" s="80">
        <v>1.2770999999999999E-2</v>
      </c>
      <c r="W61" s="80">
        <v>1.3055000000000001E-2</v>
      </c>
      <c r="X61" s="80">
        <v>1.3346999999999999E-2</v>
      </c>
      <c r="Y61" s="80">
        <v>1.3625E-2</v>
      </c>
      <c r="Z61" s="80">
        <v>1.3923E-2</v>
      </c>
      <c r="AA61" s="80">
        <v>1.4258E-2</v>
      </c>
      <c r="AB61" s="80">
        <v>1.4598E-2</v>
      </c>
      <c r="AC61" s="80">
        <v>1.4932000000000001E-2</v>
      </c>
      <c r="AD61" s="80">
        <v>1.5285E-2</v>
      </c>
      <c r="AE61" s="80">
        <v>1.5689000000000002E-2</v>
      </c>
      <c r="AF61" s="78">
        <v>2.8886999999999999E-2</v>
      </c>
    </row>
    <row r="62" spans="1:32" ht="15" customHeight="1">
      <c r="A62" s="3" t="s">
        <v>153</v>
      </c>
      <c r="B62" s="80">
        <v>15.466407999999999</v>
      </c>
      <c r="C62" s="80">
        <v>15.768945</v>
      </c>
      <c r="D62" s="80">
        <v>15.988935</v>
      </c>
      <c r="E62" s="80">
        <v>15.909855</v>
      </c>
      <c r="F62" s="80">
        <v>15.798645</v>
      </c>
      <c r="G62" s="80">
        <v>15.663221</v>
      </c>
      <c r="H62" s="80">
        <v>15.508991</v>
      </c>
      <c r="I62" s="80">
        <v>15.360925</v>
      </c>
      <c r="J62" s="80">
        <v>15.222956999999999</v>
      </c>
      <c r="K62" s="80">
        <v>15.114703</v>
      </c>
      <c r="L62" s="80">
        <v>15.031124</v>
      </c>
      <c r="M62" s="80">
        <v>14.936218</v>
      </c>
      <c r="N62" s="80">
        <v>14.865544999999999</v>
      </c>
      <c r="O62" s="80">
        <v>14.787169</v>
      </c>
      <c r="P62" s="80">
        <v>14.703329</v>
      </c>
      <c r="Q62" s="80">
        <v>14.63151</v>
      </c>
      <c r="R62" s="80">
        <v>14.578344</v>
      </c>
      <c r="S62" s="80">
        <v>14.538387999999999</v>
      </c>
      <c r="T62" s="80">
        <v>14.52211</v>
      </c>
      <c r="U62" s="80">
        <v>14.519249</v>
      </c>
      <c r="V62" s="80">
        <v>14.521601</v>
      </c>
      <c r="W62" s="80">
        <v>14.534110999999999</v>
      </c>
      <c r="X62" s="80">
        <v>14.551273</v>
      </c>
      <c r="Y62" s="80">
        <v>14.581889</v>
      </c>
      <c r="Z62" s="80">
        <v>14.627378999999999</v>
      </c>
      <c r="AA62" s="80">
        <v>14.698816000000001</v>
      </c>
      <c r="AB62" s="80">
        <v>14.781537</v>
      </c>
      <c r="AC62" s="80">
        <v>14.864459999999999</v>
      </c>
      <c r="AD62" s="80">
        <v>14.956556000000001</v>
      </c>
      <c r="AE62" s="80">
        <v>15.074851000000001</v>
      </c>
      <c r="AF62" s="78">
        <v>-8.8400000000000002E-4</v>
      </c>
    </row>
    <row r="63" spans="1:32" ht="15" customHeight="1">
      <c r="A63" s="62" t="s">
        <v>197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63">
        <f>U62/B62-1</f>
        <v>-6.1239752630345645E-2</v>
      </c>
      <c r="V63" s="33">
        <f>U62/K62-1</f>
        <v>-3.9395679822488039E-2</v>
      </c>
      <c r="X63" s="25"/>
      <c r="Y63" s="25"/>
      <c r="Z63" s="25"/>
      <c r="AA63" s="25"/>
      <c r="AB63" s="25"/>
      <c r="AC63" s="25"/>
      <c r="AD63" s="25"/>
      <c r="AE63" s="63">
        <f>AE62/B62-1</f>
        <v>-2.5316608743284119E-2</v>
      </c>
      <c r="AF63" s="122">
        <f>AE62/K62-1</f>
        <v>-2.636637980911738E-3</v>
      </c>
    </row>
    <row r="64" spans="1:32" ht="15" customHeight="1">
      <c r="A64" s="3" t="s">
        <v>160</v>
      </c>
      <c r="B64" s="80">
        <v>3.0771E-2</v>
      </c>
      <c r="C64" s="80">
        <v>3.3196999999999997E-2</v>
      </c>
      <c r="D64" s="80">
        <v>3.4623000000000001E-2</v>
      </c>
      <c r="E64" s="80">
        <v>3.4327999999999997E-2</v>
      </c>
      <c r="F64" s="80">
        <v>3.3800999999999998E-2</v>
      </c>
      <c r="G64" s="80">
        <v>3.2973000000000002E-2</v>
      </c>
      <c r="H64" s="80">
        <v>3.1905000000000003E-2</v>
      </c>
      <c r="I64" s="80">
        <v>3.0835000000000001E-2</v>
      </c>
      <c r="J64" s="80">
        <v>2.9769E-2</v>
      </c>
      <c r="K64" s="80">
        <v>2.8677000000000001E-2</v>
      </c>
      <c r="L64" s="80">
        <v>2.7671000000000001E-2</v>
      </c>
      <c r="M64" s="80">
        <v>2.6620999999999999E-2</v>
      </c>
      <c r="N64" s="80">
        <v>2.5746000000000002E-2</v>
      </c>
      <c r="O64" s="80">
        <v>2.4923000000000001E-2</v>
      </c>
      <c r="P64" s="80">
        <v>2.4219999999999998E-2</v>
      </c>
      <c r="Q64" s="80">
        <v>2.3650999999999998E-2</v>
      </c>
      <c r="R64" s="80">
        <v>2.3205E-2</v>
      </c>
      <c r="S64" s="80">
        <v>2.2872E-2</v>
      </c>
      <c r="T64" s="80">
        <v>2.2807000000000001E-2</v>
      </c>
      <c r="U64" s="80">
        <v>2.2678E-2</v>
      </c>
      <c r="V64" s="80">
        <v>2.2692E-2</v>
      </c>
      <c r="W64" s="80">
        <v>2.2463E-2</v>
      </c>
      <c r="X64" s="80">
        <v>2.2592000000000001E-2</v>
      </c>
      <c r="Y64" s="80">
        <v>2.3056E-2</v>
      </c>
      <c r="Z64" s="80">
        <v>2.3303999999999998E-2</v>
      </c>
      <c r="AA64" s="80">
        <v>2.3588000000000001E-2</v>
      </c>
      <c r="AB64" s="80">
        <v>2.3895E-2</v>
      </c>
      <c r="AC64" s="80">
        <v>2.4275000000000001E-2</v>
      </c>
      <c r="AD64" s="80">
        <v>2.4635000000000001E-2</v>
      </c>
      <c r="AE64" s="80">
        <v>2.5124E-2</v>
      </c>
      <c r="AF64" s="78">
        <v>-6.9670000000000001E-3</v>
      </c>
    </row>
    <row r="65" spans="1:32" ht="15" customHeight="1">
      <c r="A65" s="3" t="s">
        <v>161</v>
      </c>
      <c r="B65" s="80">
        <v>2.6697820000000001</v>
      </c>
      <c r="C65" s="80">
        <v>3.1107480000000001</v>
      </c>
      <c r="D65" s="80">
        <v>3.4506990000000002</v>
      </c>
      <c r="E65" s="80">
        <v>3.5226039999999998</v>
      </c>
      <c r="F65" s="80">
        <v>3.584247</v>
      </c>
      <c r="G65" s="80">
        <v>3.6261950000000001</v>
      </c>
      <c r="H65" s="80">
        <v>3.6529250000000002</v>
      </c>
      <c r="I65" s="80">
        <v>3.6866300000000001</v>
      </c>
      <c r="J65" s="80">
        <v>3.716202</v>
      </c>
      <c r="K65" s="80">
        <v>3.7519399999999998</v>
      </c>
      <c r="L65" s="80">
        <v>3.7751250000000001</v>
      </c>
      <c r="M65" s="80">
        <v>3.803998</v>
      </c>
      <c r="N65" s="80">
        <v>3.8188689999999998</v>
      </c>
      <c r="O65" s="80">
        <v>3.8145799999999999</v>
      </c>
      <c r="P65" s="80">
        <v>3.8240509999999999</v>
      </c>
      <c r="Q65" s="80">
        <v>3.8353920000000001</v>
      </c>
      <c r="R65" s="80">
        <v>3.8548070000000001</v>
      </c>
      <c r="S65" s="80">
        <v>3.8735409999999999</v>
      </c>
      <c r="T65" s="80">
        <v>3.9009749999999999</v>
      </c>
      <c r="U65" s="80">
        <v>3.9315220000000002</v>
      </c>
      <c r="V65" s="80">
        <v>3.954494</v>
      </c>
      <c r="W65" s="80">
        <v>3.9827059999999999</v>
      </c>
      <c r="X65" s="80">
        <v>4.0123610000000003</v>
      </c>
      <c r="Y65" s="80">
        <v>4.0376300000000001</v>
      </c>
      <c r="Z65" s="80">
        <v>4.071923</v>
      </c>
      <c r="AA65" s="80">
        <v>4.107882</v>
      </c>
      <c r="AB65" s="80">
        <v>4.1412259999999996</v>
      </c>
      <c r="AC65" s="80">
        <v>4.172148</v>
      </c>
      <c r="AD65" s="80">
        <v>4.2060870000000001</v>
      </c>
      <c r="AE65" s="80">
        <v>4.2524389999999999</v>
      </c>
      <c r="AF65" s="78">
        <v>1.6181000000000001E-2</v>
      </c>
    </row>
    <row r="66" spans="1:32" ht="15" customHeight="1">
      <c r="A66" s="3" t="s">
        <v>162</v>
      </c>
      <c r="B66" s="80">
        <v>6.4917020000000001</v>
      </c>
      <c r="C66" s="80">
        <v>6.422758</v>
      </c>
      <c r="D66" s="80">
        <v>6.4900770000000003</v>
      </c>
      <c r="E66" s="80">
        <v>6.3975790000000003</v>
      </c>
      <c r="F66" s="80">
        <v>6.3444060000000002</v>
      </c>
      <c r="G66" s="80">
        <v>6.2800370000000001</v>
      </c>
      <c r="H66" s="80">
        <v>6.1966089999999996</v>
      </c>
      <c r="I66" s="80">
        <v>6.1312569999999997</v>
      </c>
      <c r="J66" s="80">
        <v>6.0498539999999998</v>
      </c>
      <c r="K66" s="80">
        <v>5.9765459999999999</v>
      </c>
      <c r="L66" s="80">
        <v>5.9019430000000002</v>
      </c>
      <c r="M66" s="80">
        <v>5.8386690000000003</v>
      </c>
      <c r="N66" s="80">
        <v>5.7783040000000003</v>
      </c>
      <c r="O66" s="80">
        <v>5.7092609999999997</v>
      </c>
      <c r="P66" s="80">
        <v>5.6522180000000004</v>
      </c>
      <c r="Q66" s="80">
        <v>5.6011610000000003</v>
      </c>
      <c r="R66" s="80">
        <v>5.5552390000000003</v>
      </c>
      <c r="S66" s="80">
        <v>5.5167089999999996</v>
      </c>
      <c r="T66" s="80">
        <v>5.4852670000000003</v>
      </c>
      <c r="U66" s="80">
        <v>5.4618219999999997</v>
      </c>
      <c r="V66" s="80">
        <v>5.4361959999999998</v>
      </c>
      <c r="W66" s="80">
        <v>5.4187719999999997</v>
      </c>
      <c r="X66" s="80">
        <v>5.4054130000000002</v>
      </c>
      <c r="Y66" s="80">
        <v>5.381793</v>
      </c>
      <c r="Z66" s="80">
        <v>5.3600529999999997</v>
      </c>
      <c r="AA66" s="80">
        <v>5.3556540000000004</v>
      </c>
      <c r="AB66" s="80">
        <v>5.3414720000000004</v>
      </c>
      <c r="AC66" s="80">
        <v>5.3151719999999996</v>
      </c>
      <c r="AD66" s="80">
        <v>5.2928189999999997</v>
      </c>
      <c r="AE66" s="80">
        <v>5.2915599999999996</v>
      </c>
      <c r="AF66" s="78">
        <v>-7.0239999999999999E-3</v>
      </c>
    </row>
    <row r="67" spans="1:32" ht="15" customHeight="1">
      <c r="A67" s="62" t="s">
        <v>198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63">
        <f>U66/B66-1</f>
        <v>-0.15864560634483849</v>
      </c>
      <c r="V67" s="25"/>
      <c r="X67" s="25"/>
      <c r="Y67" s="25"/>
      <c r="Z67" s="25"/>
      <c r="AA67" s="25"/>
      <c r="AB67" s="25"/>
      <c r="AC67" s="25"/>
      <c r="AD67" s="25"/>
      <c r="AE67" s="63">
        <f>AE66/B66-1</f>
        <v>-0.18487324279518691</v>
      </c>
    </row>
    <row r="68" spans="1:32" ht="15" customHeight="1">
      <c r="A68" s="3" t="s">
        <v>14</v>
      </c>
      <c r="B68" s="80">
        <v>0.55392399999999997</v>
      </c>
      <c r="C68" s="80">
        <v>0.74339999999999995</v>
      </c>
      <c r="D68" s="80">
        <v>0.51815100000000003</v>
      </c>
      <c r="E68" s="80">
        <v>0.52041099999999996</v>
      </c>
      <c r="F68" s="80">
        <v>0.52517199999999997</v>
      </c>
      <c r="G68" s="80">
        <v>0.51954500000000003</v>
      </c>
      <c r="H68" s="80">
        <v>0.50851800000000003</v>
      </c>
      <c r="I68" s="80">
        <v>0.50336199999999998</v>
      </c>
      <c r="J68" s="80">
        <v>0.50180899999999995</v>
      </c>
      <c r="K68" s="80">
        <v>0.49894899999999998</v>
      </c>
      <c r="L68" s="80">
        <v>0.49746200000000002</v>
      </c>
      <c r="M68" s="80">
        <v>0.50537799999999999</v>
      </c>
      <c r="N68" s="80">
        <v>0.50400699999999998</v>
      </c>
      <c r="O68" s="80">
        <v>0.50263800000000003</v>
      </c>
      <c r="P68" s="80">
        <v>0.50366599999999995</v>
      </c>
      <c r="Q68" s="80">
        <v>0.50367399999999996</v>
      </c>
      <c r="R68" s="80">
        <v>0.504193</v>
      </c>
      <c r="S68" s="80">
        <v>0.50381600000000004</v>
      </c>
      <c r="T68" s="80">
        <v>0.50526800000000005</v>
      </c>
      <c r="U68" s="80">
        <v>0.48634500000000003</v>
      </c>
      <c r="V68" s="80">
        <v>0.483732</v>
      </c>
      <c r="W68" s="80">
        <v>0.48401300000000003</v>
      </c>
      <c r="X68" s="80">
        <v>0.477022</v>
      </c>
      <c r="Y68" s="80">
        <v>0.47019100000000003</v>
      </c>
      <c r="Z68" s="80">
        <v>0.468358</v>
      </c>
      <c r="AA68" s="80">
        <v>0.46214100000000002</v>
      </c>
      <c r="AB68" s="80">
        <v>0.46120299999999997</v>
      </c>
      <c r="AC68" s="80">
        <v>0.461032</v>
      </c>
      <c r="AD68" s="80">
        <v>0.45923700000000001</v>
      </c>
      <c r="AE68" s="80">
        <v>0.45997399999999999</v>
      </c>
      <c r="AF68" s="78">
        <v>-6.3879999999999996E-3</v>
      </c>
    </row>
    <row r="69" spans="1:32" ht="15" customHeight="1">
      <c r="A69" s="3" t="s">
        <v>163</v>
      </c>
      <c r="B69" s="80">
        <v>0.14746899999999999</v>
      </c>
      <c r="C69" s="80">
        <v>0.148755</v>
      </c>
      <c r="D69" s="80">
        <v>0.14946200000000001</v>
      </c>
      <c r="E69" s="80">
        <v>0.14996999999999999</v>
      </c>
      <c r="F69" s="80">
        <v>0.15023500000000001</v>
      </c>
      <c r="G69" s="80">
        <v>0.15049699999999999</v>
      </c>
      <c r="H69" s="80">
        <v>0.15051400000000001</v>
      </c>
      <c r="I69" s="80">
        <v>0.15054899999999999</v>
      </c>
      <c r="J69" s="80">
        <v>0.15057899999999999</v>
      </c>
      <c r="K69" s="80">
        <v>0.15056700000000001</v>
      </c>
      <c r="L69" s="80">
        <v>0.150531</v>
      </c>
      <c r="M69" s="80">
        <v>0.150533</v>
      </c>
      <c r="N69" s="80">
        <v>0.150556</v>
      </c>
      <c r="O69" s="80">
        <v>0.150453</v>
      </c>
      <c r="P69" s="80">
        <v>0.15027599999999999</v>
      </c>
      <c r="Q69" s="80">
        <v>0.15011099999999999</v>
      </c>
      <c r="R69" s="80">
        <v>0.14999199999999999</v>
      </c>
      <c r="S69" s="80">
        <v>0.14994399999999999</v>
      </c>
      <c r="T69" s="80">
        <v>0.14996200000000001</v>
      </c>
      <c r="U69" s="80">
        <v>0.15</v>
      </c>
      <c r="V69" s="80">
        <v>0.15002299999999999</v>
      </c>
      <c r="W69" s="80">
        <v>0.15001900000000001</v>
      </c>
      <c r="X69" s="80">
        <v>0.150003</v>
      </c>
      <c r="Y69" s="80">
        <v>0.149973</v>
      </c>
      <c r="Z69" s="80">
        <v>0.149918</v>
      </c>
      <c r="AA69" s="80">
        <v>0.14990700000000001</v>
      </c>
      <c r="AB69" s="80">
        <v>0.149898</v>
      </c>
      <c r="AC69" s="80">
        <v>0.149869</v>
      </c>
      <c r="AD69" s="80">
        <v>0.14988299999999999</v>
      </c>
      <c r="AE69" s="80">
        <v>0.14988799999999999</v>
      </c>
      <c r="AF69" s="78">
        <v>5.6099999999999998E-4</v>
      </c>
    </row>
    <row r="70" spans="1:32" ht="15" customHeight="1">
      <c r="A70" s="3" t="s">
        <v>9</v>
      </c>
      <c r="B70" s="80">
        <v>25.336157</v>
      </c>
      <c r="C70" s="80">
        <v>26.202593</v>
      </c>
      <c r="D70" s="80">
        <v>26.605936</v>
      </c>
      <c r="E70" s="80">
        <v>26.509295000000002</v>
      </c>
      <c r="F70" s="80">
        <v>26.411901</v>
      </c>
      <c r="G70" s="80">
        <v>26.248971999999998</v>
      </c>
      <c r="H70" s="80">
        <v>26.027266999999998</v>
      </c>
      <c r="I70" s="80">
        <v>25.842445000000001</v>
      </c>
      <c r="J70" s="80">
        <v>25.651319999999998</v>
      </c>
      <c r="K70" s="80">
        <v>25.502835999999999</v>
      </c>
      <c r="L70" s="80">
        <v>25.366523999999998</v>
      </c>
      <c r="M70" s="80">
        <v>25.245360999999999</v>
      </c>
      <c r="N70" s="80">
        <v>25.128074999999999</v>
      </c>
      <c r="O70" s="80">
        <v>24.975117000000001</v>
      </c>
      <c r="P70" s="80">
        <v>24.844778000000002</v>
      </c>
      <c r="Q70" s="80">
        <v>24.733322000000001</v>
      </c>
      <c r="R70" s="80">
        <v>24.654299000000002</v>
      </c>
      <c r="S70" s="80">
        <v>24.594380999999998</v>
      </c>
      <c r="T70" s="80">
        <v>24.575813</v>
      </c>
      <c r="U70" s="80">
        <v>24.561436</v>
      </c>
      <c r="V70" s="80">
        <v>24.558819</v>
      </c>
      <c r="W70" s="80">
        <v>24.582678000000001</v>
      </c>
      <c r="X70" s="80">
        <v>24.609418999999999</v>
      </c>
      <c r="Y70" s="80">
        <v>24.635097999999999</v>
      </c>
      <c r="Z70" s="80">
        <v>24.691552999999999</v>
      </c>
      <c r="AA70" s="80">
        <v>24.788658000000002</v>
      </c>
      <c r="AB70" s="80">
        <v>24.889935999999999</v>
      </c>
      <c r="AC70" s="80">
        <v>24.977613000000002</v>
      </c>
      <c r="AD70" s="80">
        <v>25.07987</v>
      </c>
      <c r="AE70" s="80">
        <v>25.244399999999999</v>
      </c>
      <c r="AF70" s="78">
        <v>-1.25E-4</v>
      </c>
    </row>
    <row r="71" spans="1:32" ht="15" customHeight="1">
      <c r="A71" s="3" t="s">
        <v>103</v>
      </c>
      <c r="B71" s="61">
        <f>B70-B61-'LowEcon_Renew Cons'!B12</f>
        <v>23.847871000000001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61">
        <f>U70-U61-'LowEcon_Renew Cons'!U12</f>
        <v>22.944971000000002</v>
      </c>
      <c r="V71" s="25"/>
      <c r="W71" s="61"/>
      <c r="X71" s="25"/>
      <c r="Y71" s="25"/>
      <c r="Z71" s="25"/>
      <c r="AA71" s="25"/>
      <c r="AB71" s="25"/>
      <c r="AC71" s="25"/>
      <c r="AD71" s="25"/>
      <c r="AE71" s="61">
        <f>AE70-AE61-'LowEcon_Renew Cons'!AE12</f>
        <v>23.465185000000002</v>
      </c>
      <c r="AF71" s="34"/>
    </row>
    <row r="72" spans="1:32" ht="15" customHeight="1">
      <c r="A72" s="3" t="s">
        <v>164</v>
      </c>
      <c r="B72" s="25">
        <v>0.74791600000000003</v>
      </c>
      <c r="C72" s="80">
        <v>0.69922200000000001</v>
      </c>
      <c r="D72" s="80">
        <v>0.679983</v>
      </c>
      <c r="E72" s="80">
        <v>0.66308400000000001</v>
      </c>
      <c r="F72" s="80">
        <v>0.65187899999999999</v>
      </c>
      <c r="G72" s="80">
        <v>0.638845</v>
      </c>
      <c r="H72" s="80">
        <v>0.62207800000000002</v>
      </c>
      <c r="I72" s="80">
        <v>0.62726700000000002</v>
      </c>
      <c r="J72" s="80">
        <v>0.62132200000000004</v>
      </c>
      <c r="K72" s="80">
        <v>0.61193500000000001</v>
      </c>
      <c r="L72" s="80">
        <v>0.60822500000000002</v>
      </c>
      <c r="M72" s="80">
        <v>0.61103300000000005</v>
      </c>
      <c r="N72" s="80">
        <v>0.61314999999999997</v>
      </c>
      <c r="O72" s="80">
        <v>0.60366600000000004</v>
      </c>
      <c r="P72" s="80">
        <v>0.60121100000000005</v>
      </c>
      <c r="Q72" s="80">
        <v>0.60207200000000005</v>
      </c>
      <c r="R72" s="80">
        <v>0.60808300000000004</v>
      </c>
      <c r="S72" s="80">
        <v>0.61480800000000002</v>
      </c>
      <c r="T72" s="80">
        <v>0.62078</v>
      </c>
      <c r="U72" s="80">
        <v>0.62637299999999996</v>
      </c>
      <c r="V72" s="80">
        <v>0.62980400000000003</v>
      </c>
      <c r="W72" s="80">
        <v>0.63545300000000005</v>
      </c>
      <c r="X72" s="80">
        <v>0.63978599999999997</v>
      </c>
      <c r="Y72" s="80">
        <v>0.64699499999999999</v>
      </c>
      <c r="Z72" s="80">
        <v>0.64508900000000002</v>
      </c>
      <c r="AA72" s="80">
        <v>0.64841199999999999</v>
      </c>
      <c r="AB72" s="80">
        <v>0.65676400000000001</v>
      </c>
      <c r="AC72" s="80">
        <v>0.66500000000000004</v>
      </c>
      <c r="AD72" s="80">
        <v>0.67235599999999995</v>
      </c>
      <c r="AE72" s="80">
        <v>0.677732</v>
      </c>
      <c r="AF72" s="78">
        <v>-3.392E-3</v>
      </c>
    </row>
    <row r="73" spans="1:32" ht="15" customHeight="1">
      <c r="A73" s="3" t="s">
        <v>25</v>
      </c>
      <c r="B73" s="25">
        <v>0.110155</v>
      </c>
      <c r="C73" s="80">
        <v>9.9110000000000004E-2</v>
      </c>
      <c r="D73" s="80">
        <v>0.11670700000000001</v>
      </c>
      <c r="E73" s="80">
        <v>0.123152</v>
      </c>
      <c r="F73" s="80">
        <v>0.129577</v>
      </c>
      <c r="G73" s="80">
        <v>0.13968900000000001</v>
      </c>
      <c r="H73" s="80">
        <v>0.15094399999999999</v>
      </c>
      <c r="I73" s="80">
        <v>0.15901899999999999</v>
      </c>
      <c r="J73" s="80">
        <v>0.16683999999999999</v>
      </c>
      <c r="K73" s="80">
        <v>0.175736</v>
      </c>
      <c r="L73" s="80">
        <v>0.18477299999999999</v>
      </c>
      <c r="M73" s="80">
        <v>0.18834899999999999</v>
      </c>
      <c r="N73" s="80">
        <v>0.19606199999999999</v>
      </c>
      <c r="O73" s="80">
        <v>0.20369100000000001</v>
      </c>
      <c r="P73" s="80">
        <v>0.21090100000000001</v>
      </c>
      <c r="Q73" s="80">
        <v>0.21865999999999999</v>
      </c>
      <c r="R73" s="80">
        <v>0.22708999999999999</v>
      </c>
      <c r="S73" s="80">
        <v>0.23628399999999999</v>
      </c>
      <c r="T73" s="80">
        <v>0.24384</v>
      </c>
      <c r="U73" s="80">
        <v>0.25858599999999998</v>
      </c>
      <c r="V73" s="80">
        <v>0.268262</v>
      </c>
      <c r="W73" s="80">
        <v>0.27737699999999998</v>
      </c>
      <c r="X73" s="80">
        <v>0.290159</v>
      </c>
      <c r="Y73" s="80">
        <v>0.30362499999999998</v>
      </c>
      <c r="Z73" s="80">
        <v>0.31440899999999999</v>
      </c>
      <c r="AA73" s="80">
        <v>0.32759300000000002</v>
      </c>
      <c r="AB73" s="80">
        <v>0.338196</v>
      </c>
      <c r="AC73" s="80">
        <v>0.34684300000000001</v>
      </c>
      <c r="AD73" s="80">
        <v>0.35680899999999999</v>
      </c>
      <c r="AE73" s="80">
        <v>0.36631799999999998</v>
      </c>
      <c r="AF73" s="78">
        <v>4.2305000000000002E-2</v>
      </c>
    </row>
    <row r="74" spans="1:32" ht="15" customHeight="1">
      <c r="A74" s="3" t="s">
        <v>116</v>
      </c>
      <c r="B74" s="25">
        <v>4.5100000000000001E-4</v>
      </c>
      <c r="C74" s="80">
        <v>5.7600000000000001E-4</v>
      </c>
      <c r="D74" s="80">
        <v>7.0399999999999998E-4</v>
      </c>
      <c r="E74" s="80">
        <v>8.2600000000000002E-4</v>
      </c>
      <c r="F74" s="80">
        <v>9.5500000000000001E-4</v>
      </c>
      <c r="G74" s="80">
        <v>1.09E-3</v>
      </c>
      <c r="H74" s="80">
        <v>1.23E-3</v>
      </c>
      <c r="I74" s="80">
        <v>1.3810000000000001E-3</v>
      </c>
      <c r="J74" s="80">
        <v>1.5399999999999999E-3</v>
      </c>
      <c r="K74" s="80">
        <v>1.707E-3</v>
      </c>
      <c r="L74" s="80">
        <v>1.8810000000000001E-3</v>
      </c>
      <c r="M74" s="80">
        <v>2.0569999999999998E-3</v>
      </c>
      <c r="N74" s="80">
        <v>2.238E-3</v>
      </c>
      <c r="O74" s="80">
        <v>2.415E-3</v>
      </c>
      <c r="P74" s="80">
        <v>2.588E-3</v>
      </c>
      <c r="Q74" s="80">
        <v>2.7520000000000001E-3</v>
      </c>
      <c r="R74" s="80">
        <v>2.9090000000000001E-3</v>
      </c>
      <c r="S74" s="80">
        <v>3.0639999999999999E-3</v>
      </c>
      <c r="T74" s="80">
        <v>3.2179999999999999E-3</v>
      </c>
      <c r="U74" s="80">
        <v>3.369E-3</v>
      </c>
      <c r="V74" s="80">
        <v>3.516E-3</v>
      </c>
      <c r="W74" s="80">
        <v>3.6640000000000002E-3</v>
      </c>
      <c r="X74" s="80">
        <v>3.8080000000000002E-3</v>
      </c>
      <c r="Y74" s="80">
        <v>3.9449999999999997E-3</v>
      </c>
      <c r="Z74" s="80">
        <v>4.0870000000000004E-3</v>
      </c>
      <c r="AA74" s="80">
        <v>4.2290000000000001E-3</v>
      </c>
      <c r="AB74" s="80">
        <v>4.3709999999999999E-3</v>
      </c>
      <c r="AC74" s="80">
        <v>4.5079999999999999E-3</v>
      </c>
      <c r="AD74" s="80">
        <v>4.6430000000000004E-3</v>
      </c>
      <c r="AE74" s="80">
        <v>4.777E-3</v>
      </c>
      <c r="AF74" s="78">
        <v>8.4797999999999998E-2</v>
      </c>
    </row>
    <row r="75" spans="1:32" ht="15" customHeight="1">
      <c r="A75" s="3" t="s">
        <v>10</v>
      </c>
      <c r="B75" s="25">
        <v>4.3550999999999999E-2</v>
      </c>
      <c r="C75" s="80">
        <v>5.3865000000000003E-2</v>
      </c>
      <c r="D75" s="80">
        <v>6.5190999999999999E-2</v>
      </c>
      <c r="E75" s="80">
        <v>7.6789999999999997E-2</v>
      </c>
      <c r="F75" s="80">
        <v>8.8608999999999993E-2</v>
      </c>
      <c r="G75" s="80">
        <v>0.100552</v>
      </c>
      <c r="H75" s="80">
        <v>0.112385</v>
      </c>
      <c r="I75" s="80">
        <v>0.124169</v>
      </c>
      <c r="J75" s="80">
        <v>0.13595199999999999</v>
      </c>
      <c r="K75" s="80">
        <v>0.14794399999999999</v>
      </c>
      <c r="L75" s="80">
        <v>0.15994900000000001</v>
      </c>
      <c r="M75" s="80">
        <v>0.172204</v>
      </c>
      <c r="N75" s="80">
        <v>0.18445800000000001</v>
      </c>
      <c r="O75" s="80">
        <v>0.196517</v>
      </c>
      <c r="P75" s="80">
        <v>0.20841699999999999</v>
      </c>
      <c r="Q75" s="80">
        <v>0.22029099999999999</v>
      </c>
      <c r="R75" s="80">
        <v>0.23231399999999999</v>
      </c>
      <c r="S75" s="80">
        <v>0.24453800000000001</v>
      </c>
      <c r="T75" s="80">
        <v>0.25707000000000002</v>
      </c>
      <c r="U75" s="80">
        <v>0.26993699999999998</v>
      </c>
      <c r="V75" s="80">
        <v>0.28279799999999999</v>
      </c>
      <c r="W75" s="80">
        <v>0.29581600000000002</v>
      </c>
      <c r="X75" s="80">
        <v>0.309226</v>
      </c>
      <c r="Y75" s="80">
        <v>0.32312600000000002</v>
      </c>
      <c r="Z75" s="80">
        <v>0.33721600000000002</v>
      </c>
      <c r="AA75" s="80">
        <v>0.35131899999999999</v>
      </c>
      <c r="AB75" s="80">
        <v>0.365929</v>
      </c>
      <c r="AC75" s="80">
        <v>0.38084400000000002</v>
      </c>
      <c r="AD75" s="80">
        <v>0.39642500000000003</v>
      </c>
      <c r="AE75" s="80">
        <v>0.41304600000000002</v>
      </c>
      <c r="AF75" s="78">
        <v>8.0661999999999998E-2</v>
      </c>
    </row>
    <row r="76" spans="1:32" ht="15" customHeight="1">
      <c r="A76" s="28" t="s">
        <v>11</v>
      </c>
      <c r="B76" s="29">
        <v>26.238230000000001</v>
      </c>
      <c r="C76" s="81">
        <v>27.055367</v>
      </c>
      <c r="D76" s="81">
        <v>27.468520999999999</v>
      </c>
      <c r="E76" s="81">
        <v>27.373145999999998</v>
      </c>
      <c r="F76" s="81">
        <v>27.282921000000002</v>
      </c>
      <c r="G76" s="81">
        <v>27.129147</v>
      </c>
      <c r="H76" s="81">
        <v>26.913903999999999</v>
      </c>
      <c r="I76" s="81">
        <v>26.754280000000001</v>
      </c>
      <c r="J76" s="81">
        <v>26.576972999999999</v>
      </c>
      <c r="K76" s="81">
        <v>26.440156999999999</v>
      </c>
      <c r="L76" s="81">
        <v>26.321349999999999</v>
      </c>
      <c r="M76" s="81">
        <v>26.219006</v>
      </c>
      <c r="N76" s="81">
        <v>26.123981000000001</v>
      </c>
      <c r="O76" s="81">
        <v>25.981407000000001</v>
      </c>
      <c r="P76" s="81">
        <v>25.867895000000001</v>
      </c>
      <c r="Q76" s="81">
        <v>25.777097999999999</v>
      </c>
      <c r="R76" s="81">
        <v>25.724692999999998</v>
      </c>
      <c r="S76" s="81">
        <v>25.693075</v>
      </c>
      <c r="T76" s="81">
        <v>25.70072</v>
      </c>
      <c r="U76" s="81">
        <v>25.719702000000002</v>
      </c>
      <c r="V76" s="81">
        <v>25.743198</v>
      </c>
      <c r="W76" s="81">
        <v>25.794985</v>
      </c>
      <c r="X76" s="81">
        <v>25.852398000000001</v>
      </c>
      <c r="Y76" s="81">
        <v>25.912787999999999</v>
      </c>
      <c r="Z76" s="81">
        <v>25.992355</v>
      </c>
      <c r="AA76" s="81">
        <v>26.120213</v>
      </c>
      <c r="AB76" s="81">
        <v>26.255198</v>
      </c>
      <c r="AC76" s="81">
        <v>26.374808999999999</v>
      </c>
      <c r="AD76" s="81">
        <v>26.510103000000001</v>
      </c>
      <c r="AE76" s="81">
        <v>26.706274000000001</v>
      </c>
      <c r="AF76" s="74">
        <v>6.0999999999999997E-4</v>
      </c>
    </row>
    <row r="77" spans="1:32" ht="15" customHeight="1">
      <c r="A77" s="3" t="s">
        <v>12</v>
      </c>
      <c r="B77" s="25">
        <v>8.0312999999999996E-2</v>
      </c>
      <c r="C77" s="80">
        <v>9.9299999999999999E-2</v>
      </c>
      <c r="D77" s="80">
        <v>0.119024</v>
      </c>
      <c r="E77" s="80">
        <v>0.13731699999999999</v>
      </c>
      <c r="F77" s="80">
        <v>0.155807</v>
      </c>
      <c r="G77" s="80">
        <v>0.17483000000000001</v>
      </c>
      <c r="H77" s="80">
        <v>0.19331799999999999</v>
      </c>
      <c r="I77" s="80">
        <v>0.21079500000000001</v>
      </c>
      <c r="J77" s="80">
        <v>0.22956599999999999</v>
      </c>
      <c r="K77" s="80">
        <v>0.248726</v>
      </c>
      <c r="L77" s="80">
        <v>0.26802700000000002</v>
      </c>
      <c r="M77" s="80">
        <v>0.28745900000000002</v>
      </c>
      <c r="N77" s="80">
        <v>0.30520700000000001</v>
      </c>
      <c r="O77" s="80">
        <v>0.32352900000000001</v>
      </c>
      <c r="P77" s="80">
        <v>0.34118999999999999</v>
      </c>
      <c r="Q77" s="80">
        <v>0.35912300000000003</v>
      </c>
      <c r="R77" s="80">
        <v>0.37711499999999998</v>
      </c>
      <c r="S77" s="80">
        <v>0.395119</v>
      </c>
      <c r="T77" s="80">
        <v>0.41415099999999999</v>
      </c>
      <c r="U77" s="80">
        <v>0.43365300000000001</v>
      </c>
      <c r="V77" s="80">
        <v>0.45310099999999998</v>
      </c>
      <c r="W77" s="80">
        <v>0.47243800000000002</v>
      </c>
      <c r="X77" s="80">
        <v>0.49197400000000002</v>
      </c>
      <c r="Y77" s="80">
        <v>0.51246000000000003</v>
      </c>
      <c r="Z77" s="80">
        <v>0.53308500000000003</v>
      </c>
      <c r="AA77" s="80">
        <v>0.55286000000000002</v>
      </c>
      <c r="AB77" s="80">
        <v>0.57361399999999996</v>
      </c>
      <c r="AC77" s="80">
        <v>0.59533499999999995</v>
      </c>
      <c r="AD77" s="80">
        <v>0.61757200000000001</v>
      </c>
      <c r="AE77" s="80">
        <v>0.64192199999999999</v>
      </c>
      <c r="AF77" s="78">
        <v>7.4304999999999996E-2</v>
      </c>
    </row>
    <row r="78" spans="1:32" ht="15" customHeight="1">
      <c r="A78" s="28" t="s">
        <v>4</v>
      </c>
      <c r="B78" s="40">
        <v>26.318542000000001</v>
      </c>
      <c r="C78" s="81">
        <v>27.154667</v>
      </c>
      <c r="D78" s="81">
        <v>27.587544999999999</v>
      </c>
      <c r="E78" s="81">
        <v>27.510463999999999</v>
      </c>
      <c r="F78" s="81">
        <v>27.438728000000001</v>
      </c>
      <c r="G78" s="81">
        <v>27.303975999999999</v>
      </c>
      <c r="H78" s="81">
        <v>27.107222</v>
      </c>
      <c r="I78" s="81">
        <v>26.965076</v>
      </c>
      <c r="J78" s="81">
        <v>26.806538</v>
      </c>
      <c r="K78" s="81">
        <v>26.688883000000001</v>
      </c>
      <c r="L78" s="81">
        <v>26.589376000000001</v>
      </c>
      <c r="M78" s="81">
        <v>26.506466</v>
      </c>
      <c r="N78" s="81">
        <v>26.429188</v>
      </c>
      <c r="O78" s="81">
        <v>26.304936999999999</v>
      </c>
      <c r="P78" s="81">
        <v>26.209085000000002</v>
      </c>
      <c r="Q78" s="81">
        <v>26.136220999999999</v>
      </c>
      <c r="R78" s="81">
        <v>26.101808999999999</v>
      </c>
      <c r="S78" s="81">
        <v>26.088194000000001</v>
      </c>
      <c r="T78" s="81">
        <v>26.114871999999998</v>
      </c>
      <c r="U78" s="81">
        <v>26.153355000000001</v>
      </c>
      <c r="V78" s="81">
        <v>26.196300999999998</v>
      </c>
      <c r="W78" s="81">
        <v>26.267423999999998</v>
      </c>
      <c r="X78" s="81">
        <v>26.344372</v>
      </c>
      <c r="Y78" s="81">
        <v>26.425249000000001</v>
      </c>
      <c r="Z78" s="81">
        <v>26.52544</v>
      </c>
      <c r="AA78" s="81">
        <v>26.673072999999999</v>
      </c>
      <c r="AB78" s="81">
        <v>26.828811999999999</v>
      </c>
      <c r="AC78" s="81">
        <v>26.970144000000001</v>
      </c>
      <c r="AD78" s="81">
        <v>27.127676000000001</v>
      </c>
      <c r="AE78" s="81">
        <v>27.348196000000002</v>
      </c>
      <c r="AF78" s="74">
        <v>1.3240000000000001E-3</v>
      </c>
    </row>
    <row r="79" spans="1:32" ht="15" customHeight="1">
      <c r="A79" s="3" t="s">
        <v>138</v>
      </c>
      <c r="B79" s="63">
        <f>B71/B78</f>
        <v>0.90612432102051854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63">
        <f>U71/U78</f>
        <v>0.87732419033810394</v>
      </c>
      <c r="V79" s="25"/>
      <c r="W79" s="63"/>
      <c r="X79" s="25"/>
      <c r="Y79" s="25"/>
      <c r="Z79" s="25"/>
      <c r="AA79" s="25"/>
      <c r="AB79" s="25"/>
      <c r="AC79" s="25"/>
      <c r="AD79" s="25"/>
      <c r="AE79" s="63">
        <f>AE71/AE78</f>
        <v>0.85801582671120247</v>
      </c>
      <c r="AF79" s="34"/>
    </row>
    <row r="80" spans="1:32" ht="15" customHeight="1">
      <c r="A80" s="3" t="s">
        <v>139</v>
      </c>
      <c r="B80" s="63">
        <f>('LowEcon_Renew Cons'!B12)/'LowEcon_Cons-Sector'!B78</f>
        <v>5.6287958504692238E-2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63">
        <f>('LowEcon_Renew Cons'!U12)/'LowEcon_Cons-Sector'!U78</f>
        <v>6.1329263492198229E-2</v>
      </c>
      <c r="V80" s="25"/>
      <c r="W80" s="63"/>
      <c r="X80" s="25"/>
      <c r="Y80" s="25"/>
      <c r="Z80" s="25"/>
      <c r="AA80" s="25"/>
      <c r="AB80" s="25"/>
      <c r="AC80" s="25"/>
      <c r="AD80" s="25"/>
      <c r="AE80" s="63">
        <f>('LowEcon_Renew Cons'!AE12)/'LowEcon_Cons-Sector'!AE78</f>
        <v>6.4484180236239336E-2</v>
      </c>
      <c r="AF80" s="34"/>
    </row>
    <row r="81" spans="1:32" ht="15" customHeight="1">
      <c r="A81" s="3" t="s">
        <v>140</v>
      </c>
      <c r="B81" s="63">
        <f>(B73+B72)/B78</f>
        <v>3.2603287826506497E-2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63">
        <f>(U73+U72)/U78</f>
        <v>3.3837303091706586E-2</v>
      </c>
      <c r="V81" s="25"/>
      <c r="W81" s="63"/>
      <c r="X81" s="25"/>
      <c r="Y81" s="25"/>
      <c r="Z81" s="25"/>
      <c r="AA81" s="25"/>
      <c r="AB81" s="25"/>
      <c r="AC81" s="25"/>
      <c r="AD81" s="25"/>
      <c r="AE81" s="63">
        <f>(AE73+AE72)/AE78</f>
        <v>3.8176192681959709E-2</v>
      </c>
    </row>
    <row r="82" spans="1:32" ht="15" customHeight="1">
      <c r="A82" s="3" t="s">
        <v>137</v>
      </c>
      <c r="B82" s="144">
        <f>B61/B78</f>
        <v>2.6099470099825436E-4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144">
        <f>U61/U78</f>
        <v>4.7791191608112992E-4</v>
      </c>
      <c r="V82" s="25"/>
      <c r="W82" s="144"/>
      <c r="X82" s="25"/>
      <c r="Y82" s="25"/>
      <c r="Z82" s="25"/>
      <c r="AA82" s="25"/>
      <c r="AB82" s="25"/>
      <c r="AC82" s="25"/>
      <c r="AD82" s="25"/>
      <c r="AE82" s="144">
        <f>AE61/AE78</f>
        <v>5.7367586512836169E-4</v>
      </c>
    </row>
    <row r="83" spans="1:32" ht="15" customHeight="1">
      <c r="A83" s="42" t="s">
        <v>141</v>
      </c>
      <c r="B83" s="63">
        <f>(B77+B75)/B78</f>
        <v>4.7063397356890057E-3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63">
        <f>(U77+U75)/U78</f>
        <v>2.6902475800905847E-2</v>
      </c>
      <c r="V83" s="25"/>
      <c r="W83" s="144"/>
      <c r="X83" s="44"/>
      <c r="Y83" s="25"/>
      <c r="Z83" s="25"/>
      <c r="AA83" s="25"/>
      <c r="AB83" s="25"/>
      <c r="AC83" s="25"/>
      <c r="AD83" s="25"/>
      <c r="AE83" s="63">
        <f>(AE77+AE75)/AE78</f>
        <v>3.8575414626983079E-2</v>
      </c>
    </row>
    <row r="84" spans="1:32" ht="15" customHeight="1">
      <c r="A84" s="3" t="s">
        <v>142</v>
      </c>
      <c r="B84" s="147">
        <f>B74/B78</f>
        <v>1.7136207621227651E-5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44">
        <f>U74/U78</f>
        <v>1.288171249921855E-4</v>
      </c>
      <c r="V84" s="25"/>
      <c r="W84" s="147"/>
      <c r="X84" s="25"/>
      <c r="Y84" s="25"/>
      <c r="Z84" s="25"/>
      <c r="AA84" s="25"/>
      <c r="AB84" s="25"/>
      <c r="AC84" s="25"/>
      <c r="AD84" s="25"/>
      <c r="AE84" s="144">
        <f>AE74/AE78</f>
        <v>1.7467331300389976E-4</v>
      </c>
    </row>
    <row r="85" spans="1:32" ht="15" customHeight="1">
      <c r="A85" s="28"/>
      <c r="B85" s="131">
        <f>SUM(B79:B84)</f>
        <v>1.0000000379960259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131">
        <f>SUM(U79:U84)</f>
        <v>0.99999996176398798</v>
      </c>
      <c r="V85" s="29"/>
      <c r="W85" s="131"/>
      <c r="X85" s="29"/>
      <c r="Y85" s="29"/>
      <c r="Z85" s="29"/>
      <c r="AA85" s="29"/>
      <c r="AB85" s="29"/>
      <c r="AC85" s="29"/>
      <c r="AD85" s="29"/>
      <c r="AE85" s="131">
        <f>SUM(AE79:AE84)</f>
        <v>0.99999996343451691</v>
      </c>
    </row>
    <row r="86" spans="1:32" ht="15" customHeight="1">
      <c r="A86" s="28" t="s">
        <v>165</v>
      </c>
    </row>
    <row r="87" spans="1:32" ht="15" customHeight="1">
      <c r="A87" s="28" t="s">
        <v>4</v>
      </c>
      <c r="B87" s="81">
        <v>0.192583</v>
      </c>
      <c r="C87" s="81">
        <v>-0.24795800000000001</v>
      </c>
      <c r="D87" s="81">
        <v>-0.24756600000000001</v>
      </c>
      <c r="E87" s="81">
        <v>-0.247589</v>
      </c>
      <c r="F87" s="81">
        <v>-0.246891</v>
      </c>
      <c r="G87" s="81">
        <v>-0.24543999999999999</v>
      </c>
      <c r="H87" s="81">
        <v>-0.244502</v>
      </c>
      <c r="I87" s="81">
        <v>-0.243203</v>
      </c>
      <c r="J87" s="81">
        <v>-0.242283</v>
      </c>
      <c r="K87" s="81">
        <v>-0.24113599999999999</v>
      </c>
      <c r="L87" s="81">
        <v>-0.24029400000000001</v>
      </c>
      <c r="M87" s="81">
        <v>-0.23927000000000001</v>
      </c>
      <c r="N87" s="81">
        <v>-0.23763500000000001</v>
      </c>
      <c r="O87" s="81">
        <v>-0.236514</v>
      </c>
      <c r="P87" s="81">
        <v>-0.23558399999999999</v>
      </c>
      <c r="Q87" s="81">
        <v>-0.234987</v>
      </c>
      <c r="R87" s="81">
        <v>-0.23455300000000001</v>
      </c>
      <c r="S87" s="81">
        <v>-0.23451900000000001</v>
      </c>
      <c r="T87" s="81">
        <v>-0.23474500000000001</v>
      </c>
      <c r="U87" s="81">
        <v>-0.23477899999999999</v>
      </c>
      <c r="V87" s="81">
        <v>-0.23511499999999999</v>
      </c>
      <c r="W87" s="81">
        <v>-0.235573</v>
      </c>
      <c r="X87" s="81">
        <v>-0.23578099999999999</v>
      </c>
      <c r="Y87" s="81">
        <v>-0.23627000000000001</v>
      </c>
      <c r="Z87" s="81">
        <v>-0.237204</v>
      </c>
      <c r="AA87" s="81">
        <v>-0.237929</v>
      </c>
      <c r="AB87" s="81">
        <v>-0.238373</v>
      </c>
      <c r="AC87" s="81">
        <v>-0.238986</v>
      </c>
      <c r="AD87" s="81">
        <v>-0.24035200000000001</v>
      </c>
      <c r="AE87" s="74" t="s">
        <v>205</v>
      </c>
      <c r="AF87" s="74">
        <v>0.108871</v>
      </c>
    </row>
    <row r="88" spans="1:32" ht="15" customHeight="1">
      <c r="A88" s="28" t="s">
        <v>26</v>
      </c>
    </row>
    <row r="89" spans="1:32" ht="15" customHeight="1">
      <c r="A89" s="3" t="s">
        <v>155</v>
      </c>
      <c r="B89" s="80">
        <v>4.1896509999999996</v>
      </c>
      <c r="C89" s="80">
        <v>4.3384549999999997</v>
      </c>
      <c r="D89" s="80">
        <v>4.4855130000000001</v>
      </c>
      <c r="E89" s="80">
        <v>4.461042</v>
      </c>
      <c r="F89" s="80">
        <v>4.5345250000000004</v>
      </c>
      <c r="G89" s="80">
        <v>4.5990539999999998</v>
      </c>
      <c r="H89" s="80">
        <v>4.6379419999999998</v>
      </c>
      <c r="I89" s="80">
        <v>4.6619570000000001</v>
      </c>
      <c r="J89" s="80">
        <v>4.6636769999999999</v>
      </c>
      <c r="K89" s="80">
        <v>4.6771339999999997</v>
      </c>
      <c r="L89" s="80">
        <v>4.7170230000000002</v>
      </c>
      <c r="M89" s="80">
        <v>4.7911049999999999</v>
      </c>
      <c r="N89" s="80">
        <v>4.835604</v>
      </c>
      <c r="O89" s="80">
        <v>4.8558729999999999</v>
      </c>
      <c r="P89" s="80">
        <v>4.8765710000000002</v>
      </c>
      <c r="Q89" s="80">
        <v>4.9049209999999999</v>
      </c>
      <c r="R89" s="80">
        <v>4.9365220000000001</v>
      </c>
      <c r="S89" s="80">
        <v>4.9607720000000004</v>
      </c>
      <c r="T89" s="80">
        <v>4.989331</v>
      </c>
      <c r="U89" s="80">
        <v>5.0015960000000002</v>
      </c>
      <c r="V89" s="80">
        <v>5.0193310000000002</v>
      </c>
      <c r="W89" s="80">
        <v>5.0440170000000002</v>
      </c>
      <c r="X89" s="80">
        <v>5.0829829999999996</v>
      </c>
      <c r="Y89" s="80">
        <v>5.084746</v>
      </c>
      <c r="Z89" s="80">
        <v>5.0935129999999997</v>
      </c>
      <c r="AA89" s="80">
        <v>5.1504960000000004</v>
      </c>
      <c r="AB89" s="80">
        <v>5.1735519999999999</v>
      </c>
      <c r="AC89" s="80">
        <v>5.1448039999999997</v>
      </c>
      <c r="AD89" s="80">
        <v>5.1486029999999996</v>
      </c>
      <c r="AE89" s="80">
        <v>5.2146999999999997</v>
      </c>
      <c r="AF89" s="78">
        <v>7.5760000000000003E-3</v>
      </c>
    </row>
    <row r="90" spans="1:32" ht="15" customHeight="1">
      <c r="A90" s="3" t="s">
        <v>153</v>
      </c>
      <c r="B90" s="80">
        <v>16.198231</v>
      </c>
      <c r="C90" s="80">
        <v>16.407409999999999</v>
      </c>
      <c r="D90" s="80">
        <v>16.539269999999998</v>
      </c>
      <c r="E90" s="80">
        <v>16.464456999999999</v>
      </c>
      <c r="F90" s="80">
        <v>16.357529</v>
      </c>
      <c r="G90" s="80">
        <v>16.225603</v>
      </c>
      <c r="H90" s="80">
        <v>16.074090999999999</v>
      </c>
      <c r="I90" s="80">
        <v>15.929655</v>
      </c>
      <c r="J90" s="80">
        <v>15.795033</v>
      </c>
      <c r="K90" s="80">
        <v>15.689336000000001</v>
      </c>
      <c r="L90" s="80">
        <v>15.608176</v>
      </c>
      <c r="M90" s="80">
        <v>15.517878</v>
      </c>
      <c r="N90" s="80">
        <v>15.451266</v>
      </c>
      <c r="O90" s="80">
        <v>15.373913</v>
      </c>
      <c r="P90" s="80">
        <v>15.290965</v>
      </c>
      <c r="Q90" s="80">
        <v>15.220361</v>
      </c>
      <c r="R90" s="80">
        <v>15.169581000000001</v>
      </c>
      <c r="S90" s="80">
        <v>15.132666</v>
      </c>
      <c r="T90" s="80">
        <v>15.119859999999999</v>
      </c>
      <c r="U90" s="80">
        <v>15.119605</v>
      </c>
      <c r="V90" s="80">
        <v>15.123998</v>
      </c>
      <c r="W90" s="80">
        <v>15.138477</v>
      </c>
      <c r="X90" s="80">
        <v>15.157465999999999</v>
      </c>
      <c r="Y90" s="80">
        <v>15.189621000000001</v>
      </c>
      <c r="Z90" s="80">
        <v>15.236579000000001</v>
      </c>
      <c r="AA90" s="80">
        <v>15.30983</v>
      </c>
      <c r="AB90" s="80">
        <v>15.394181</v>
      </c>
      <c r="AC90" s="80">
        <v>15.478707</v>
      </c>
      <c r="AD90" s="80">
        <v>15.572911</v>
      </c>
      <c r="AE90" s="80">
        <v>15.694100000000001</v>
      </c>
      <c r="AF90" s="78">
        <v>-1.0889999999999999E-3</v>
      </c>
    </row>
    <row r="91" spans="1:32" ht="15" customHeight="1">
      <c r="A91" s="3" t="s">
        <v>160</v>
      </c>
      <c r="B91" s="80">
        <v>3.1217999999999999E-2</v>
      </c>
      <c r="C91" s="80">
        <v>3.3196999999999997E-2</v>
      </c>
      <c r="D91" s="80">
        <v>3.4623000000000001E-2</v>
      </c>
      <c r="E91" s="80">
        <v>3.4327999999999997E-2</v>
      </c>
      <c r="F91" s="80">
        <v>3.3800999999999998E-2</v>
      </c>
      <c r="G91" s="80">
        <v>3.2973000000000002E-2</v>
      </c>
      <c r="H91" s="80">
        <v>3.1905000000000003E-2</v>
      </c>
      <c r="I91" s="80">
        <v>3.0835000000000001E-2</v>
      </c>
      <c r="J91" s="80">
        <v>2.9769E-2</v>
      </c>
      <c r="K91" s="80">
        <v>2.8677000000000001E-2</v>
      </c>
      <c r="L91" s="80">
        <v>2.7671000000000001E-2</v>
      </c>
      <c r="M91" s="80">
        <v>2.6620999999999999E-2</v>
      </c>
      <c r="N91" s="80">
        <v>2.5746000000000002E-2</v>
      </c>
      <c r="O91" s="80">
        <v>2.4923000000000001E-2</v>
      </c>
      <c r="P91" s="80">
        <v>2.4219999999999998E-2</v>
      </c>
      <c r="Q91" s="80">
        <v>2.3650999999999998E-2</v>
      </c>
      <c r="R91" s="80">
        <v>2.3205E-2</v>
      </c>
      <c r="S91" s="80">
        <v>2.2872E-2</v>
      </c>
      <c r="T91" s="80">
        <v>2.2807000000000001E-2</v>
      </c>
      <c r="U91" s="80">
        <v>2.2678E-2</v>
      </c>
      <c r="V91" s="80">
        <v>2.2692E-2</v>
      </c>
      <c r="W91" s="80">
        <v>2.2463E-2</v>
      </c>
      <c r="X91" s="80">
        <v>2.2592000000000001E-2</v>
      </c>
      <c r="Y91" s="80">
        <v>2.3056E-2</v>
      </c>
      <c r="Z91" s="80">
        <v>2.3303999999999998E-2</v>
      </c>
      <c r="AA91" s="80">
        <v>2.3588000000000001E-2</v>
      </c>
      <c r="AB91" s="80">
        <v>2.3895E-2</v>
      </c>
      <c r="AC91" s="80">
        <v>2.4275000000000001E-2</v>
      </c>
      <c r="AD91" s="80">
        <v>2.4635000000000001E-2</v>
      </c>
      <c r="AE91" s="80">
        <v>2.5124E-2</v>
      </c>
      <c r="AF91" s="78">
        <v>-6.9670000000000001E-3</v>
      </c>
    </row>
    <row r="92" spans="1:32" ht="15" customHeight="1">
      <c r="A92" s="3" t="s">
        <v>161</v>
      </c>
      <c r="B92" s="80">
        <v>2.8553959999999998</v>
      </c>
      <c r="C92" s="80">
        <v>3.184402</v>
      </c>
      <c r="D92" s="80">
        <v>3.3741989999999999</v>
      </c>
      <c r="E92" s="80">
        <v>3.444509</v>
      </c>
      <c r="F92" s="80">
        <v>3.5047869999999999</v>
      </c>
      <c r="G92" s="80">
        <v>3.545804</v>
      </c>
      <c r="H92" s="80">
        <v>3.571942</v>
      </c>
      <c r="I92" s="80">
        <v>3.6048990000000001</v>
      </c>
      <c r="J92" s="80">
        <v>3.6338159999999999</v>
      </c>
      <c r="K92" s="80">
        <v>3.6687609999999999</v>
      </c>
      <c r="L92" s="80">
        <v>3.691433</v>
      </c>
      <c r="M92" s="80">
        <v>3.719665</v>
      </c>
      <c r="N92" s="80">
        <v>3.7342070000000001</v>
      </c>
      <c r="O92" s="80">
        <v>3.730013</v>
      </c>
      <c r="P92" s="80">
        <v>3.739274</v>
      </c>
      <c r="Q92" s="80">
        <v>3.7503639999999998</v>
      </c>
      <c r="R92" s="80">
        <v>3.7693490000000001</v>
      </c>
      <c r="S92" s="80">
        <v>3.7876669999999999</v>
      </c>
      <c r="T92" s="80">
        <v>3.814492</v>
      </c>
      <c r="U92" s="80">
        <v>3.844363</v>
      </c>
      <c r="V92" s="80">
        <v>3.8668260000000001</v>
      </c>
      <c r="W92" s="80">
        <v>3.894412</v>
      </c>
      <c r="X92" s="80">
        <v>3.9234089999999999</v>
      </c>
      <c r="Y92" s="80">
        <v>3.948118</v>
      </c>
      <c r="Z92" s="80">
        <v>3.9816509999999998</v>
      </c>
      <c r="AA92" s="80">
        <v>4.016813</v>
      </c>
      <c r="AB92" s="80">
        <v>4.0494180000000002</v>
      </c>
      <c r="AC92" s="80">
        <v>4.0796539999999997</v>
      </c>
      <c r="AD92" s="80">
        <v>4.1128400000000003</v>
      </c>
      <c r="AE92" s="80">
        <v>4.1581650000000003</v>
      </c>
      <c r="AF92" s="78">
        <v>1.3044999999999999E-2</v>
      </c>
    </row>
    <row r="93" spans="1:32" ht="15" customHeight="1">
      <c r="A93" s="3" t="s">
        <v>166</v>
      </c>
      <c r="B93" s="80">
        <v>3.274E-3</v>
      </c>
      <c r="C93" s="80">
        <v>3.1640000000000001E-3</v>
      </c>
      <c r="D93" s="80">
        <v>3.7169999999999998E-3</v>
      </c>
      <c r="E93" s="80">
        <v>3.418E-3</v>
      </c>
      <c r="F93" s="80">
        <v>3.3189999999999999E-3</v>
      </c>
      <c r="G93" s="80">
        <v>3.2039999999999998E-3</v>
      </c>
      <c r="H93" s="80">
        <v>3.1549999999999998E-3</v>
      </c>
      <c r="I93" s="80">
        <v>3.1180000000000001E-3</v>
      </c>
      <c r="J93" s="80">
        <v>3.094E-3</v>
      </c>
      <c r="K93" s="80">
        <v>3.0999999999999999E-3</v>
      </c>
      <c r="L93" s="80">
        <v>3.0490000000000001E-3</v>
      </c>
      <c r="M93" s="80">
        <v>2.9550000000000002E-3</v>
      </c>
      <c r="N93" s="80">
        <v>2.947E-3</v>
      </c>
      <c r="O93" s="80">
        <v>2.941E-3</v>
      </c>
      <c r="P93" s="80">
        <v>2.931E-3</v>
      </c>
      <c r="Q93" s="80">
        <v>2.918E-3</v>
      </c>
      <c r="R93" s="80">
        <v>2.8879999999999999E-3</v>
      </c>
      <c r="S93" s="80">
        <v>2.8670000000000002E-3</v>
      </c>
      <c r="T93" s="80">
        <v>2.8600000000000001E-3</v>
      </c>
      <c r="U93" s="80">
        <v>2.8210000000000002E-3</v>
      </c>
      <c r="V93" s="80">
        <v>2.7950000000000002E-3</v>
      </c>
      <c r="W93" s="80">
        <v>2.784E-3</v>
      </c>
      <c r="X93" s="80">
        <v>2.748E-3</v>
      </c>
      <c r="Y93" s="80">
        <v>2.7130000000000001E-3</v>
      </c>
      <c r="Z93" s="80">
        <v>2.7100000000000002E-3</v>
      </c>
      <c r="AA93" s="80">
        <v>2.689E-3</v>
      </c>
      <c r="AB93" s="80">
        <v>2.6909999999999998E-3</v>
      </c>
      <c r="AC93" s="80">
        <v>2.6949999999999999E-3</v>
      </c>
      <c r="AD93" s="80">
        <v>2.6840000000000002E-3</v>
      </c>
      <c r="AE93" s="80">
        <v>2.6949999999999999E-3</v>
      </c>
      <c r="AF93" s="78">
        <v>-6.6889999999999996E-3</v>
      </c>
    </row>
    <row r="94" spans="1:32" ht="15" customHeight="1">
      <c r="A94" s="3" t="s">
        <v>151</v>
      </c>
      <c r="B94" s="80">
        <v>8.2589930000000003</v>
      </c>
      <c r="C94" s="80">
        <v>8.1958490000000008</v>
      </c>
      <c r="D94" s="80">
        <v>8.231738</v>
      </c>
      <c r="E94" s="80">
        <v>8.1335060000000006</v>
      </c>
      <c r="F94" s="80">
        <v>8.0766310000000008</v>
      </c>
      <c r="G94" s="80">
        <v>8.0068850000000005</v>
      </c>
      <c r="H94" s="80">
        <v>7.9185540000000003</v>
      </c>
      <c r="I94" s="80">
        <v>7.8529119999999999</v>
      </c>
      <c r="J94" s="80">
        <v>7.770899</v>
      </c>
      <c r="K94" s="80">
        <v>7.6960639999999998</v>
      </c>
      <c r="L94" s="80">
        <v>7.6195890000000004</v>
      </c>
      <c r="M94" s="80">
        <v>7.5639279999999998</v>
      </c>
      <c r="N94" s="80">
        <v>7.5079260000000003</v>
      </c>
      <c r="O94" s="80">
        <v>7.4325929999999998</v>
      </c>
      <c r="P94" s="80">
        <v>7.3690030000000002</v>
      </c>
      <c r="Q94" s="80">
        <v>7.3128840000000004</v>
      </c>
      <c r="R94" s="80">
        <v>7.2667339999999996</v>
      </c>
      <c r="S94" s="80">
        <v>7.2309890000000001</v>
      </c>
      <c r="T94" s="80">
        <v>7.2033120000000004</v>
      </c>
      <c r="U94" s="80">
        <v>7.1806469999999996</v>
      </c>
      <c r="V94" s="80">
        <v>7.1540619999999997</v>
      </c>
      <c r="W94" s="80">
        <v>7.1359599999999999</v>
      </c>
      <c r="X94" s="80">
        <v>7.1205889999999998</v>
      </c>
      <c r="Y94" s="80">
        <v>7.0931889999999997</v>
      </c>
      <c r="Z94" s="80">
        <v>7.068066</v>
      </c>
      <c r="AA94" s="80">
        <v>7.0619449999999997</v>
      </c>
      <c r="AB94" s="80">
        <v>7.0461239999999998</v>
      </c>
      <c r="AC94" s="80">
        <v>7.0185329999999997</v>
      </c>
      <c r="AD94" s="80">
        <v>6.9965609999999998</v>
      </c>
      <c r="AE94" s="80">
        <v>6.9988489999999999</v>
      </c>
      <c r="AF94" s="78">
        <v>-5.6930000000000001E-3</v>
      </c>
    </row>
    <row r="95" spans="1:32" ht="15" customHeight="1">
      <c r="A95" s="3" t="s">
        <v>14</v>
      </c>
      <c r="B95" s="80">
        <v>0.59743299999999999</v>
      </c>
      <c r="C95" s="80">
        <v>0.78353799999999996</v>
      </c>
      <c r="D95" s="80">
        <v>0.55888300000000002</v>
      </c>
      <c r="E95" s="80">
        <v>0.55812700000000004</v>
      </c>
      <c r="F95" s="80">
        <v>0.561554</v>
      </c>
      <c r="G95" s="80">
        <v>0.55626799999999998</v>
      </c>
      <c r="H95" s="80">
        <v>0.54522000000000004</v>
      </c>
      <c r="I95" s="80">
        <v>0.54125699999999999</v>
      </c>
      <c r="J95" s="80">
        <v>0.54095000000000004</v>
      </c>
      <c r="K95" s="80">
        <v>0.53911399999999998</v>
      </c>
      <c r="L95" s="80">
        <v>0.53859100000000004</v>
      </c>
      <c r="M95" s="80">
        <v>0.54711399999999999</v>
      </c>
      <c r="N95" s="80">
        <v>0.54688599999999998</v>
      </c>
      <c r="O95" s="80">
        <v>0.54599799999999998</v>
      </c>
      <c r="P95" s="80">
        <v>0.54709300000000005</v>
      </c>
      <c r="Q95" s="80">
        <v>0.54729700000000003</v>
      </c>
      <c r="R95" s="80">
        <v>0.54842400000000002</v>
      </c>
      <c r="S95" s="80">
        <v>0.54856499999999997</v>
      </c>
      <c r="T95" s="80">
        <v>0.55096299999999998</v>
      </c>
      <c r="U95" s="80">
        <v>0.53134700000000001</v>
      </c>
      <c r="V95" s="80">
        <v>0.52926300000000004</v>
      </c>
      <c r="W95" s="80">
        <v>0.529941</v>
      </c>
      <c r="X95" s="80">
        <v>0.52223399999999998</v>
      </c>
      <c r="Y95" s="80">
        <v>0.51466800000000001</v>
      </c>
      <c r="Z95" s="80">
        <v>0.51236899999999996</v>
      </c>
      <c r="AA95" s="80">
        <v>0.50575599999999998</v>
      </c>
      <c r="AB95" s="80">
        <v>0.50491200000000003</v>
      </c>
      <c r="AC95" s="80">
        <v>0.50504000000000004</v>
      </c>
      <c r="AD95" s="80">
        <v>0.50311099999999997</v>
      </c>
      <c r="AE95" s="80">
        <v>0.50436300000000001</v>
      </c>
      <c r="AF95" s="78">
        <v>-5.8230000000000001E-3</v>
      </c>
    </row>
    <row r="96" spans="1:32" ht="15" customHeight="1">
      <c r="A96" s="3" t="s">
        <v>15</v>
      </c>
      <c r="B96" s="80">
        <v>0.58365599999999995</v>
      </c>
      <c r="C96" s="80">
        <v>0.56377699999999997</v>
      </c>
      <c r="D96" s="80">
        <v>0.63090000000000002</v>
      </c>
      <c r="E96" s="80">
        <v>0.55000000000000004</v>
      </c>
      <c r="F96" s="80">
        <v>0.55000000000000004</v>
      </c>
      <c r="G96" s="80">
        <v>0.55000000000000004</v>
      </c>
      <c r="H96" s="80">
        <v>0.55000000000000004</v>
      </c>
      <c r="I96" s="80">
        <v>0.55000000000000004</v>
      </c>
      <c r="J96" s="80">
        <v>0.55000000000000004</v>
      </c>
      <c r="K96" s="80">
        <v>0.55000000000000004</v>
      </c>
      <c r="L96" s="80">
        <v>0.55000000000000004</v>
      </c>
      <c r="M96" s="80">
        <v>0.55000000000000004</v>
      </c>
      <c r="N96" s="80">
        <v>0.55000000000000004</v>
      </c>
      <c r="O96" s="80">
        <v>0.55000000000000004</v>
      </c>
      <c r="P96" s="80">
        <v>0.55000000000000004</v>
      </c>
      <c r="Q96" s="80">
        <v>0.55000000000000004</v>
      </c>
      <c r="R96" s="80">
        <v>0.55000000000000004</v>
      </c>
      <c r="S96" s="80">
        <v>0.55000000000000004</v>
      </c>
      <c r="T96" s="80">
        <v>0.55000000000000004</v>
      </c>
      <c r="U96" s="80">
        <v>0.55000000000000004</v>
      </c>
      <c r="V96" s="80">
        <v>0.55000000000000004</v>
      </c>
      <c r="W96" s="80">
        <v>0.55000000000000004</v>
      </c>
      <c r="X96" s="80">
        <v>0.55000000000000004</v>
      </c>
      <c r="Y96" s="80">
        <v>0.55000000000000004</v>
      </c>
      <c r="Z96" s="80">
        <v>0.55000000000000004</v>
      </c>
      <c r="AA96" s="80">
        <v>0.55000000000000004</v>
      </c>
      <c r="AB96" s="80">
        <v>0.55000000000000004</v>
      </c>
      <c r="AC96" s="80">
        <v>0.55000000000000004</v>
      </c>
      <c r="AD96" s="80">
        <v>0.55000000000000004</v>
      </c>
      <c r="AE96" s="80">
        <v>0.55000000000000004</v>
      </c>
      <c r="AF96" s="78">
        <v>-2.0460000000000001E-3</v>
      </c>
    </row>
    <row r="97" spans="1:32" ht="15" customHeight="1">
      <c r="A97" s="3" t="s">
        <v>167</v>
      </c>
      <c r="B97" s="80">
        <v>3.2359979999999999</v>
      </c>
      <c r="C97" s="80">
        <v>3.1649370000000001</v>
      </c>
      <c r="D97" s="80">
        <v>3.2296309999999999</v>
      </c>
      <c r="E97" s="80">
        <v>3.28973</v>
      </c>
      <c r="F97" s="80">
        <v>3.3039689999999999</v>
      </c>
      <c r="G97" s="80">
        <v>3.3080530000000001</v>
      </c>
      <c r="H97" s="80">
        <v>3.3075749999999999</v>
      </c>
      <c r="I97" s="80">
        <v>3.3491610000000001</v>
      </c>
      <c r="J97" s="80">
        <v>3.377739</v>
      </c>
      <c r="K97" s="80">
        <v>3.4035790000000001</v>
      </c>
      <c r="L97" s="80">
        <v>3.4107759999999998</v>
      </c>
      <c r="M97" s="80">
        <v>3.4437850000000001</v>
      </c>
      <c r="N97" s="80">
        <v>3.456658</v>
      </c>
      <c r="O97" s="80">
        <v>3.46292</v>
      </c>
      <c r="P97" s="80">
        <v>3.463597</v>
      </c>
      <c r="Q97" s="80">
        <v>3.4701870000000001</v>
      </c>
      <c r="R97" s="80">
        <v>3.4958619999999998</v>
      </c>
      <c r="S97" s="80">
        <v>3.5015390000000002</v>
      </c>
      <c r="T97" s="80">
        <v>3.513722</v>
      </c>
      <c r="U97" s="80">
        <v>3.4810970000000001</v>
      </c>
      <c r="V97" s="80">
        <v>3.489849</v>
      </c>
      <c r="W97" s="80">
        <v>3.4829180000000002</v>
      </c>
      <c r="X97" s="80">
        <v>3.4680209999999998</v>
      </c>
      <c r="Y97" s="80">
        <v>3.463028</v>
      </c>
      <c r="Z97" s="80">
        <v>3.4448300000000001</v>
      </c>
      <c r="AA97" s="80">
        <v>3.4367740000000002</v>
      </c>
      <c r="AB97" s="80">
        <v>3.4263530000000002</v>
      </c>
      <c r="AC97" s="80">
        <v>3.4405869999999998</v>
      </c>
      <c r="AD97" s="80">
        <v>3.4523769999999998</v>
      </c>
      <c r="AE97" s="80">
        <v>3.451317</v>
      </c>
      <c r="AF97" s="78">
        <v>2.2239999999999998E-3</v>
      </c>
    </row>
    <row r="98" spans="1:32" ht="15" customHeight="1">
      <c r="A98" s="3" t="s">
        <v>9</v>
      </c>
      <c r="B98" s="80">
        <v>35.922629999999998</v>
      </c>
      <c r="C98" s="80">
        <v>36.641533000000003</v>
      </c>
      <c r="D98" s="80">
        <v>37.053851999999999</v>
      </c>
      <c r="E98" s="80">
        <v>36.904789000000001</v>
      </c>
      <c r="F98" s="80">
        <v>36.892315000000004</v>
      </c>
      <c r="G98" s="80">
        <v>36.794865000000001</v>
      </c>
      <c r="H98" s="80">
        <v>36.608479000000003</v>
      </c>
      <c r="I98" s="80">
        <v>36.492958000000002</v>
      </c>
      <c r="J98" s="80">
        <v>36.335208999999999</v>
      </c>
      <c r="K98" s="80">
        <v>36.227088999999999</v>
      </c>
      <c r="L98" s="80">
        <v>36.138638</v>
      </c>
      <c r="M98" s="80">
        <v>36.136429</v>
      </c>
      <c r="N98" s="80">
        <v>36.085490999999998</v>
      </c>
      <c r="O98" s="80">
        <v>35.954250000000002</v>
      </c>
      <c r="P98" s="80">
        <v>35.839432000000002</v>
      </c>
      <c r="Q98" s="80">
        <v>35.758934000000004</v>
      </c>
      <c r="R98" s="80">
        <v>35.739361000000002</v>
      </c>
      <c r="S98" s="80">
        <v>35.715060999999999</v>
      </c>
      <c r="T98" s="80">
        <v>35.744540999999998</v>
      </c>
      <c r="U98" s="80">
        <v>35.711475</v>
      </c>
      <c r="V98" s="80">
        <v>35.736122000000002</v>
      </c>
      <c r="W98" s="80">
        <v>35.778506999999998</v>
      </c>
      <c r="X98" s="80">
        <v>35.827449999999999</v>
      </c>
      <c r="Y98" s="80">
        <v>35.846080999999998</v>
      </c>
      <c r="Z98" s="80">
        <v>35.889716999999997</v>
      </c>
      <c r="AA98" s="80">
        <v>36.034301999999997</v>
      </c>
      <c r="AB98" s="80">
        <v>36.147232000000002</v>
      </c>
      <c r="AC98" s="80">
        <v>36.220016000000001</v>
      </c>
      <c r="AD98" s="80">
        <v>36.339087999999997</v>
      </c>
      <c r="AE98" s="80">
        <v>36.574187999999999</v>
      </c>
      <c r="AF98" s="78">
        <v>6.2E-4</v>
      </c>
    </row>
    <row r="99" spans="1:32" ht="15" customHeight="1">
      <c r="A99" s="3" t="s">
        <v>3</v>
      </c>
      <c r="B99" s="80">
        <v>17.178356000000001</v>
      </c>
      <c r="C99" s="80">
        <v>17.440560999999999</v>
      </c>
      <c r="D99" s="80">
        <v>17.200001</v>
      </c>
      <c r="E99" s="80">
        <v>17.252140000000001</v>
      </c>
      <c r="F99" s="80">
        <v>17.346048</v>
      </c>
      <c r="G99" s="80">
        <v>17.42202</v>
      </c>
      <c r="H99" s="80">
        <v>17.449314000000001</v>
      </c>
      <c r="I99" s="80">
        <v>17.444603000000001</v>
      </c>
      <c r="J99" s="80">
        <v>17.414622999999999</v>
      </c>
      <c r="K99" s="80">
        <v>17.399984</v>
      </c>
      <c r="L99" s="80">
        <v>17.396872999999999</v>
      </c>
      <c r="M99" s="80">
        <v>17.363728999999999</v>
      </c>
      <c r="N99" s="80">
        <v>17.353024000000001</v>
      </c>
      <c r="O99" s="80">
        <v>17.364279</v>
      </c>
      <c r="P99" s="80">
        <v>17.377034999999999</v>
      </c>
      <c r="Q99" s="80">
        <v>17.437874000000001</v>
      </c>
      <c r="R99" s="80">
        <v>17.46744</v>
      </c>
      <c r="S99" s="80">
        <v>17.505898999999999</v>
      </c>
      <c r="T99" s="80">
        <v>17.532627000000002</v>
      </c>
      <c r="U99" s="80">
        <v>17.566610000000001</v>
      </c>
      <c r="V99" s="80">
        <v>17.584719</v>
      </c>
      <c r="W99" s="80">
        <v>17.628685000000001</v>
      </c>
      <c r="X99" s="80">
        <v>17.70083</v>
      </c>
      <c r="Y99" s="80">
        <v>17.751511000000001</v>
      </c>
      <c r="Z99" s="80">
        <v>17.79562</v>
      </c>
      <c r="AA99" s="80">
        <v>17.876864999999999</v>
      </c>
      <c r="AB99" s="80">
        <v>17.943802000000002</v>
      </c>
      <c r="AC99" s="80">
        <v>17.96913</v>
      </c>
      <c r="AD99" s="80">
        <v>18.004023</v>
      </c>
      <c r="AE99" s="80">
        <v>18.092625000000002</v>
      </c>
      <c r="AF99" s="78">
        <v>1.789E-3</v>
      </c>
    </row>
    <row r="100" spans="1:32" ht="15" customHeight="1">
      <c r="A100" s="3" t="s">
        <v>16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78" t="s">
        <v>205</v>
      </c>
    </row>
    <row r="101" spans="1:32" ht="15" customHeight="1">
      <c r="A101" s="3" t="s">
        <v>157</v>
      </c>
      <c r="B101" s="80">
        <v>1.908426</v>
      </c>
      <c r="C101" s="80">
        <v>1.977932</v>
      </c>
      <c r="D101" s="80">
        <v>1.9887109999999999</v>
      </c>
      <c r="E101" s="80">
        <v>2.014221</v>
      </c>
      <c r="F101" s="80">
        <v>2.0463360000000002</v>
      </c>
      <c r="G101" s="80">
        <v>2.0508959999999998</v>
      </c>
      <c r="H101" s="80">
        <v>2.051069</v>
      </c>
      <c r="I101" s="80">
        <v>2.089817</v>
      </c>
      <c r="J101" s="80">
        <v>2.1043210000000001</v>
      </c>
      <c r="K101" s="80">
        <v>2.1285219999999998</v>
      </c>
      <c r="L101" s="80">
        <v>2.1449539999999998</v>
      </c>
      <c r="M101" s="80">
        <v>2.1723650000000001</v>
      </c>
      <c r="N101" s="80">
        <v>2.1931790000000002</v>
      </c>
      <c r="O101" s="80">
        <v>2.1836989999999998</v>
      </c>
      <c r="P101" s="80">
        <v>2.1848369999999999</v>
      </c>
      <c r="Q101" s="80">
        <v>2.1780930000000001</v>
      </c>
      <c r="R101" s="80">
        <v>2.172917</v>
      </c>
      <c r="S101" s="80">
        <v>2.1771950000000002</v>
      </c>
      <c r="T101" s="80">
        <v>2.1954310000000001</v>
      </c>
      <c r="U101" s="80">
        <v>2.213282</v>
      </c>
      <c r="V101" s="80">
        <v>2.2095250000000002</v>
      </c>
      <c r="W101" s="80">
        <v>2.21719</v>
      </c>
      <c r="X101" s="80">
        <v>2.245676</v>
      </c>
      <c r="Y101" s="80">
        <v>2.2598349999999998</v>
      </c>
      <c r="Z101" s="80">
        <v>2.2851149999999998</v>
      </c>
      <c r="AA101" s="80">
        <v>2.3001839999999998</v>
      </c>
      <c r="AB101" s="80">
        <v>2.3114780000000001</v>
      </c>
      <c r="AC101" s="80">
        <v>2.3243269999999998</v>
      </c>
      <c r="AD101" s="80">
        <v>2.3287409999999999</v>
      </c>
      <c r="AE101" s="80">
        <v>2.372455</v>
      </c>
      <c r="AF101" s="78">
        <v>7.5329999999999998E-3</v>
      </c>
    </row>
    <row r="102" spans="1:32" ht="15" customHeight="1">
      <c r="A102" s="3" t="s">
        <v>158</v>
      </c>
      <c r="B102" s="80">
        <v>0.30065500000000001</v>
      </c>
      <c r="C102" s="80">
        <v>0.35240899999999997</v>
      </c>
      <c r="D102" s="80">
        <v>0.37265900000000002</v>
      </c>
      <c r="E102" s="80">
        <v>0.37639699999999998</v>
      </c>
      <c r="F102" s="80">
        <v>0.39067000000000002</v>
      </c>
      <c r="G102" s="80">
        <v>0.391683</v>
      </c>
      <c r="H102" s="80">
        <v>0.40008300000000002</v>
      </c>
      <c r="I102" s="80">
        <v>0.41795500000000002</v>
      </c>
      <c r="J102" s="80">
        <v>0.43368099999999998</v>
      </c>
      <c r="K102" s="80">
        <v>0.45048100000000002</v>
      </c>
      <c r="L102" s="80">
        <v>0.46727999999999997</v>
      </c>
      <c r="M102" s="80">
        <v>0.485153</v>
      </c>
      <c r="N102" s="80">
        <v>0.492479</v>
      </c>
      <c r="O102" s="80">
        <v>0.492479</v>
      </c>
      <c r="P102" s="80">
        <v>0.492479</v>
      </c>
      <c r="Q102" s="80">
        <v>0.49355199999999999</v>
      </c>
      <c r="R102" s="80">
        <v>0.492479</v>
      </c>
      <c r="S102" s="80">
        <v>0.492479</v>
      </c>
      <c r="T102" s="80">
        <v>0.492479</v>
      </c>
      <c r="U102" s="80">
        <v>0.49355199999999999</v>
      </c>
      <c r="V102" s="80">
        <v>0.492479</v>
      </c>
      <c r="W102" s="80">
        <v>0.492479</v>
      </c>
      <c r="X102" s="80">
        <v>0.492479</v>
      </c>
      <c r="Y102" s="80">
        <v>0.49355199999999999</v>
      </c>
      <c r="Z102" s="80">
        <v>0.492479</v>
      </c>
      <c r="AA102" s="80">
        <v>0.492479</v>
      </c>
      <c r="AB102" s="80">
        <v>0.492479</v>
      </c>
      <c r="AC102" s="80">
        <v>0.49355199999999999</v>
      </c>
      <c r="AD102" s="80">
        <v>0.492479</v>
      </c>
      <c r="AE102" s="80">
        <v>0.492479</v>
      </c>
      <c r="AF102" s="78">
        <v>1.7162E-2</v>
      </c>
    </row>
    <row r="103" spans="1:32" ht="15" customHeight="1">
      <c r="A103" s="3" t="s">
        <v>164</v>
      </c>
      <c r="B103" s="80">
        <v>0.747946</v>
      </c>
      <c r="C103" s="80">
        <v>0.69922200000000001</v>
      </c>
      <c r="D103" s="80">
        <v>0.679983</v>
      </c>
      <c r="E103" s="80">
        <v>0.66308400000000001</v>
      </c>
      <c r="F103" s="80">
        <v>0.65187899999999999</v>
      </c>
      <c r="G103" s="80">
        <v>0.638845</v>
      </c>
      <c r="H103" s="80">
        <v>0.62207800000000002</v>
      </c>
      <c r="I103" s="80">
        <v>0.62726700000000002</v>
      </c>
      <c r="J103" s="80">
        <v>0.62132200000000004</v>
      </c>
      <c r="K103" s="80">
        <v>0.61193500000000001</v>
      </c>
      <c r="L103" s="80">
        <v>0.60822500000000002</v>
      </c>
      <c r="M103" s="80">
        <v>0.61103300000000005</v>
      </c>
      <c r="N103" s="80">
        <v>0.61314999999999997</v>
      </c>
      <c r="O103" s="80">
        <v>0.60366600000000004</v>
      </c>
      <c r="P103" s="80">
        <v>0.60121100000000005</v>
      </c>
      <c r="Q103" s="80">
        <v>0.60207200000000005</v>
      </c>
      <c r="R103" s="80">
        <v>0.60808300000000004</v>
      </c>
      <c r="S103" s="80">
        <v>0.61480800000000002</v>
      </c>
      <c r="T103" s="80">
        <v>0.62078</v>
      </c>
      <c r="U103" s="80">
        <v>0.62637299999999996</v>
      </c>
      <c r="V103" s="80">
        <v>0.62980400000000003</v>
      </c>
      <c r="W103" s="80">
        <v>0.63545300000000005</v>
      </c>
      <c r="X103" s="80">
        <v>0.63978599999999997</v>
      </c>
      <c r="Y103" s="80">
        <v>0.64699499999999999</v>
      </c>
      <c r="Z103" s="80">
        <v>0.64508900000000002</v>
      </c>
      <c r="AA103" s="80">
        <v>0.64841199999999999</v>
      </c>
      <c r="AB103" s="80">
        <v>0.65676400000000001</v>
      </c>
      <c r="AC103" s="80">
        <v>0.66500000000000004</v>
      </c>
      <c r="AD103" s="80">
        <v>0.67235599999999995</v>
      </c>
      <c r="AE103" s="80">
        <v>0.677732</v>
      </c>
      <c r="AF103" s="78">
        <v>-3.392E-3</v>
      </c>
    </row>
    <row r="104" spans="1:32" ht="15" customHeight="1">
      <c r="A104" s="3" t="s">
        <v>17</v>
      </c>
      <c r="B104" s="80">
        <v>20.135383999999998</v>
      </c>
      <c r="C104" s="80">
        <v>20.470124999999999</v>
      </c>
      <c r="D104" s="80">
        <v>20.241354000000001</v>
      </c>
      <c r="E104" s="80">
        <v>20.305841000000001</v>
      </c>
      <c r="F104" s="80">
        <v>20.434933000000001</v>
      </c>
      <c r="G104" s="80">
        <v>20.503444999999999</v>
      </c>
      <c r="H104" s="80">
        <v>20.522542999999999</v>
      </c>
      <c r="I104" s="80">
        <v>20.579643000000001</v>
      </c>
      <c r="J104" s="80">
        <v>20.573948000000001</v>
      </c>
      <c r="K104" s="80">
        <v>20.590923</v>
      </c>
      <c r="L104" s="80">
        <v>20.617331</v>
      </c>
      <c r="M104" s="80">
        <v>20.632282</v>
      </c>
      <c r="N104" s="80">
        <v>20.651833</v>
      </c>
      <c r="O104" s="80">
        <v>20.644123</v>
      </c>
      <c r="P104" s="80">
        <v>20.655563000000001</v>
      </c>
      <c r="Q104" s="80">
        <v>20.711592</v>
      </c>
      <c r="R104" s="80">
        <v>20.740917</v>
      </c>
      <c r="S104" s="80">
        <v>20.790382000000001</v>
      </c>
      <c r="T104" s="80">
        <v>20.841315999999999</v>
      </c>
      <c r="U104" s="80">
        <v>20.899818</v>
      </c>
      <c r="V104" s="80">
        <v>20.916526999999999</v>
      </c>
      <c r="W104" s="80">
        <v>20.973806</v>
      </c>
      <c r="X104" s="80">
        <v>21.078772000000001</v>
      </c>
      <c r="Y104" s="80">
        <v>21.151893999999999</v>
      </c>
      <c r="Z104" s="80">
        <v>21.218304</v>
      </c>
      <c r="AA104" s="80">
        <v>21.317941999999999</v>
      </c>
      <c r="AB104" s="80">
        <v>21.404523999999999</v>
      </c>
      <c r="AC104" s="80">
        <v>21.452010999999999</v>
      </c>
      <c r="AD104" s="80">
        <v>21.497599000000001</v>
      </c>
      <c r="AE104" s="80">
        <v>21.635292</v>
      </c>
      <c r="AF104" s="78">
        <v>2.48E-3</v>
      </c>
    </row>
    <row r="105" spans="1:32" ht="15" customHeight="1">
      <c r="A105" s="3" t="s">
        <v>18</v>
      </c>
      <c r="B105" s="80">
        <v>0.47798000000000002</v>
      </c>
      <c r="C105" s="80">
        <v>0.47742099999999998</v>
      </c>
      <c r="D105" s="80">
        <v>0.49544500000000002</v>
      </c>
      <c r="E105" s="80">
        <v>0.48128100000000001</v>
      </c>
      <c r="F105" s="80">
        <v>0.47781899999999999</v>
      </c>
      <c r="G105" s="80">
        <v>0.49197299999999999</v>
      </c>
      <c r="H105" s="80">
        <v>0.48790800000000001</v>
      </c>
      <c r="I105" s="80">
        <v>0.48422599999999999</v>
      </c>
      <c r="J105" s="80">
        <v>0.47101199999999999</v>
      </c>
      <c r="K105" s="80">
        <v>0.46235599999999999</v>
      </c>
      <c r="L105" s="80">
        <v>0.454044</v>
      </c>
      <c r="M105" s="80">
        <v>0.45062000000000002</v>
      </c>
      <c r="N105" s="80">
        <v>0.44549899999999998</v>
      </c>
      <c r="O105" s="80">
        <v>0.44495899999999999</v>
      </c>
      <c r="P105" s="80">
        <v>0.44401499999999999</v>
      </c>
      <c r="Q105" s="80">
        <v>0.44306200000000001</v>
      </c>
      <c r="R105" s="80">
        <v>0.44009100000000001</v>
      </c>
      <c r="S105" s="80">
        <v>0.43740299999999999</v>
      </c>
      <c r="T105" s="80">
        <v>0.430178</v>
      </c>
      <c r="U105" s="80">
        <v>0.42554900000000001</v>
      </c>
      <c r="V105" s="80">
        <v>0.423099</v>
      </c>
      <c r="W105" s="80">
        <v>0.42542099999999999</v>
      </c>
      <c r="X105" s="80">
        <v>0.42952499999999999</v>
      </c>
      <c r="Y105" s="80">
        <v>0.42721100000000001</v>
      </c>
      <c r="Z105" s="80">
        <v>0.42452400000000001</v>
      </c>
      <c r="AA105" s="80">
        <v>0.42748900000000001</v>
      </c>
      <c r="AB105" s="80">
        <v>0.42576199999999997</v>
      </c>
      <c r="AC105" s="80">
        <v>0.41616999999999998</v>
      </c>
      <c r="AD105" s="80">
        <v>0.40900399999999998</v>
      </c>
      <c r="AE105" s="80">
        <v>0.40786099999999997</v>
      </c>
      <c r="AF105" s="78">
        <v>-5.4549999999999998E-3</v>
      </c>
    </row>
    <row r="106" spans="1:32" ht="15" customHeight="1">
      <c r="A106" s="3" t="s">
        <v>27</v>
      </c>
      <c r="B106" s="80">
        <v>0.50122599999999995</v>
      </c>
      <c r="C106" s="80">
        <v>0.49945800000000001</v>
      </c>
      <c r="D106" s="80">
        <v>0.47831099999999999</v>
      </c>
      <c r="E106" s="80">
        <v>0.47822100000000001</v>
      </c>
      <c r="F106" s="80">
        <v>0.47773300000000002</v>
      </c>
      <c r="G106" s="80">
        <v>0.47864499999999999</v>
      </c>
      <c r="H106" s="80">
        <v>0.47869499999999998</v>
      </c>
      <c r="I106" s="80">
        <v>0.47852099999999997</v>
      </c>
      <c r="J106" s="80">
        <v>0.477607</v>
      </c>
      <c r="K106" s="80">
        <v>0.476572</v>
      </c>
      <c r="L106" s="80">
        <v>0.47538200000000003</v>
      </c>
      <c r="M106" s="80">
        <v>0.47358800000000001</v>
      </c>
      <c r="N106" s="80">
        <v>0.47212599999999999</v>
      </c>
      <c r="O106" s="80">
        <v>0.46987200000000001</v>
      </c>
      <c r="P106" s="80">
        <v>0.47161999999999998</v>
      </c>
      <c r="Q106" s="80">
        <v>0.472335</v>
      </c>
      <c r="R106" s="80">
        <v>0.47392200000000001</v>
      </c>
      <c r="S106" s="80">
        <v>0.47560200000000002</v>
      </c>
      <c r="T106" s="80">
        <v>0.48403600000000002</v>
      </c>
      <c r="U106" s="80">
        <v>0.481796</v>
      </c>
      <c r="V106" s="80">
        <v>0.48659999999999998</v>
      </c>
      <c r="W106" s="80">
        <v>0.48588799999999999</v>
      </c>
      <c r="X106" s="80">
        <v>0.484875</v>
      </c>
      <c r="Y106" s="80">
        <v>0.48308000000000001</v>
      </c>
      <c r="Z106" s="80">
        <v>0.48134100000000002</v>
      </c>
      <c r="AA106" s="80">
        <v>0.48020800000000002</v>
      </c>
      <c r="AB106" s="80">
        <v>0.479022</v>
      </c>
      <c r="AC106" s="80">
        <v>0.47733799999999998</v>
      </c>
      <c r="AD106" s="80">
        <v>0.47567100000000001</v>
      </c>
      <c r="AE106" s="80">
        <v>0.474686</v>
      </c>
      <c r="AF106" s="78">
        <v>-1.874E-3</v>
      </c>
    </row>
    <row r="107" spans="1:32" ht="15" customHeight="1">
      <c r="A107" s="3" t="s">
        <v>20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78" t="s">
        <v>205</v>
      </c>
    </row>
    <row r="108" spans="1:32" ht="15" customHeight="1">
      <c r="A108" s="3" t="s">
        <v>21</v>
      </c>
      <c r="B108" s="80">
        <v>-3.5229000000000003E-2</v>
      </c>
      <c r="C108" s="80">
        <v>-2.3674000000000001E-2</v>
      </c>
      <c r="D108" s="80">
        <v>-2.7068999999999999E-2</v>
      </c>
      <c r="E108" s="80">
        <v>-2.5735000000000001E-2</v>
      </c>
      <c r="F108" s="80">
        <v>-2.6459E-2</v>
      </c>
      <c r="G108" s="80">
        <v>-2.6123E-2</v>
      </c>
      <c r="H108" s="80">
        <v>-2.6431E-2</v>
      </c>
      <c r="I108" s="80">
        <v>-2.6412000000000001E-2</v>
      </c>
      <c r="J108" s="80">
        <v>-2.6502999999999999E-2</v>
      </c>
      <c r="K108" s="80">
        <v>-2.6544000000000002E-2</v>
      </c>
      <c r="L108" s="80">
        <v>-2.6675999999999998E-2</v>
      </c>
      <c r="M108" s="80">
        <v>-2.6707000000000002E-2</v>
      </c>
      <c r="N108" s="80">
        <v>-2.6813E-2</v>
      </c>
      <c r="O108" s="80">
        <v>-2.6804000000000001E-2</v>
      </c>
      <c r="P108" s="80">
        <v>-2.6705E-2</v>
      </c>
      <c r="Q108" s="80">
        <v>-2.6698E-2</v>
      </c>
      <c r="R108" s="80">
        <v>-2.6696999999999999E-2</v>
      </c>
      <c r="S108" s="80">
        <v>-2.665E-2</v>
      </c>
      <c r="T108" s="80">
        <v>-2.6721999999999999E-2</v>
      </c>
      <c r="U108" s="80">
        <v>-2.6782E-2</v>
      </c>
      <c r="V108" s="80">
        <v>-2.6613999999999999E-2</v>
      </c>
      <c r="W108" s="80">
        <v>-2.6412000000000001E-2</v>
      </c>
      <c r="X108" s="80">
        <v>-2.6200999999999999E-2</v>
      </c>
      <c r="Y108" s="80">
        <v>-2.6256999999999999E-2</v>
      </c>
      <c r="Z108" s="80">
        <v>-2.6216E-2</v>
      </c>
      <c r="AA108" s="80">
        <v>-2.5939E-2</v>
      </c>
      <c r="AB108" s="80">
        <v>-2.5899999999999999E-2</v>
      </c>
      <c r="AC108" s="80">
        <v>-2.6204999999999999E-2</v>
      </c>
      <c r="AD108" s="80">
        <v>-2.6248E-2</v>
      </c>
      <c r="AE108" s="80">
        <v>-2.5964000000000001E-2</v>
      </c>
      <c r="AF108" s="78">
        <v>-1.0468E-2</v>
      </c>
    </row>
    <row r="109" spans="1:32" ht="15" customHeight="1">
      <c r="A109" s="3" t="s">
        <v>22</v>
      </c>
      <c r="B109" s="80">
        <v>0.94397600000000004</v>
      </c>
      <c r="C109" s="80">
        <v>0.95320400000000005</v>
      </c>
      <c r="D109" s="80">
        <v>0.94668699999999995</v>
      </c>
      <c r="E109" s="80">
        <v>0.93376700000000001</v>
      </c>
      <c r="F109" s="80">
        <v>0.92909200000000003</v>
      </c>
      <c r="G109" s="80">
        <v>0.94449499999999997</v>
      </c>
      <c r="H109" s="80">
        <v>0.94017200000000001</v>
      </c>
      <c r="I109" s="80">
        <v>0.93633500000000003</v>
      </c>
      <c r="J109" s="80">
        <v>0.92211600000000005</v>
      </c>
      <c r="K109" s="80">
        <v>0.912385</v>
      </c>
      <c r="L109" s="80">
        <v>0.90275000000000005</v>
      </c>
      <c r="M109" s="80">
        <v>0.89749999999999996</v>
      </c>
      <c r="N109" s="80">
        <v>0.89081200000000005</v>
      </c>
      <c r="O109" s="80">
        <v>0.88802599999999998</v>
      </c>
      <c r="P109" s="80">
        <v>0.88893</v>
      </c>
      <c r="Q109" s="80">
        <v>0.88869799999999999</v>
      </c>
      <c r="R109" s="80">
        <v>0.88731599999999999</v>
      </c>
      <c r="S109" s="80">
        <v>0.886355</v>
      </c>
      <c r="T109" s="80">
        <v>0.88749199999999995</v>
      </c>
      <c r="U109" s="80">
        <v>0.88056299999999998</v>
      </c>
      <c r="V109" s="80">
        <v>0.88308500000000001</v>
      </c>
      <c r="W109" s="80">
        <v>0.88489700000000004</v>
      </c>
      <c r="X109" s="80">
        <v>0.88819999999999999</v>
      </c>
      <c r="Y109" s="80">
        <v>0.88403399999999999</v>
      </c>
      <c r="Z109" s="80">
        <v>0.87964900000000001</v>
      </c>
      <c r="AA109" s="80">
        <v>0.88175800000000004</v>
      </c>
      <c r="AB109" s="80">
        <v>0.87888500000000003</v>
      </c>
      <c r="AC109" s="80">
        <v>0.86730200000000002</v>
      </c>
      <c r="AD109" s="80">
        <v>0.85842700000000005</v>
      </c>
      <c r="AE109" s="80">
        <v>0.85658299999999998</v>
      </c>
      <c r="AF109" s="78">
        <v>-3.3440000000000002E-3</v>
      </c>
    </row>
    <row r="110" spans="1:32" ht="15" customHeight="1">
      <c r="A110" s="3" t="s">
        <v>23</v>
      </c>
      <c r="B110" s="80">
        <v>0.94035000000000002</v>
      </c>
      <c r="C110" s="80">
        <v>0.93354899999999996</v>
      </c>
      <c r="D110" s="80">
        <v>0.90231399999999995</v>
      </c>
      <c r="E110" s="80">
        <v>0.90228900000000001</v>
      </c>
      <c r="F110" s="80">
        <v>0.91022400000000003</v>
      </c>
      <c r="G110" s="80">
        <v>0.91172600000000004</v>
      </c>
      <c r="H110" s="80">
        <v>0.911999</v>
      </c>
      <c r="I110" s="80">
        <v>0.91242900000000005</v>
      </c>
      <c r="J110" s="80">
        <v>0.91952</v>
      </c>
      <c r="K110" s="80">
        <v>0.92216600000000004</v>
      </c>
      <c r="L110" s="80">
        <v>0.92597499999999999</v>
      </c>
      <c r="M110" s="80">
        <v>0.92915800000000004</v>
      </c>
      <c r="N110" s="80">
        <v>0.93177399999999999</v>
      </c>
      <c r="O110" s="80">
        <v>0.93522300000000003</v>
      </c>
      <c r="P110" s="80">
        <v>0.94083099999999997</v>
      </c>
      <c r="Q110" s="80">
        <v>0.94462900000000005</v>
      </c>
      <c r="R110" s="80">
        <v>0.94954400000000005</v>
      </c>
      <c r="S110" s="80">
        <v>0.95495799999999997</v>
      </c>
      <c r="T110" s="80">
        <v>0.96947399999999995</v>
      </c>
      <c r="U110" s="80">
        <v>0.96995699999999996</v>
      </c>
      <c r="V110" s="80">
        <v>0.97894400000000004</v>
      </c>
      <c r="W110" s="80">
        <v>0.984904</v>
      </c>
      <c r="X110" s="80">
        <v>0.99283699999999997</v>
      </c>
      <c r="Y110" s="80">
        <v>1.0096609999999999</v>
      </c>
      <c r="Z110" s="80">
        <v>1.0193700000000001</v>
      </c>
      <c r="AA110" s="80">
        <v>1.0302849999999999</v>
      </c>
      <c r="AB110" s="80">
        <v>1.0420419999999999</v>
      </c>
      <c r="AC110" s="80">
        <v>1.054141</v>
      </c>
      <c r="AD110" s="80">
        <v>1.0668409999999999</v>
      </c>
      <c r="AE110" s="80">
        <v>1.083</v>
      </c>
      <c r="AF110" s="78">
        <v>4.8419999999999999E-3</v>
      </c>
    </row>
    <row r="111" spans="1:32" ht="15" customHeight="1">
      <c r="A111" s="3" t="s">
        <v>168</v>
      </c>
      <c r="B111" s="80">
        <v>2.144644</v>
      </c>
      <c r="C111" s="80">
        <v>2.1740590000000002</v>
      </c>
      <c r="D111" s="80">
        <v>2.135367</v>
      </c>
      <c r="E111" s="80">
        <v>2.1359699999999999</v>
      </c>
      <c r="F111" s="80">
        <v>2.1365189999999998</v>
      </c>
      <c r="G111" s="80">
        <v>2.1231529999999998</v>
      </c>
      <c r="H111" s="80">
        <v>2.1061740000000002</v>
      </c>
      <c r="I111" s="80">
        <v>2.0884749999999999</v>
      </c>
      <c r="J111" s="80">
        <v>2.0728219999999999</v>
      </c>
      <c r="K111" s="80">
        <v>2.0588129999999998</v>
      </c>
      <c r="L111" s="80">
        <v>2.0391430000000001</v>
      </c>
      <c r="M111" s="80">
        <v>2.023129</v>
      </c>
      <c r="N111" s="80">
        <v>2.0041690000000001</v>
      </c>
      <c r="O111" s="80">
        <v>1.985061</v>
      </c>
      <c r="P111" s="80">
        <v>1.96801</v>
      </c>
      <c r="Q111" s="80">
        <v>1.952555</v>
      </c>
      <c r="R111" s="80">
        <v>1.935684</v>
      </c>
      <c r="S111" s="80">
        <v>1.9203969999999999</v>
      </c>
      <c r="T111" s="80">
        <v>1.9088510000000001</v>
      </c>
      <c r="U111" s="80">
        <v>1.898798</v>
      </c>
      <c r="V111" s="80">
        <v>1.890442</v>
      </c>
      <c r="W111" s="80">
        <v>1.884943</v>
      </c>
      <c r="X111" s="80">
        <v>1.8794470000000001</v>
      </c>
      <c r="Y111" s="80">
        <v>1.8666430000000001</v>
      </c>
      <c r="Z111" s="80">
        <v>1.8563229999999999</v>
      </c>
      <c r="AA111" s="80">
        <v>1.8531599999999999</v>
      </c>
      <c r="AB111" s="80">
        <v>1.850444</v>
      </c>
      <c r="AC111" s="80">
        <v>1.8490960000000001</v>
      </c>
      <c r="AD111" s="80">
        <v>1.8392550000000001</v>
      </c>
      <c r="AE111" s="80">
        <v>1.8427739999999999</v>
      </c>
      <c r="AF111" s="78">
        <v>-5.2170000000000003E-3</v>
      </c>
    </row>
    <row r="112" spans="1:32" ht="15" customHeight="1">
      <c r="A112" s="3" t="s">
        <v>116</v>
      </c>
      <c r="B112" s="80">
        <v>4.57E-4</v>
      </c>
      <c r="C112" s="80">
        <v>5.7600000000000001E-4</v>
      </c>
      <c r="D112" s="80">
        <v>7.0399999999999998E-4</v>
      </c>
      <c r="E112" s="80">
        <v>8.2600000000000002E-4</v>
      </c>
      <c r="F112" s="80">
        <v>9.5500000000000001E-4</v>
      </c>
      <c r="G112" s="80">
        <v>1.09E-3</v>
      </c>
      <c r="H112" s="80">
        <v>1.23E-3</v>
      </c>
      <c r="I112" s="80">
        <v>1.3810000000000001E-3</v>
      </c>
      <c r="J112" s="80">
        <v>1.5399999999999999E-3</v>
      </c>
      <c r="K112" s="80">
        <v>1.707E-3</v>
      </c>
      <c r="L112" s="80">
        <v>1.8810000000000001E-3</v>
      </c>
      <c r="M112" s="80">
        <v>2.0569999999999998E-3</v>
      </c>
      <c r="N112" s="80">
        <v>2.238E-3</v>
      </c>
      <c r="O112" s="80">
        <v>2.415E-3</v>
      </c>
      <c r="P112" s="80">
        <v>2.588E-3</v>
      </c>
      <c r="Q112" s="80">
        <v>2.7520000000000001E-3</v>
      </c>
      <c r="R112" s="80">
        <v>2.9090000000000001E-3</v>
      </c>
      <c r="S112" s="80">
        <v>3.0639999999999999E-3</v>
      </c>
      <c r="T112" s="80">
        <v>3.2179999999999999E-3</v>
      </c>
      <c r="U112" s="80">
        <v>3.369E-3</v>
      </c>
      <c r="V112" s="80">
        <v>3.516E-3</v>
      </c>
      <c r="W112" s="80">
        <v>3.6640000000000002E-3</v>
      </c>
      <c r="X112" s="80">
        <v>3.8080000000000002E-3</v>
      </c>
      <c r="Y112" s="80">
        <v>3.9449999999999997E-3</v>
      </c>
      <c r="Z112" s="80">
        <v>4.0870000000000004E-3</v>
      </c>
      <c r="AA112" s="80">
        <v>4.2290000000000001E-3</v>
      </c>
      <c r="AB112" s="80">
        <v>4.3709999999999999E-3</v>
      </c>
      <c r="AC112" s="80">
        <v>4.5079999999999999E-3</v>
      </c>
      <c r="AD112" s="80">
        <v>4.6430000000000004E-3</v>
      </c>
      <c r="AE112" s="80">
        <v>4.777E-3</v>
      </c>
      <c r="AF112" s="78">
        <v>8.4797999999999998E-2</v>
      </c>
    </row>
    <row r="113" spans="1:32" s="160" customFormat="1" ht="15" customHeight="1">
      <c r="A113" s="158" t="s">
        <v>10</v>
      </c>
      <c r="B113" s="159">
        <v>12.976532000000001</v>
      </c>
      <c r="C113" s="159">
        <v>74.111862000000002</v>
      </c>
      <c r="D113" s="159">
        <v>74.395447000000004</v>
      </c>
      <c r="E113" s="159">
        <v>74.328689999999995</v>
      </c>
      <c r="F113" s="159">
        <v>74.498001000000002</v>
      </c>
      <c r="G113" s="159">
        <v>74.492416000000006</v>
      </c>
      <c r="H113" s="159">
        <v>74.332335999999998</v>
      </c>
      <c r="I113" s="159">
        <v>74.294951999999995</v>
      </c>
      <c r="J113" s="159">
        <v>74.144774999999996</v>
      </c>
      <c r="K113" s="159">
        <v>74.067504999999997</v>
      </c>
      <c r="L113" s="159">
        <v>74.019904999999994</v>
      </c>
      <c r="M113" s="159">
        <v>74.079436999999999</v>
      </c>
      <c r="N113" s="159">
        <v>74.080726999999996</v>
      </c>
      <c r="O113" s="159">
        <v>73.972426999999996</v>
      </c>
      <c r="P113" s="159">
        <v>73.931824000000006</v>
      </c>
      <c r="Q113" s="159">
        <v>73.980659000000003</v>
      </c>
      <c r="R113" s="159">
        <v>74.067245</v>
      </c>
      <c r="S113" s="159">
        <v>74.177352999999997</v>
      </c>
      <c r="T113" s="159">
        <v>74.360480999999993</v>
      </c>
      <c r="U113" s="159">
        <v>74.449043000000003</v>
      </c>
      <c r="V113" s="159">
        <v>74.584457</v>
      </c>
      <c r="W113" s="159">
        <v>74.782471000000001</v>
      </c>
      <c r="X113" s="159">
        <v>75.051590000000004</v>
      </c>
      <c r="Y113" s="159">
        <v>75.246002000000004</v>
      </c>
      <c r="Z113" s="159">
        <v>75.453674000000007</v>
      </c>
      <c r="AA113" s="159">
        <v>75.835509999999999</v>
      </c>
      <c r="AB113" s="159">
        <v>76.163971000000004</v>
      </c>
      <c r="AC113" s="159">
        <v>76.397132999999997</v>
      </c>
      <c r="AD113" s="159">
        <v>76.676376000000005</v>
      </c>
      <c r="AE113" s="159">
        <v>77.218033000000005</v>
      </c>
      <c r="AF113" s="74">
        <v>1.9090000000000001E-3</v>
      </c>
    </row>
    <row r="114" spans="1:32" ht="15" customHeight="1">
      <c r="A114" s="28" t="s">
        <v>11</v>
      </c>
      <c r="B114" s="81">
        <v>23.929089000000001</v>
      </c>
      <c r="C114" s="80">
        <v>23.852436000000001</v>
      </c>
      <c r="D114" s="80">
        <v>23.945131</v>
      </c>
      <c r="E114" s="80">
        <v>23.506610999999999</v>
      </c>
      <c r="F114" s="80">
        <v>23.199885999999999</v>
      </c>
      <c r="G114" s="80">
        <v>22.974572999999999</v>
      </c>
      <c r="H114" s="80">
        <v>22.777726999999999</v>
      </c>
      <c r="I114" s="80">
        <v>22.551169999999999</v>
      </c>
      <c r="J114" s="80">
        <v>22.491206999999999</v>
      </c>
      <c r="K114" s="80">
        <v>22.451716999999999</v>
      </c>
      <c r="L114" s="80">
        <v>22.444669999999999</v>
      </c>
      <c r="M114" s="80">
        <v>22.466888000000001</v>
      </c>
      <c r="N114" s="80">
        <v>22.361179</v>
      </c>
      <c r="O114" s="80">
        <v>22.329571000000001</v>
      </c>
      <c r="P114" s="80">
        <v>22.323633000000001</v>
      </c>
      <c r="Q114" s="80">
        <v>22.369040999999999</v>
      </c>
      <c r="R114" s="80">
        <v>22.420155000000001</v>
      </c>
      <c r="S114" s="80">
        <v>22.470856000000001</v>
      </c>
      <c r="T114" s="80">
        <v>22.563666999999999</v>
      </c>
      <c r="U114" s="80">
        <v>22.627613</v>
      </c>
      <c r="V114" s="80">
        <v>22.71265</v>
      </c>
      <c r="W114" s="80">
        <v>22.792964999999999</v>
      </c>
      <c r="X114" s="80">
        <v>22.880051000000002</v>
      </c>
      <c r="Y114" s="80">
        <v>22.970455000000001</v>
      </c>
      <c r="Z114" s="80">
        <v>23.058516999999998</v>
      </c>
      <c r="AA114" s="80">
        <v>23.154675000000001</v>
      </c>
      <c r="AB114" s="80">
        <v>23.256989999999998</v>
      </c>
      <c r="AC114" s="80">
        <v>23.369921000000001</v>
      </c>
      <c r="AD114" s="80">
        <v>23.477668999999999</v>
      </c>
      <c r="AE114" s="80">
        <v>23.655868999999999</v>
      </c>
      <c r="AF114" s="78">
        <v>-3.9599999999999998E-4</v>
      </c>
    </row>
    <row r="115" spans="1:32" ht="15" customHeight="1">
      <c r="A115" s="3" t="s">
        <v>12</v>
      </c>
      <c r="B115" s="80">
        <v>23.929089000000001</v>
      </c>
      <c r="C115" s="80">
        <v>23.852436000000001</v>
      </c>
      <c r="D115" s="80">
        <v>23.945131</v>
      </c>
      <c r="E115" s="80">
        <v>23.506610999999999</v>
      </c>
      <c r="F115" s="80">
        <v>23.199885999999999</v>
      </c>
      <c r="G115" s="80">
        <v>22.974572999999999</v>
      </c>
      <c r="H115" s="80">
        <v>22.777726999999999</v>
      </c>
      <c r="I115" s="80">
        <v>22.551169999999999</v>
      </c>
      <c r="J115" s="80">
        <v>22.491206999999999</v>
      </c>
      <c r="K115" s="80">
        <v>22.451716999999999</v>
      </c>
      <c r="L115" s="80">
        <v>22.444669999999999</v>
      </c>
      <c r="M115" s="80">
        <v>22.466888000000001</v>
      </c>
      <c r="N115" s="80">
        <v>22.361179</v>
      </c>
      <c r="O115" s="80">
        <v>22.329571000000001</v>
      </c>
      <c r="P115" s="80">
        <v>22.323633000000001</v>
      </c>
      <c r="Q115" s="80">
        <v>22.369040999999999</v>
      </c>
      <c r="R115" s="80">
        <v>22.420155000000001</v>
      </c>
      <c r="S115" s="80">
        <v>22.470856000000001</v>
      </c>
      <c r="T115" s="80">
        <v>22.563666999999999</v>
      </c>
      <c r="U115" s="80">
        <v>22.627613</v>
      </c>
      <c r="V115" s="80">
        <v>22.71265</v>
      </c>
      <c r="W115" s="80">
        <v>22.792964999999999</v>
      </c>
      <c r="X115" s="80">
        <v>22.880051000000002</v>
      </c>
      <c r="Y115" s="80">
        <v>22.970455000000001</v>
      </c>
      <c r="Z115" s="80">
        <v>23.058516999999998</v>
      </c>
      <c r="AA115" s="80">
        <v>23.154675000000001</v>
      </c>
      <c r="AB115" s="80">
        <v>23.256989999999998</v>
      </c>
      <c r="AC115" s="80">
        <v>23.369921000000001</v>
      </c>
      <c r="AD115" s="80">
        <v>23.477668999999999</v>
      </c>
      <c r="AE115" s="80">
        <v>23.655868999999999</v>
      </c>
      <c r="AF115" s="78">
        <v>-3.9599999999999998E-4</v>
      </c>
    </row>
    <row r="116" spans="1:32" ht="15" customHeight="1">
      <c r="A116" s="42" t="s">
        <v>129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</row>
    <row r="117" spans="1:32" ht="15" customHeight="1">
      <c r="A117" s="28" t="s">
        <v>4</v>
      </c>
      <c r="B117" s="81">
        <v>96.993178999999998</v>
      </c>
      <c r="C117" s="81">
        <v>97.964293999999995</v>
      </c>
      <c r="D117" s="81">
        <v>98.340575999999999</v>
      </c>
      <c r="E117" s="81">
        <v>97.835296999999997</v>
      </c>
      <c r="F117" s="81">
        <v>97.697890999999998</v>
      </c>
      <c r="G117" s="81">
        <v>97.466988000000001</v>
      </c>
      <c r="H117" s="81">
        <v>97.110061999999999</v>
      </c>
      <c r="I117" s="81">
        <v>96.846123000000006</v>
      </c>
      <c r="J117" s="81">
        <v>96.635986000000003</v>
      </c>
      <c r="K117" s="81">
        <v>96.519226000000003</v>
      </c>
      <c r="L117" s="81">
        <v>96.464577000000006</v>
      </c>
      <c r="M117" s="81">
        <v>96.546325999999993</v>
      </c>
      <c r="N117" s="81">
        <v>96.441909999999993</v>
      </c>
      <c r="O117" s="81">
        <v>96.302002000000002</v>
      </c>
      <c r="P117" s="81">
        <v>96.255454999999998</v>
      </c>
      <c r="Q117" s="81">
        <v>96.349700999999996</v>
      </c>
      <c r="R117" s="81">
        <v>96.487396000000004</v>
      </c>
      <c r="S117" s="81">
        <v>96.648208999999994</v>
      </c>
      <c r="T117" s="81">
        <v>96.924149</v>
      </c>
      <c r="U117" s="81">
        <v>97.076660000000004</v>
      </c>
      <c r="V117" s="81">
        <v>97.297104000000004</v>
      </c>
      <c r="W117" s="81">
        <v>97.575439000000003</v>
      </c>
      <c r="X117" s="81">
        <v>97.931640999999999</v>
      </c>
      <c r="Y117" s="81">
        <v>98.216460999999995</v>
      </c>
      <c r="Z117" s="81">
        <v>98.512191999999999</v>
      </c>
      <c r="AA117" s="81">
        <v>98.990189000000001</v>
      </c>
      <c r="AB117" s="81">
        <v>99.420958999999996</v>
      </c>
      <c r="AC117" s="81">
        <v>99.767052000000007</v>
      </c>
      <c r="AD117" s="81">
        <v>100.154045</v>
      </c>
      <c r="AE117" s="81">
        <v>100.873901</v>
      </c>
      <c r="AF117" s="74">
        <v>1.354E-3</v>
      </c>
    </row>
    <row r="118" spans="1:32" ht="15" customHeight="1">
      <c r="A118" s="28" t="s">
        <v>169</v>
      </c>
    </row>
    <row r="119" spans="1:32" ht="15" customHeight="1">
      <c r="A119" s="3" t="s">
        <v>8</v>
      </c>
      <c r="B119" s="80">
        <v>7.9863000000000003E-2</v>
      </c>
      <c r="C119" s="80">
        <v>7.6523999999999995E-2</v>
      </c>
      <c r="D119" s="80">
        <v>7.4844999999999995E-2</v>
      </c>
      <c r="E119" s="80">
        <v>6.9102999999999998E-2</v>
      </c>
      <c r="F119" s="80">
        <v>6.6532999999999995E-2</v>
      </c>
      <c r="G119" s="80">
        <v>6.2132E-2</v>
      </c>
      <c r="H119" s="80">
        <v>5.7355000000000003E-2</v>
      </c>
      <c r="I119" s="80">
        <v>5.4809999999999998E-2</v>
      </c>
      <c r="J119" s="80">
        <v>5.4073999999999997E-2</v>
      </c>
      <c r="K119" s="80">
        <v>5.2080000000000001E-2</v>
      </c>
      <c r="L119" s="80">
        <v>4.9174000000000002E-2</v>
      </c>
      <c r="M119" s="80">
        <v>4.8681000000000002E-2</v>
      </c>
      <c r="N119" s="80">
        <v>4.8467999999999997E-2</v>
      </c>
      <c r="O119" s="80">
        <v>4.7114999999999997E-2</v>
      </c>
      <c r="P119" s="80">
        <v>4.5489000000000002E-2</v>
      </c>
      <c r="Q119" s="80">
        <v>4.4707999999999998E-2</v>
      </c>
      <c r="R119" s="80">
        <v>4.3454E-2</v>
      </c>
      <c r="S119" s="80">
        <v>4.2355999999999998E-2</v>
      </c>
      <c r="T119" s="80">
        <v>4.2229000000000003E-2</v>
      </c>
      <c r="U119" s="80">
        <v>4.1713E-2</v>
      </c>
      <c r="V119" s="80">
        <v>4.1204999999999999E-2</v>
      </c>
      <c r="W119" s="80">
        <v>4.0482999999999998E-2</v>
      </c>
      <c r="X119" s="80">
        <v>3.9539999999999999E-2</v>
      </c>
      <c r="Y119" s="80">
        <v>3.8698000000000003E-2</v>
      </c>
      <c r="Z119" s="80">
        <v>3.7687999999999999E-2</v>
      </c>
      <c r="AA119" s="80">
        <v>3.7393999999999997E-2</v>
      </c>
      <c r="AB119" s="80">
        <v>3.705E-2</v>
      </c>
      <c r="AC119" s="80">
        <v>3.6824999999999997E-2</v>
      </c>
      <c r="AD119" s="80">
        <v>3.6950999999999998E-2</v>
      </c>
      <c r="AE119" s="80">
        <v>3.7075999999999998E-2</v>
      </c>
      <c r="AF119" s="78">
        <v>-2.6113000000000001E-2</v>
      </c>
    </row>
    <row r="120" spans="1:32" ht="15" customHeight="1">
      <c r="A120" s="3" t="s">
        <v>14</v>
      </c>
      <c r="B120" s="80">
        <v>3.6866999999999997E-2</v>
      </c>
      <c r="C120" s="80">
        <v>3.5820999999999999E-2</v>
      </c>
      <c r="D120" s="80">
        <v>3.6167999999999999E-2</v>
      </c>
      <c r="E120" s="80">
        <v>3.4860000000000002E-2</v>
      </c>
      <c r="F120" s="80">
        <v>3.4424999999999997E-2</v>
      </c>
      <c r="G120" s="80">
        <v>3.3811000000000001E-2</v>
      </c>
      <c r="H120" s="80">
        <v>3.2471E-2</v>
      </c>
      <c r="I120" s="80">
        <v>3.1918000000000002E-2</v>
      </c>
      <c r="J120" s="80">
        <v>3.1361E-2</v>
      </c>
      <c r="K120" s="80">
        <v>3.0799E-2</v>
      </c>
      <c r="L120" s="80">
        <v>3.0478000000000002E-2</v>
      </c>
      <c r="M120" s="80">
        <v>3.0162000000000001E-2</v>
      </c>
      <c r="N120" s="80">
        <v>2.9877000000000001E-2</v>
      </c>
      <c r="O120" s="80">
        <v>2.9617999999999998E-2</v>
      </c>
      <c r="P120" s="80">
        <v>2.9368999999999999E-2</v>
      </c>
      <c r="Q120" s="80">
        <v>2.8745E-2</v>
      </c>
      <c r="R120" s="80">
        <v>2.8121E-2</v>
      </c>
      <c r="S120" s="80">
        <v>2.7501000000000001E-2</v>
      </c>
      <c r="T120" s="80">
        <v>2.6877999999999999E-2</v>
      </c>
      <c r="U120" s="80">
        <v>2.6231000000000001E-2</v>
      </c>
      <c r="V120" s="80">
        <v>2.436E-2</v>
      </c>
      <c r="W120" s="80">
        <v>2.2457000000000001E-2</v>
      </c>
      <c r="X120" s="80">
        <v>2.0538000000000001E-2</v>
      </c>
      <c r="Y120" s="80">
        <v>1.8581E-2</v>
      </c>
      <c r="Z120" s="80">
        <v>1.6635E-2</v>
      </c>
      <c r="AA120" s="80">
        <v>1.6681999999999999E-2</v>
      </c>
      <c r="AB120" s="80">
        <v>1.6753000000000001E-2</v>
      </c>
      <c r="AC120" s="80">
        <v>1.6917000000000001E-2</v>
      </c>
      <c r="AD120" s="80">
        <v>1.6830999999999999E-2</v>
      </c>
      <c r="AE120" s="80">
        <v>1.6913999999999998E-2</v>
      </c>
      <c r="AF120" s="78">
        <v>-2.6511E-2</v>
      </c>
    </row>
    <row r="121" spans="1:32" ht="15" customHeight="1">
      <c r="A121" s="3" t="s">
        <v>9</v>
      </c>
      <c r="B121" s="80">
        <v>0.11673</v>
      </c>
      <c r="C121" s="80">
        <v>0.112345</v>
      </c>
      <c r="D121" s="80">
        <v>0.111013</v>
      </c>
      <c r="E121" s="80">
        <v>0.103963</v>
      </c>
      <c r="F121" s="80">
        <v>0.10095800000000001</v>
      </c>
      <c r="G121" s="80">
        <v>9.5943000000000001E-2</v>
      </c>
      <c r="H121" s="80">
        <v>8.9826000000000003E-2</v>
      </c>
      <c r="I121" s="80">
        <v>8.6726999999999999E-2</v>
      </c>
      <c r="J121" s="80">
        <v>8.5434999999999997E-2</v>
      </c>
      <c r="K121" s="80">
        <v>8.2878999999999994E-2</v>
      </c>
      <c r="L121" s="80">
        <v>7.9652000000000001E-2</v>
      </c>
      <c r="M121" s="80">
        <v>7.8843999999999997E-2</v>
      </c>
      <c r="N121" s="80">
        <v>7.8344999999999998E-2</v>
      </c>
      <c r="O121" s="80">
        <v>7.6732999999999996E-2</v>
      </c>
      <c r="P121" s="80">
        <v>7.4857999999999994E-2</v>
      </c>
      <c r="Q121" s="80">
        <v>7.3453000000000004E-2</v>
      </c>
      <c r="R121" s="80">
        <v>7.1575E-2</v>
      </c>
      <c r="S121" s="80">
        <v>6.9857000000000002E-2</v>
      </c>
      <c r="T121" s="80">
        <v>6.9107000000000002E-2</v>
      </c>
      <c r="U121" s="80">
        <v>6.7944000000000004E-2</v>
      </c>
      <c r="V121" s="80">
        <v>6.5564999999999998E-2</v>
      </c>
      <c r="W121" s="80">
        <v>6.2939999999999996E-2</v>
      </c>
      <c r="X121" s="80">
        <v>6.0077999999999999E-2</v>
      </c>
      <c r="Y121" s="80">
        <v>5.7278999999999997E-2</v>
      </c>
      <c r="Z121" s="80">
        <v>5.4323000000000003E-2</v>
      </c>
      <c r="AA121" s="80">
        <v>5.4075999999999999E-2</v>
      </c>
      <c r="AB121" s="80">
        <v>5.3802999999999997E-2</v>
      </c>
      <c r="AC121" s="80">
        <v>5.3742999999999999E-2</v>
      </c>
      <c r="AD121" s="80">
        <v>5.3782000000000003E-2</v>
      </c>
      <c r="AE121" s="80">
        <v>5.3990000000000003E-2</v>
      </c>
      <c r="AF121" s="78">
        <v>-2.6238000000000001E-2</v>
      </c>
    </row>
    <row r="122" spans="1:32" ht="15" customHeight="1">
      <c r="A122" s="3" t="s">
        <v>3</v>
      </c>
      <c r="B122" s="80">
        <v>11.22589</v>
      </c>
      <c r="C122" s="80">
        <v>10.729820999999999</v>
      </c>
      <c r="D122" s="80">
        <v>10.936251</v>
      </c>
      <c r="E122" s="80">
        <v>10.863369</v>
      </c>
      <c r="F122" s="80">
        <v>10.530601000000001</v>
      </c>
      <c r="G122" s="80">
        <v>10.377326</v>
      </c>
      <c r="H122" s="80">
        <v>10.091194</v>
      </c>
      <c r="I122" s="80">
        <v>10.291558</v>
      </c>
      <c r="J122" s="80">
        <v>10.180194</v>
      </c>
      <c r="K122" s="80">
        <v>9.9468010000000007</v>
      </c>
      <c r="L122" s="80">
        <v>9.7988739999999996</v>
      </c>
      <c r="M122" s="80">
        <v>9.7821540000000002</v>
      </c>
      <c r="N122" s="80">
        <v>9.9560790000000008</v>
      </c>
      <c r="O122" s="80">
        <v>9.7098420000000001</v>
      </c>
      <c r="P122" s="80">
        <v>9.4507100000000008</v>
      </c>
      <c r="Q122" s="80">
        <v>9.3217499999999998</v>
      </c>
      <c r="R122" s="80">
        <v>9.4436160000000005</v>
      </c>
      <c r="S122" s="80">
        <v>9.5907140000000002</v>
      </c>
      <c r="T122" s="80">
        <v>9.7513070000000006</v>
      </c>
      <c r="U122" s="80">
        <v>9.9034340000000007</v>
      </c>
      <c r="V122" s="80">
        <v>9.9927379999999992</v>
      </c>
      <c r="W122" s="80">
        <v>10.103415999999999</v>
      </c>
      <c r="X122" s="80">
        <v>10.268114000000001</v>
      </c>
      <c r="Y122" s="80">
        <v>10.357359000000001</v>
      </c>
      <c r="Z122" s="80">
        <v>10.460564</v>
      </c>
      <c r="AA122" s="80">
        <v>10.616631999999999</v>
      </c>
      <c r="AB122" s="80">
        <v>10.769019999999999</v>
      </c>
      <c r="AC122" s="80">
        <v>10.921500999999999</v>
      </c>
      <c r="AD122" s="80">
        <v>11.048427</v>
      </c>
      <c r="AE122" s="80">
        <v>11.250778</v>
      </c>
      <c r="AF122" s="78">
        <v>7.6000000000000004E-5</v>
      </c>
    </row>
    <row r="123" spans="1:32" ht="15" customHeight="1">
      <c r="A123" s="3" t="s">
        <v>28</v>
      </c>
      <c r="B123" s="80">
        <v>9.9394010000000002</v>
      </c>
      <c r="C123" s="80">
        <v>9.531549</v>
      </c>
      <c r="D123" s="80">
        <v>8.9272240000000007</v>
      </c>
      <c r="E123" s="80">
        <v>7.576511</v>
      </c>
      <c r="F123" s="80">
        <v>7.2110989999999999</v>
      </c>
      <c r="G123" s="80">
        <v>6.9934560000000001</v>
      </c>
      <c r="H123" s="80">
        <v>6.7649249999999999</v>
      </c>
      <c r="I123" s="80">
        <v>6.7328979999999996</v>
      </c>
      <c r="J123" s="80">
        <v>6.6930940000000003</v>
      </c>
      <c r="K123" s="80">
        <v>6.5523210000000001</v>
      </c>
      <c r="L123" s="80">
        <v>6.4906870000000003</v>
      </c>
      <c r="M123" s="80">
        <v>6.3486659999999997</v>
      </c>
      <c r="N123" s="80">
        <v>6.4028650000000003</v>
      </c>
      <c r="O123" s="80">
        <v>6.111224</v>
      </c>
      <c r="P123" s="80">
        <v>5.811922</v>
      </c>
      <c r="Q123" s="80">
        <v>5.6948080000000001</v>
      </c>
      <c r="R123" s="80">
        <v>5.574478</v>
      </c>
      <c r="S123" s="80">
        <v>5.5553759999999999</v>
      </c>
      <c r="T123" s="80">
        <v>5.5391490000000001</v>
      </c>
      <c r="U123" s="80">
        <v>5.4565890000000001</v>
      </c>
      <c r="V123" s="80">
        <v>5.4436730000000004</v>
      </c>
      <c r="W123" s="80">
        <v>5.3924640000000004</v>
      </c>
      <c r="X123" s="80">
        <v>5.3064169999999997</v>
      </c>
      <c r="Y123" s="80">
        <v>5.2439479999999996</v>
      </c>
      <c r="Z123" s="80">
        <v>5.124161</v>
      </c>
      <c r="AA123" s="80">
        <v>5.0761229999999999</v>
      </c>
      <c r="AB123" s="80">
        <v>4.9876120000000004</v>
      </c>
      <c r="AC123" s="80">
        <v>4.8977700000000004</v>
      </c>
      <c r="AD123" s="80">
        <v>4.8592300000000002</v>
      </c>
      <c r="AE123" s="80">
        <v>4.9097949999999999</v>
      </c>
      <c r="AF123" s="78">
        <v>-2.4025999999999999E-2</v>
      </c>
    </row>
    <row r="124" spans="1:32" ht="15" customHeight="1">
      <c r="A124" s="3" t="s">
        <v>170</v>
      </c>
      <c r="B124" s="80">
        <v>8.1211500000000001</v>
      </c>
      <c r="C124" s="80">
        <v>8.1831110000000002</v>
      </c>
      <c r="D124" s="80">
        <v>8.2025790000000001</v>
      </c>
      <c r="E124" s="80">
        <v>8.239058</v>
      </c>
      <c r="F124" s="80">
        <v>8.1638990000000007</v>
      </c>
      <c r="G124" s="80">
        <v>8.0757549999999991</v>
      </c>
      <c r="H124" s="80">
        <v>7.9302669999999997</v>
      </c>
      <c r="I124" s="80">
        <v>7.3689460000000002</v>
      </c>
      <c r="J124" s="80">
        <v>7.2995039999999998</v>
      </c>
      <c r="K124" s="80">
        <v>7.3070060000000003</v>
      </c>
      <c r="L124" s="80">
        <v>7.3184230000000001</v>
      </c>
      <c r="M124" s="80">
        <v>7.3263429999999996</v>
      </c>
      <c r="N124" s="80">
        <v>6.8084160000000002</v>
      </c>
      <c r="O124" s="80">
        <v>6.8156670000000004</v>
      </c>
      <c r="P124" s="80">
        <v>6.7474470000000002</v>
      </c>
      <c r="Q124" s="80">
        <v>6.7583539999999998</v>
      </c>
      <c r="R124" s="80">
        <v>6.760554</v>
      </c>
      <c r="S124" s="80">
        <v>6.7626590000000002</v>
      </c>
      <c r="T124" s="80">
        <v>6.762759</v>
      </c>
      <c r="U124" s="80">
        <v>6.766273</v>
      </c>
      <c r="V124" s="80">
        <v>6.7793599999999996</v>
      </c>
      <c r="W124" s="80">
        <v>6.788805</v>
      </c>
      <c r="X124" s="80">
        <v>6.797936</v>
      </c>
      <c r="Y124" s="80">
        <v>6.8059019999999997</v>
      </c>
      <c r="Z124" s="80">
        <v>6.8144450000000001</v>
      </c>
      <c r="AA124" s="80">
        <v>6.8189029999999997</v>
      </c>
      <c r="AB124" s="80">
        <v>6.8233490000000003</v>
      </c>
      <c r="AC124" s="80">
        <v>6.8261190000000003</v>
      </c>
      <c r="AD124" s="80">
        <v>6.829472</v>
      </c>
      <c r="AE124" s="80">
        <v>6.8343129999999999</v>
      </c>
      <c r="AF124" s="78">
        <v>-5.9309999999999996E-3</v>
      </c>
    </row>
    <row r="125" spans="1:32" ht="15" customHeight="1">
      <c r="A125" s="3" t="s">
        <v>171</v>
      </c>
      <c r="B125" s="80">
        <v>7.1658989999999996</v>
      </c>
      <c r="C125" s="80">
        <v>7.957973</v>
      </c>
      <c r="D125" s="80">
        <v>8.6218020000000006</v>
      </c>
      <c r="E125" s="80">
        <v>9.6045020000000001</v>
      </c>
      <c r="F125" s="80">
        <v>10.13275</v>
      </c>
      <c r="G125" s="80">
        <v>10.386399000000001</v>
      </c>
      <c r="H125" s="80">
        <v>10.870668</v>
      </c>
      <c r="I125" s="80">
        <v>11.073534</v>
      </c>
      <c r="J125" s="80">
        <v>11.269928</v>
      </c>
      <c r="K125" s="80">
        <v>11.626931000000001</v>
      </c>
      <c r="L125" s="80">
        <v>11.869316</v>
      </c>
      <c r="M125" s="80">
        <v>12.103277</v>
      </c>
      <c r="N125" s="80">
        <v>12.350206999999999</v>
      </c>
      <c r="O125" s="80">
        <v>12.894691</v>
      </c>
      <c r="P125" s="80">
        <v>13.593411</v>
      </c>
      <c r="Q125" s="80">
        <v>13.960818</v>
      </c>
      <c r="R125" s="80">
        <v>14.105289000000001</v>
      </c>
      <c r="S125" s="80">
        <v>14.121117</v>
      </c>
      <c r="T125" s="80">
        <v>14.167868</v>
      </c>
      <c r="U125" s="80">
        <v>14.237586</v>
      </c>
      <c r="V125" s="80">
        <v>14.331358</v>
      </c>
      <c r="W125" s="80">
        <v>14.441496000000001</v>
      </c>
      <c r="X125" s="80">
        <v>14.552269000000001</v>
      </c>
      <c r="Y125" s="80">
        <v>14.71374</v>
      </c>
      <c r="Z125" s="80">
        <v>14.919387</v>
      </c>
      <c r="AA125" s="80">
        <v>15.031077</v>
      </c>
      <c r="AB125" s="80">
        <v>15.18826</v>
      </c>
      <c r="AC125" s="80">
        <v>15.348875</v>
      </c>
      <c r="AD125" s="80">
        <v>15.485014</v>
      </c>
      <c r="AE125" s="80">
        <v>15.555766999999999</v>
      </c>
      <c r="AF125" s="78">
        <v>2.7088000000000001E-2</v>
      </c>
    </row>
    <row r="126" spans="1:32" ht="15" customHeight="1">
      <c r="A126" s="3" t="s">
        <v>29</v>
      </c>
      <c r="B126" s="80">
        <v>0.122819</v>
      </c>
      <c r="C126" s="80">
        <v>0.122819</v>
      </c>
      <c r="D126" s="80">
        <v>0.122819</v>
      </c>
      <c r="E126" s="80">
        <v>0.122819</v>
      </c>
      <c r="F126" s="80">
        <v>0.122819</v>
      </c>
      <c r="G126" s="80">
        <v>0.122819</v>
      </c>
      <c r="H126" s="80">
        <v>0.122819</v>
      </c>
      <c r="I126" s="80">
        <v>0.122819</v>
      </c>
      <c r="J126" s="80">
        <v>0.122819</v>
      </c>
      <c r="K126" s="80">
        <v>0.122819</v>
      </c>
      <c r="L126" s="80">
        <v>0.122819</v>
      </c>
      <c r="M126" s="80">
        <v>0.122819</v>
      </c>
      <c r="N126" s="80">
        <v>0.122819</v>
      </c>
      <c r="O126" s="80">
        <v>0.122819</v>
      </c>
      <c r="P126" s="80">
        <v>0.122819</v>
      </c>
      <c r="Q126" s="80">
        <v>0.122819</v>
      </c>
      <c r="R126" s="80">
        <v>0.122819</v>
      </c>
      <c r="S126" s="80">
        <v>0.122819</v>
      </c>
      <c r="T126" s="80">
        <v>0.122819</v>
      </c>
      <c r="U126" s="80">
        <v>0.122819</v>
      </c>
      <c r="V126" s="80">
        <v>0.122819</v>
      </c>
      <c r="W126" s="80">
        <v>0.122819</v>
      </c>
      <c r="X126" s="80">
        <v>0.122819</v>
      </c>
      <c r="Y126" s="80">
        <v>0.122819</v>
      </c>
      <c r="Z126" s="80">
        <v>0.122819</v>
      </c>
      <c r="AA126" s="80">
        <v>0.122819</v>
      </c>
      <c r="AB126" s="80">
        <v>0.122819</v>
      </c>
      <c r="AC126" s="80">
        <v>0.122819</v>
      </c>
      <c r="AD126" s="80">
        <v>0.122819</v>
      </c>
      <c r="AE126" s="80">
        <v>0.122819</v>
      </c>
      <c r="AF126" s="78">
        <v>0</v>
      </c>
    </row>
    <row r="127" spans="1:32" ht="15" customHeight="1">
      <c r="A127" s="3" t="s">
        <v>30</v>
      </c>
      <c r="B127" s="80">
        <v>0.21310299999999999</v>
      </c>
      <c r="C127" s="80">
        <v>0.15362899999999999</v>
      </c>
      <c r="D127" s="80">
        <v>0.13861699999999999</v>
      </c>
      <c r="E127" s="80">
        <v>0.141597</v>
      </c>
      <c r="F127" s="80">
        <v>0.131718</v>
      </c>
      <c r="G127" s="80">
        <v>0.136522</v>
      </c>
      <c r="H127" s="80">
        <v>0.14977699999999999</v>
      </c>
      <c r="I127" s="80">
        <v>0.15842100000000001</v>
      </c>
      <c r="J127" s="80">
        <v>0.15986</v>
      </c>
      <c r="K127" s="80">
        <v>0.16738</v>
      </c>
      <c r="L127" s="80">
        <v>0.15909000000000001</v>
      </c>
      <c r="M127" s="80">
        <v>0.16367000000000001</v>
      </c>
      <c r="N127" s="80">
        <v>0.156856</v>
      </c>
      <c r="O127" s="80">
        <v>0.16192400000000001</v>
      </c>
      <c r="P127" s="80">
        <v>0.15893499999999999</v>
      </c>
      <c r="Q127" s="80">
        <v>0.15853500000000001</v>
      </c>
      <c r="R127" s="80">
        <v>0.153336</v>
      </c>
      <c r="S127" s="80">
        <v>0.155448</v>
      </c>
      <c r="T127" s="80">
        <v>0.156248</v>
      </c>
      <c r="U127" s="80">
        <v>0.15803400000000001</v>
      </c>
      <c r="V127" s="80">
        <v>0.15296499999999999</v>
      </c>
      <c r="W127" s="80">
        <v>0.152778</v>
      </c>
      <c r="X127" s="80">
        <v>0.153499</v>
      </c>
      <c r="Y127" s="80">
        <v>0.15315100000000001</v>
      </c>
      <c r="Z127" s="80">
        <v>0.149039</v>
      </c>
      <c r="AA127" s="80">
        <v>0.14888199999999999</v>
      </c>
      <c r="AB127" s="80">
        <v>0.14860400000000001</v>
      </c>
      <c r="AC127" s="80">
        <v>0.149149</v>
      </c>
      <c r="AD127" s="80">
        <v>0.149446</v>
      </c>
      <c r="AE127" s="80">
        <v>0.14982300000000001</v>
      </c>
      <c r="AF127" s="78">
        <v>-1.2075000000000001E-2</v>
      </c>
    </row>
    <row r="128" spans="1:32" ht="15" customHeight="1">
      <c r="A128" s="28" t="s">
        <v>4</v>
      </c>
      <c r="B128" s="81">
        <v>36.904991000000003</v>
      </c>
      <c r="C128" s="81">
        <v>36.791252</v>
      </c>
      <c r="D128" s="81">
        <v>37.060307000000002</v>
      </c>
      <c r="E128" s="81">
        <v>36.651817000000001</v>
      </c>
      <c r="F128" s="81">
        <v>36.393844999999999</v>
      </c>
      <c r="G128" s="81">
        <v>36.188220999999999</v>
      </c>
      <c r="H128" s="81">
        <v>36.019474000000002</v>
      </c>
      <c r="I128" s="81">
        <v>35.834899999999998</v>
      </c>
      <c r="J128" s="81">
        <v>35.810828999999998</v>
      </c>
      <c r="K128" s="81">
        <v>35.806137</v>
      </c>
      <c r="L128" s="81">
        <v>35.838859999999997</v>
      </c>
      <c r="M128" s="81">
        <v>35.92577</v>
      </c>
      <c r="N128" s="81">
        <v>35.875587000000003</v>
      </c>
      <c r="O128" s="81">
        <v>35.892899</v>
      </c>
      <c r="P128" s="81">
        <v>35.960098000000002</v>
      </c>
      <c r="Q128" s="81">
        <v>36.090538000000002</v>
      </c>
      <c r="R128" s="81">
        <v>36.231667000000002</v>
      </c>
      <c r="S128" s="81">
        <v>36.377986999999997</v>
      </c>
      <c r="T128" s="81">
        <v>36.569256000000003</v>
      </c>
      <c r="U128" s="81">
        <v>36.712676999999999</v>
      </c>
      <c r="V128" s="81">
        <v>36.888474000000002</v>
      </c>
      <c r="W128" s="81">
        <v>37.064715999999997</v>
      </c>
      <c r="X128" s="81">
        <v>37.261130999999999</v>
      </c>
      <c r="Y128" s="81">
        <v>37.454197000000001</v>
      </c>
      <c r="Z128" s="81">
        <v>37.644736999999999</v>
      </c>
      <c r="AA128" s="81">
        <v>37.868515000000002</v>
      </c>
      <c r="AB128" s="81">
        <v>38.093463999999997</v>
      </c>
      <c r="AC128" s="81">
        <v>38.319977000000002</v>
      </c>
      <c r="AD128" s="81">
        <v>38.548191000000003</v>
      </c>
      <c r="AE128" s="81">
        <v>38.877285000000001</v>
      </c>
      <c r="AF128" s="74">
        <v>1.797E-3</v>
      </c>
    </row>
    <row r="129" spans="1:32" ht="15" customHeight="1">
      <c r="A129" s="3" t="s">
        <v>143</v>
      </c>
      <c r="B129" s="131">
        <f>B122/B128</f>
        <v>0.3041835181588311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131">
        <f>U122/U128</f>
        <v>0.26975515841571568</v>
      </c>
      <c r="V129" s="29"/>
      <c r="W129" s="131"/>
      <c r="X129" s="29"/>
      <c r="Y129" s="29"/>
      <c r="Z129" s="29"/>
      <c r="AA129" s="29"/>
      <c r="AB129" s="29"/>
      <c r="AC129" s="29"/>
      <c r="AD129" s="29"/>
      <c r="AE129" s="131">
        <f>AE122/AE128</f>
        <v>0.28939207045965271</v>
      </c>
    </row>
    <row r="130" spans="1:32" ht="15" customHeight="1">
      <c r="A130" s="3" t="s">
        <v>144</v>
      </c>
      <c r="B130" s="131">
        <f>B123/B128</f>
        <v>0.26932403262203747</v>
      </c>
      <c r="C130" s="131">
        <f>C123/C128</f>
        <v>0.25907106939443103</v>
      </c>
      <c r="D130" s="29"/>
      <c r="E130" s="29"/>
      <c r="F130" s="29"/>
      <c r="G130" s="29"/>
      <c r="H130" s="131">
        <f>H123/H128</f>
        <v>0.18781298694145282</v>
      </c>
      <c r="I130" s="29"/>
      <c r="J130" s="29"/>
      <c r="K130" s="29"/>
      <c r="L130" s="29"/>
      <c r="M130" s="131">
        <f>M123/M128</f>
        <v>0.17671621234562265</v>
      </c>
      <c r="N130" s="29"/>
      <c r="O130" s="29"/>
      <c r="P130" s="29"/>
      <c r="Q130" s="29"/>
      <c r="R130" s="29"/>
      <c r="S130" s="29"/>
      <c r="T130" s="29"/>
      <c r="U130" s="131">
        <f>U123/U128</f>
        <v>0.14862955921193108</v>
      </c>
      <c r="V130" s="29"/>
      <c r="W130" s="131"/>
      <c r="X130" s="29"/>
      <c r="Y130" s="29"/>
      <c r="Z130" s="29"/>
      <c r="AA130" s="29"/>
      <c r="AB130" s="29"/>
      <c r="AC130" s="29"/>
      <c r="AD130" s="29"/>
      <c r="AE130" s="131">
        <f>AE123/AE128</f>
        <v>0.12628955442747608</v>
      </c>
    </row>
    <row r="131" spans="1:32" ht="15" customHeight="1">
      <c r="A131" s="3" t="s">
        <v>146</v>
      </c>
      <c r="B131" s="131">
        <f>B124/B128</f>
        <v>0.22005560169354871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31">
        <f>U124/U128</f>
        <v>0.18430344918732022</v>
      </c>
      <c r="V131" s="29"/>
      <c r="W131" s="131"/>
      <c r="X131" s="29"/>
      <c r="Y131" s="29"/>
      <c r="Z131" s="29"/>
      <c r="AA131" s="29"/>
      <c r="AB131" s="29"/>
      <c r="AC131" s="29"/>
      <c r="AD131" s="29"/>
      <c r="AE131" s="131">
        <f>AE124/AE128</f>
        <v>0.17579193094373746</v>
      </c>
    </row>
    <row r="132" spans="1:32" ht="15" customHeight="1">
      <c r="A132" s="3" t="s">
        <v>145</v>
      </c>
      <c r="B132" s="131">
        <f>B125/B128</f>
        <v>0.19417154172995191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31">
        <f>U125/U128</f>
        <v>0.38781116397477639</v>
      </c>
      <c r="V132" s="29"/>
      <c r="W132" s="131"/>
      <c r="X132" s="29"/>
      <c r="Y132" s="29"/>
      <c r="Z132" s="29"/>
      <c r="AA132" s="29"/>
      <c r="AB132" s="29"/>
      <c r="AC132" s="29"/>
      <c r="AD132" s="29"/>
      <c r="AE132" s="131">
        <f>AE125/AE128</f>
        <v>0.40012482867566496</v>
      </c>
    </row>
    <row r="133" spans="1:32" ht="15" customHeight="1">
      <c r="A133" s="3" t="s">
        <v>147</v>
      </c>
      <c r="B133" s="140">
        <f>B121/B128</f>
        <v>3.1629868166070003E-3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140">
        <f>U121/U128</f>
        <v>1.8506958781567468E-3</v>
      </c>
      <c r="V133" s="29"/>
      <c r="W133" s="140"/>
      <c r="X133" s="29"/>
      <c r="Y133" s="29"/>
      <c r="Z133" s="29"/>
      <c r="AA133" s="29"/>
      <c r="AB133" s="29"/>
      <c r="AC133" s="29"/>
      <c r="AD133" s="29"/>
      <c r="AE133" s="140">
        <f>AE121/AE128</f>
        <v>1.3887286625081973E-3</v>
      </c>
    </row>
    <row r="134" spans="1:32" ht="15" customHeight="1">
      <c r="A134" s="28" t="s">
        <v>31</v>
      </c>
    </row>
    <row r="135" spans="1:32" ht="15" customHeight="1">
      <c r="A135" s="3" t="s">
        <v>155</v>
      </c>
      <c r="B135" s="80">
        <v>4.1896500000000003</v>
      </c>
      <c r="C135" s="80">
        <v>4.3384549999999997</v>
      </c>
      <c r="D135" s="80">
        <v>4.4855130000000001</v>
      </c>
      <c r="E135" s="80">
        <v>4.461042</v>
      </c>
      <c r="F135" s="80">
        <v>4.5345250000000004</v>
      </c>
      <c r="G135" s="80">
        <v>4.5990539999999998</v>
      </c>
      <c r="H135" s="80">
        <v>4.6379419999999998</v>
      </c>
      <c r="I135" s="80">
        <v>4.6619570000000001</v>
      </c>
      <c r="J135" s="80">
        <v>4.6636769999999999</v>
      </c>
      <c r="K135" s="80">
        <v>4.6771339999999997</v>
      </c>
      <c r="L135" s="80">
        <v>4.7170230000000002</v>
      </c>
      <c r="M135" s="80">
        <v>4.7911049999999999</v>
      </c>
      <c r="N135" s="80">
        <v>4.835604</v>
      </c>
      <c r="O135" s="80">
        <v>4.8558729999999999</v>
      </c>
      <c r="P135" s="80">
        <v>4.8765710000000002</v>
      </c>
      <c r="Q135" s="80">
        <v>4.9049209999999999</v>
      </c>
      <c r="R135" s="80">
        <v>4.9365220000000001</v>
      </c>
      <c r="S135" s="80">
        <v>4.9607720000000004</v>
      </c>
      <c r="T135" s="80">
        <v>4.989331</v>
      </c>
      <c r="U135" s="80">
        <v>5.0015960000000002</v>
      </c>
      <c r="V135" s="80">
        <v>5.0193310000000002</v>
      </c>
      <c r="W135" s="80">
        <v>5.0440170000000002</v>
      </c>
      <c r="X135" s="80">
        <v>5.0829829999999996</v>
      </c>
      <c r="Y135" s="80">
        <v>5.084746</v>
      </c>
      <c r="Z135" s="80">
        <v>5.0935129999999997</v>
      </c>
      <c r="AA135" s="80">
        <v>5.1504960000000004</v>
      </c>
      <c r="AB135" s="80">
        <v>5.1735519999999999</v>
      </c>
      <c r="AC135" s="80">
        <v>5.1448039999999997</v>
      </c>
      <c r="AD135" s="80">
        <v>5.1486029999999996</v>
      </c>
      <c r="AE135" s="80">
        <v>5.2146999999999997</v>
      </c>
      <c r="AF135" s="78">
        <v>7.5760000000000003E-3</v>
      </c>
    </row>
    <row r="136" spans="1:32" ht="15" customHeight="1">
      <c r="A136" s="3" t="s">
        <v>153</v>
      </c>
      <c r="B136" s="80">
        <v>16.197783999999999</v>
      </c>
      <c r="C136" s="80">
        <v>16.407409999999999</v>
      </c>
      <c r="D136" s="80">
        <v>16.539269999999998</v>
      </c>
      <c r="E136" s="80">
        <v>16.464456999999999</v>
      </c>
      <c r="F136" s="80">
        <v>16.357529</v>
      </c>
      <c r="G136" s="80">
        <v>16.225603</v>
      </c>
      <c r="H136" s="80">
        <v>16.074090999999999</v>
      </c>
      <c r="I136" s="80">
        <v>15.929655</v>
      </c>
      <c r="J136" s="80">
        <v>15.795033</v>
      </c>
      <c r="K136" s="80">
        <v>15.689336000000001</v>
      </c>
      <c r="L136" s="80">
        <v>15.608176</v>
      </c>
      <c r="M136" s="80">
        <v>15.517878</v>
      </c>
      <c r="N136" s="80">
        <v>15.451266</v>
      </c>
      <c r="O136" s="80">
        <v>15.373913</v>
      </c>
      <c r="P136" s="80">
        <v>15.290965</v>
      </c>
      <c r="Q136" s="80">
        <v>15.220361</v>
      </c>
      <c r="R136" s="80">
        <v>15.169581000000001</v>
      </c>
      <c r="S136" s="80">
        <v>15.132666</v>
      </c>
      <c r="T136" s="80">
        <v>15.119859999999999</v>
      </c>
      <c r="U136" s="80">
        <v>15.119605</v>
      </c>
      <c r="V136" s="80">
        <v>15.123998</v>
      </c>
      <c r="W136" s="80">
        <v>15.138477</v>
      </c>
      <c r="X136" s="80">
        <v>15.157465999999999</v>
      </c>
      <c r="Y136" s="80">
        <v>15.189621000000001</v>
      </c>
      <c r="Z136" s="80">
        <v>15.236579000000001</v>
      </c>
      <c r="AA136" s="80">
        <v>15.30983</v>
      </c>
      <c r="AB136" s="80">
        <v>15.394181</v>
      </c>
      <c r="AC136" s="80">
        <v>15.478707</v>
      </c>
      <c r="AD136" s="80">
        <v>15.572911</v>
      </c>
      <c r="AE136" s="80">
        <v>15.694100000000001</v>
      </c>
      <c r="AF136" s="78">
        <v>-1.0889999999999999E-3</v>
      </c>
    </row>
    <row r="137" spans="1:32" ht="15" customHeight="1">
      <c r="A137" s="3" t="s">
        <v>150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149">
        <f>U62/U136</f>
        <v>0.960292878021615</v>
      </c>
      <c r="V137" s="63">
        <f>U136/K136-1</f>
        <v>-3.631326399026702E-2</v>
      </c>
      <c r="W137" s="150">
        <f>U136-K136</f>
        <v>-0.56973100000000088</v>
      </c>
      <c r="X137" s="63"/>
      <c r="Y137" s="25"/>
      <c r="Z137" s="25"/>
      <c r="AA137" s="25"/>
      <c r="AB137" s="25"/>
      <c r="AC137" s="25"/>
      <c r="AD137" s="25"/>
      <c r="AE137" s="149">
        <f>AE62/AE136</f>
        <v>0.96054256058009058</v>
      </c>
    </row>
    <row r="138" spans="1:32" ht="15" customHeight="1">
      <c r="A138" s="3" t="s">
        <v>160</v>
      </c>
      <c r="B138" s="25">
        <v>3.0771E-2</v>
      </c>
      <c r="C138" s="80">
        <v>3.3196999999999997E-2</v>
      </c>
      <c r="D138" s="80">
        <v>3.4623000000000001E-2</v>
      </c>
      <c r="E138" s="80">
        <v>3.4327999999999997E-2</v>
      </c>
      <c r="F138" s="80">
        <v>3.3800999999999998E-2</v>
      </c>
      <c r="G138" s="80">
        <v>3.2973000000000002E-2</v>
      </c>
      <c r="H138" s="80">
        <v>3.1905000000000003E-2</v>
      </c>
      <c r="I138" s="80">
        <v>3.0835000000000001E-2</v>
      </c>
      <c r="J138" s="80">
        <v>2.9769E-2</v>
      </c>
      <c r="K138" s="80">
        <v>2.8677000000000001E-2</v>
      </c>
      <c r="L138" s="80">
        <v>2.7671000000000001E-2</v>
      </c>
      <c r="M138" s="80">
        <v>2.6620999999999999E-2</v>
      </c>
      <c r="N138" s="80">
        <v>2.5746000000000002E-2</v>
      </c>
      <c r="O138" s="80">
        <v>2.4923000000000001E-2</v>
      </c>
      <c r="P138" s="80">
        <v>2.4219999999999998E-2</v>
      </c>
      <c r="Q138" s="80">
        <v>2.3650999999999998E-2</v>
      </c>
      <c r="R138" s="80">
        <v>2.3205E-2</v>
      </c>
      <c r="S138" s="80">
        <v>2.2872E-2</v>
      </c>
      <c r="T138" s="80">
        <v>2.2807000000000001E-2</v>
      </c>
      <c r="U138" s="80">
        <v>2.2678E-2</v>
      </c>
      <c r="V138" s="80">
        <v>2.2692E-2</v>
      </c>
      <c r="W138" s="80">
        <v>2.2463E-2</v>
      </c>
      <c r="X138" s="80">
        <v>2.2592000000000001E-2</v>
      </c>
      <c r="Y138" s="80">
        <v>2.3056E-2</v>
      </c>
      <c r="Z138" s="80">
        <v>2.3303999999999998E-2</v>
      </c>
      <c r="AA138" s="80">
        <v>2.3588000000000001E-2</v>
      </c>
      <c r="AB138" s="80">
        <v>2.3895E-2</v>
      </c>
      <c r="AC138" s="80">
        <v>2.4275000000000001E-2</v>
      </c>
      <c r="AD138" s="80">
        <v>2.4635000000000001E-2</v>
      </c>
      <c r="AE138" s="80">
        <v>2.5124E-2</v>
      </c>
      <c r="AF138" s="78">
        <v>-6.9670000000000001E-3</v>
      </c>
    </row>
    <row r="139" spans="1:32" ht="15" customHeight="1">
      <c r="A139" s="3" t="s">
        <v>161</v>
      </c>
      <c r="B139" s="25">
        <v>2.8553959999999998</v>
      </c>
      <c r="C139" s="80">
        <v>3.184402</v>
      </c>
      <c r="D139" s="80">
        <v>3.3741989999999999</v>
      </c>
      <c r="E139" s="80">
        <v>3.444509</v>
      </c>
      <c r="F139" s="80">
        <v>3.5047869999999999</v>
      </c>
      <c r="G139" s="80">
        <v>3.545804</v>
      </c>
      <c r="H139" s="80">
        <v>3.571942</v>
      </c>
      <c r="I139" s="80">
        <v>3.6048990000000001</v>
      </c>
      <c r="J139" s="80">
        <v>3.6338159999999999</v>
      </c>
      <c r="K139" s="80">
        <v>3.6687609999999999</v>
      </c>
      <c r="L139" s="80">
        <v>3.691433</v>
      </c>
      <c r="M139" s="80">
        <v>3.719665</v>
      </c>
      <c r="N139" s="80">
        <v>3.7342070000000001</v>
      </c>
      <c r="O139" s="80">
        <v>3.730013</v>
      </c>
      <c r="P139" s="80">
        <v>3.739274</v>
      </c>
      <c r="Q139" s="80">
        <v>3.7503639999999998</v>
      </c>
      <c r="R139" s="80">
        <v>3.7693490000000001</v>
      </c>
      <c r="S139" s="80">
        <v>3.7876669999999999</v>
      </c>
      <c r="T139" s="80">
        <v>3.814492</v>
      </c>
      <c r="U139" s="80">
        <v>3.844363</v>
      </c>
      <c r="V139" s="80">
        <v>3.8668260000000001</v>
      </c>
      <c r="W139" s="80">
        <v>3.894412</v>
      </c>
      <c r="X139" s="80">
        <v>3.9234089999999999</v>
      </c>
      <c r="Y139" s="80">
        <v>3.948118</v>
      </c>
      <c r="Z139" s="80">
        <v>3.9816509999999998</v>
      </c>
      <c r="AA139" s="80">
        <v>4.016813</v>
      </c>
      <c r="AB139" s="80">
        <v>4.0494180000000002</v>
      </c>
      <c r="AC139" s="80">
        <v>4.0796539999999997</v>
      </c>
      <c r="AD139" s="80">
        <v>4.1128400000000003</v>
      </c>
      <c r="AE139" s="80">
        <v>4.1581650000000003</v>
      </c>
      <c r="AF139" s="78">
        <v>1.3044999999999999E-2</v>
      </c>
    </row>
    <row r="140" spans="1:32" ht="15" customHeight="1">
      <c r="A140" s="3" t="s">
        <v>166</v>
      </c>
      <c r="B140" s="25">
        <v>3.274E-3</v>
      </c>
      <c r="C140" s="80">
        <v>3.1640000000000001E-3</v>
      </c>
      <c r="D140" s="80">
        <v>3.7169999999999998E-3</v>
      </c>
      <c r="E140" s="80">
        <v>3.418E-3</v>
      </c>
      <c r="F140" s="80">
        <v>3.3189999999999999E-3</v>
      </c>
      <c r="G140" s="80">
        <v>3.2039999999999998E-3</v>
      </c>
      <c r="H140" s="80">
        <v>3.1549999999999998E-3</v>
      </c>
      <c r="I140" s="80">
        <v>3.1180000000000001E-3</v>
      </c>
      <c r="J140" s="80">
        <v>3.094E-3</v>
      </c>
      <c r="K140" s="80">
        <v>3.0999999999999999E-3</v>
      </c>
      <c r="L140" s="80">
        <v>3.0490000000000001E-3</v>
      </c>
      <c r="M140" s="80">
        <v>2.9550000000000002E-3</v>
      </c>
      <c r="N140" s="80">
        <v>2.947E-3</v>
      </c>
      <c r="O140" s="80">
        <v>2.941E-3</v>
      </c>
      <c r="P140" s="80">
        <v>2.931E-3</v>
      </c>
      <c r="Q140" s="80">
        <v>2.918E-3</v>
      </c>
      <c r="R140" s="80">
        <v>2.8879999999999999E-3</v>
      </c>
      <c r="S140" s="80">
        <v>2.8670000000000002E-3</v>
      </c>
      <c r="T140" s="80">
        <v>2.8600000000000001E-3</v>
      </c>
      <c r="U140" s="80">
        <v>2.8210000000000002E-3</v>
      </c>
      <c r="V140" s="80">
        <v>2.7950000000000002E-3</v>
      </c>
      <c r="W140" s="80">
        <v>2.784E-3</v>
      </c>
      <c r="X140" s="80">
        <v>2.748E-3</v>
      </c>
      <c r="Y140" s="80">
        <v>2.7130000000000001E-3</v>
      </c>
      <c r="Z140" s="80">
        <v>2.7100000000000002E-3</v>
      </c>
      <c r="AA140" s="80">
        <v>2.689E-3</v>
      </c>
      <c r="AB140" s="80">
        <v>2.6909999999999998E-3</v>
      </c>
      <c r="AC140" s="80">
        <v>2.6949999999999999E-3</v>
      </c>
      <c r="AD140" s="80">
        <v>2.6840000000000002E-3</v>
      </c>
      <c r="AE140" s="80">
        <v>2.6949999999999999E-3</v>
      </c>
      <c r="AF140" s="78">
        <v>-6.6889999999999996E-3</v>
      </c>
    </row>
    <row r="141" spans="1:32" ht="15" customHeight="1">
      <c r="A141" s="3" t="s">
        <v>151</v>
      </c>
      <c r="B141" s="25">
        <v>8.3388550000000006</v>
      </c>
      <c r="C141" s="80">
        <v>8.2723739999999992</v>
      </c>
      <c r="D141" s="80">
        <v>8.3065829999999998</v>
      </c>
      <c r="E141" s="80">
        <v>8.2026079999999997</v>
      </c>
      <c r="F141" s="80">
        <v>8.1431640000000005</v>
      </c>
      <c r="G141" s="80">
        <v>8.0690159999999995</v>
      </c>
      <c r="H141" s="80">
        <v>7.9759089999999997</v>
      </c>
      <c r="I141" s="80">
        <v>7.9077219999999997</v>
      </c>
      <c r="J141" s="80">
        <v>7.824973</v>
      </c>
      <c r="K141" s="80">
        <v>7.7481450000000001</v>
      </c>
      <c r="L141" s="80">
        <v>7.6687630000000002</v>
      </c>
      <c r="M141" s="80">
        <v>7.612609</v>
      </c>
      <c r="N141" s="80">
        <v>7.5563940000000001</v>
      </c>
      <c r="O141" s="80">
        <v>7.4797079999999996</v>
      </c>
      <c r="P141" s="80">
        <v>7.4144930000000002</v>
      </c>
      <c r="Q141" s="80">
        <v>7.3575920000000004</v>
      </c>
      <c r="R141" s="80">
        <v>7.3101880000000001</v>
      </c>
      <c r="S141" s="80">
        <v>7.2733449999999999</v>
      </c>
      <c r="T141" s="80">
        <v>7.2455420000000004</v>
      </c>
      <c r="U141" s="80">
        <v>7.2223600000000001</v>
      </c>
      <c r="V141" s="80">
        <v>7.1952670000000003</v>
      </c>
      <c r="W141" s="80">
        <v>7.1764429999999999</v>
      </c>
      <c r="X141" s="80">
        <v>7.1601290000000004</v>
      </c>
      <c r="Y141" s="80">
        <v>7.1318859999999997</v>
      </c>
      <c r="Z141" s="80">
        <v>7.1057540000000001</v>
      </c>
      <c r="AA141" s="80">
        <v>7.0993389999999996</v>
      </c>
      <c r="AB141" s="80">
        <v>7.0831739999999996</v>
      </c>
      <c r="AC141" s="80">
        <v>7.055358</v>
      </c>
      <c r="AD141" s="80">
        <v>7.0335109999999998</v>
      </c>
      <c r="AE141" s="80">
        <v>7.0359239999999996</v>
      </c>
      <c r="AF141" s="78">
        <v>-5.8409999999999998E-3</v>
      </c>
    </row>
    <row r="142" spans="1:32" ht="15" customHeight="1">
      <c r="A142" s="3" t="s">
        <v>14</v>
      </c>
      <c r="B142" s="25">
        <v>0.63429999999999997</v>
      </c>
      <c r="C142" s="80">
        <v>0.81935899999999995</v>
      </c>
      <c r="D142" s="80">
        <v>0.595051</v>
      </c>
      <c r="E142" s="80">
        <v>0.59298799999999996</v>
      </c>
      <c r="F142" s="80">
        <v>0.59597900000000004</v>
      </c>
      <c r="G142" s="80">
        <v>0.59007900000000002</v>
      </c>
      <c r="H142" s="80">
        <v>0.57769099999999995</v>
      </c>
      <c r="I142" s="80">
        <v>0.57317499999999999</v>
      </c>
      <c r="J142" s="80">
        <v>0.57231100000000001</v>
      </c>
      <c r="K142" s="80">
        <v>0.569913</v>
      </c>
      <c r="L142" s="80">
        <v>0.56906999999999996</v>
      </c>
      <c r="M142" s="80">
        <v>0.57727600000000001</v>
      </c>
      <c r="N142" s="80">
        <v>0.57676300000000003</v>
      </c>
      <c r="O142" s="80">
        <v>0.57561600000000002</v>
      </c>
      <c r="P142" s="80">
        <v>0.57646200000000003</v>
      </c>
      <c r="Q142" s="80">
        <v>0.57604200000000005</v>
      </c>
      <c r="R142" s="80">
        <v>0.57654499999999997</v>
      </c>
      <c r="S142" s="80">
        <v>0.576067</v>
      </c>
      <c r="T142" s="80">
        <v>0.57784199999999997</v>
      </c>
      <c r="U142" s="80">
        <v>0.55757900000000005</v>
      </c>
      <c r="V142" s="80">
        <v>0.55362299999999998</v>
      </c>
      <c r="W142" s="80">
        <v>0.55239700000000003</v>
      </c>
      <c r="X142" s="80">
        <v>0.54277200000000003</v>
      </c>
      <c r="Y142" s="80">
        <v>0.53325</v>
      </c>
      <c r="Z142" s="80">
        <v>0.52900400000000003</v>
      </c>
      <c r="AA142" s="80">
        <v>0.52243799999999996</v>
      </c>
      <c r="AB142" s="80">
        <v>0.52166500000000005</v>
      </c>
      <c r="AC142" s="80">
        <v>0.52195800000000003</v>
      </c>
      <c r="AD142" s="80">
        <v>0.51994200000000002</v>
      </c>
      <c r="AE142" s="80">
        <v>0.52127699999999999</v>
      </c>
      <c r="AF142" s="78">
        <v>-6.744E-3</v>
      </c>
    </row>
    <row r="143" spans="1:32" ht="15" customHeight="1">
      <c r="A143" s="3" t="s">
        <v>15</v>
      </c>
      <c r="B143" s="25">
        <v>0.58365599999999995</v>
      </c>
      <c r="C143" s="80">
        <v>0.56377699999999997</v>
      </c>
      <c r="D143" s="80">
        <v>0.63090000000000002</v>
      </c>
      <c r="E143" s="80">
        <v>0.55000000000000004</v>
      </c>
      <c r="F143" s="80">
        <v>0.55000000000000004</v>
      </c>
      <c r="G143" s="80">
        <v>0.55000000000000004</v>
      </c>
      <c r="H143" s="80">
        <v>0.55000000000000004</v>
      </c>
      <c r="I143" s="80">
        <v>0.55000000000000004</v>
      </c>
      <c r="J143" s="80">
        <v>0.55000000000000004</v>
      </c>
      <c r="K143" s="80">
        <v>0.55000000000000004</v>
      </c>
      <c r="L143" s="80">
        <v>0.55000000000000004</v>
      </c>
      <c r="M143" s="80">
        <v>0.55000000000000004</v>
      </c>
      <c r="N143" s="80">
        <v>0.55000000000000004</v>
      </c>
      <c r="O143" s="80">
        <v>0.55000000000000004</v>
      </c>
      <c r="P143" s="80">
        <v>0.55000000000000004</v>
      </c>
      <c r="Q143" s="80">
        <v>0.55000000000000004</v>
      </c>
      <c r="R143" s="80">
        <v>0.55000000000000004</v>
      </c>
      <c r="S143" s="80">
        <v>0.55000000000000004</v>
      </c>
      <c r="T143" s="80">
        <v>0.55000000000000004</v>
      </c>
      <c r="U143" s="80">
        <v>0.55000000000000004</v>
      </c>
      <c r="V143" s="80">
        <v>0.55000000000000004</v>
      </c>
      <c r="W143" s="80">
        <v>0.55000000000000004</v>
      </c>
      <c r="X143" s="80">
        <v>0.55000000000000004</v>
      </c>
      <c r="Y143" s="80">
        <v>0.55000000000000004</v>
      </c>
      <c r="Z143" s="80">
        <v>0.55000000000000004</v>
      </c>
      <c r="AA143" s="80">
        <v>0.55000000000000004</v>
      </c>
      <c r="AB143" s="80">
        <v>0.55000000000000004</v>
      </c>
      <c r="AC143" s="80">
        <v>0.55000000000000004</v>
      </c>
      <c r="AD143" s="80">
        <v>0.55000000000000004</v>
      </c>
      <c r="AE143" s="80">
        <v>0.55000000000000004</v>
      </c>
      <c r="AF143" s="78">
        <v>-2.0460000000000001E-3</v>
      </c>
    </row>
    <row r="144" spans="1:32" ht="15" customHeight="1">
      <c r="A144" s="3" t="s">
        <v>167</v>
      </c>
      <c r="B144" s="25">
        <v>3.2359979999999999</v>
      </c>
      <c r="C144" s="80">
        <v>3.1649370000000001</v>
      </c>
      <c r="D144" s="80">
        <v>3.2296309999999999</v>
      </c>
      <c r="E144" s="80">
        <v>3.28973</v>
      </c>
      <c r="F144" s="80">
        <v>3.3039689999999999</v>
      </c>
      <c r="G144" s="80">
        <v>3.3080530000000001</v>
      </c>
      <c r="H144" s="80">
        <v>3.3075749999999999</v>
      </c>
      <c r="I144" s="80">
        <v>3.3491610000000001</v>
      </c>
      <c r="J144" s="80">
        <v>3.377739</v>
      </c>
      <c r="K144" s="80">
        <v>3.4035790000000001</v>
      </c>
      <c r="L144" s="80">
        <v>3.4107759999999998</v>
      </c>
      <c r="M144" s="80">
        <v>3.4437850000000001</v>
      </c>
      <c r="N144" s="80">
        <v>3.456658</v>
      </c>
      <c r="O144" s="80">
        <v>3.46292</v>
      </c>
      <c r="P144" s="80">
        <v>3.463597</v>
      </c>
      <c r="Q144" s="80">
        <v>3.4701870000000001</v>
      </c>
      <c r="R144" s="80">
        <v>3.4958619999999998</v>
      </c>
      <c r="S144" s="80">
        <v>3.5015390000000002</v>
      </c>
      <c r="T144" s="80">
        <v>3.513722</v>
      </c>
      <c r="U144" s="80">
        <v>3.4810970000000001</v>
      </c>
      <c r="V144" s="80">
        <v>3.489849</v>
      </c>
      <c r="W144" s="80">
        <v>3.4829180000000002</v>
      </c>
      <c r="X144" s="80">
        <v>3.4680209999999998</v>
      </c>
      <c r="Y144" s="80">
        <v>3.463028</v>
      </c>
      <c r="Z144" s="80">
        <v>3.4448300000000001</v>
      </c>
      <c r="AA144" s="80">
        <v>3.4367740000000002</v>
      </c>
      <c r="AB144" s="80">
        <v>3.4263530000000002</v>
      </c>
      <c r="AC144" s="80">
        <v>3.4405869999999998</v>
      </c>
      <c r="AD144" s="80">
        <v>3.4523769999999998</v>
      </c>
      <c r="AE144" s="80">
        <v>3.451317</v>
      </c>
      <c r="AF144" s="78">
        <v>2.2239999999999998E-3</v>
      </c>
    </row>
    <row r="145" spans="1:32" ht="15" customHeight="1">
      <c r="A145" s="3" t="s">
        <v>9</v>
      </c>
      <c r="B145" s="25">
        <v>36.038910000000001</v>
      </c>
      <c r="C145" s="80">
        <v>36.753880000000002</v>
      </c>
      <c r="D145" s="80">
        <v>37.164864000000001</v>
      </c>
      <c r="E145" s="80">
        <v>37.008750999999997</v>
      </c>
      <c r="F145" s="80">
        <v>36.993271</v>
      </c>
      <c r="G145" s="80">
        <v>36.890811999999997</v>
      </c>
      <c r="H145" s="80">
        <v>36.698303000000003</v>
      </c>
      <c r="I145" s="80">
        <v>36.579684999999998</v>
      </c>
      <c r="J145" s="80">
        <v>36.420642999999998</v>
      </c>
      <c r="K145" s="80">
        <v>36.309967</v>
      </c>
      <c r="L145" s="80">
        <v>36.218291999999998</v>
      </c>
      <c r="M145" s="80">
        <v>36.215271000000001</v>
      </c>
      <c r="N145" s="80">
        <v>36.163837000000001</v>
      </c>
      <c r="O145" s="80">
        <v>36.030982999999999</v>
      </c>
      <c r="P145" s="80">
        <v>35.914290999999999</v>
      </c>
      <c r="Q145" s="80">
        <v>35.832386</v>
      </c>
      <c r="R145" s="80">
        <v>35.810935999999998</v>
      </c>
      <c r="S145" s="80">
        <v>35.78492</v>
      </c>
      <c r="T145" s="80">
        <v>35.813648000000001</v>
      </c>
      <c r="U145" s="80">
        <v>35.779423000000001</v>
      </c>
      <c r="V145" s="80">
        <v>35.801689000000003</v>
      </c>
      <c r="W145" s="80">
        <v>35.841450000000002</v>
      </c>
      <c r="X145" s="80">
        <v>35.887526999999999</v>
      </c>
      <c r="Y145" s="80">
        <v>35.903362000000001</v>
      </c>
      <c r="Z145" s="80">
        <v>35.944037999999999</v>
      </c>
      <c r="AA145" s="80">
        <v>36.088379000000003</v>
      </c>
      <c r="AB145" s="80">
        <v>36.201031</v>
      </c>
      <c r="AC145" s="80">
        <v>36.273761999999998</v>
      </c>
      <c r="AD145" s="80">
        <v>36.392868</v>
      </c>
      <c r="AE145" s="80">
        <v>36.628180999999998</v>
      </c>
      <c r="AF145" s="78">
        <v>5.5900000000000004E-4</v>
      </c>
    </row>
    <row r="146" spans="1:32" ht="15" customHeight="1">
      <c r="A146" s="3" t="s">
        <v>3</v>
      </c>
      <c r="B146" s="25">
        <v>28.404395999999998</v>
      </c>
      <c r="C146" s="80">
        <v>28.170382</v>
      </c>
      <c r="D146" s="80">
        <v>28.136251000000001</v>
      </c>
      <c r="E146" s="80">
        <v>28.115508999999999</v>
      </c>
      <c r="F146" s="80">
        <v>27.876650000000001</v>
      </c>
      <c r="G146" s="80">
        <v>27.799347000000001</v>
      </c>
      <c r="H146" s="80">
        <v>27.540507999999999</v>
      </c>
      <c r="I146" s="80">
        <v>27.736162</v>
      </c>
      <c r="J146" s="80">
        <v>27.594816000000002</v>
      </c>
      <c r="K146" s="80">
        <v>27.346786000000002</v>
      </c>
      <c r="L146" s="80">
        <v>27.195747000000001</v>
      </c>
      <c r="M146" s="80">
        <v>27.145883999999999</v>
      </c>
      <c r="N146" s="80">
        <v>27.309103</v>
      </c>
      <c r="O146" s="80">
        <v>27.074121000000002</v>
      </c>
      <c r="P146" s="80">
        <v>26.827745</v>
      </c>
      <c r="Q146" s="80">
        <v>26.759623000000001</v>
      </c>
      <c r="R146" s="80">
        <v>26.911055000000001</v>
      </c>
      <c r="S146" s="80">
        <v>27.096613000000001</v>
      </c>
      <c r="T146" s="80">
        <v>27.283936000000001</v>
      </c>
      <c r="U146" s="80">
        <v>27.470044999999999</v>
      </c>
      <c r="V146" s="80">
        <v>27.577456999999999</v>
      </c>
      <c r="W146" s="80">
        <v>27.732101</v>
      </c>
      <c r="X146" s="80">
        <v>27.968945000000001</v>
      </c>
      <c r="Y146" s="80">
        <v>28.10887</v>
      </c>
      <c r="Z146" s="80">
        <v>28.256184000000001</v>
      </c>
      <c r="AA146" s="80">
        <v>28.493497999999999</v>
      </c>
      <c r="AB146" s="80">
        <v>28.712821999999999</v>
      </c>
      <c r="AC146" s="80">
        <v>28.890630999999999</v>
      </c>
      <c r="AD146" s="80">
        <v>29.052447999999998</v>
      </c>
      <c r="AE146" s="80">
        <v>29.343402999999999</v>
      </c>
      <c r="AF146" s="78">
        <v>1.122E-3</v>
      </c>
    </row>
    <row r="147" spans="1:32" ht="15" customHeight="1">
      <c r="A147" s="3" t="s">
        <v>16</v>
      </c>
      <c r="B147" s="25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0</v>
      </c>
      <c r="AF147" s="78" t="s">
        <v>205</v>
      </c>
    </row>
    <row r="148" spans="1:32" ht="15" customHeight="1">
      <c r="A148" s="3" t="s">
        <v>157</v>
      </c>
      <c r="B148" s="25">
        <v>1.908455</v>
      </c>
      <c r="C148" s="80">
        <v>1.977932</v>
      </c>
      <c r="D148" s="80">
        <v>1.9887109999999999</v>
      </c>
      <c r="E148" s="80">
        <v>2.014221</v>
      </c>
      <c r="F148" s="80">
        <v>2.0463360000000002</v>
      </c>
      <c r="G148" s="80">
        <v>2.0508959999999998</v>
      </c>
      <c r="H148" s="80">
        <v>2.051069</v>
      </c>
      <c r="I148" s="80">
        <v>2.089817</v>
      </c>
      <c r="J148" s="80">
        <v>2.1043210000000001</v>
      </c>
      <c r="K148" s="80">
        <v>2.1285219999999998</v>
      </c>
      <c r="L148" s="80">
        <v>2.1449539999999998</v>
      </c>
      <c r="M148" s="80">
        <v>2.1723650000000001</v>
      </c>
      <c r="N148" s="80">
        <v>2.1931790000000002</v>
      </c>
      <c r="O148" s="80">
        <v>2.1836989999999998</v>
      </c>
      <c r="P148" s="80">
        <v>2.1848369999999999</v>
      </c>
      <c r="Q148" s="80">
        <v>2.1780930000000001</v>
      </c>
      <c r="R148" s="80">
        <v>2.172917</v>
      </c>
      <c r="S148" s="80">
        <v>2.1771950000000002</v>
      </c>
      <c r="T148" s="80">
        <v>2.1954310000000001</v>
      </c>
      <c r="U148" s="80">
        <v>2.213282</v>
      </c>
      <c r="V148" s="80">
        <v>2.2095250000000002</v>
      </c>
      <c r="W148" s="80">
        <v>2.21719</v>
      </c>
      <c r="X148" s="80">
        <v>2.245676</v>
      </c>
      <c r="Y148" s="80">
        <v>2.2598349999999998</v>
      </c>
      <c r="Z148" s="80">
        <v>2.2851149999999998</v>
      </c>
      <c r="AA148" s="80">
        <v>2.3001839999999998</v>
      </c>
      <c r="AB148" s="80">
        <v>2.3114780000000001</v>
      </c>
      <c r="AC148" s="80">
        <v>2.3243269999999998</v>
      </c>
      <c r="AD148" s="80">
        <v>2.3287409999999999</v>
      </c>
      <c r="AE148" s="80">
        <v>2.372455</v>
      </c>
      <c r="AF148" s="78">
        <v>7.5329999999999998E-3</v>
      </c>
    </row>
    <row r="149" spans="1:32" ht="15" customHeight="1">
      <c r="A149" s="3" t="s">
        <v>158</v>
      </c>
      <c r="B149" s="25">
        <v>0.30065500000000001</v>
      </c>
      <c r="C149" s="80">
        <v>0.35240899999999997</v>
      </c>
      <c r="D149" s="80">
        <v>0.37265900000000002</v>
      </c>
      <c r="E149" s="80">
        <v>0.37639699999999998</v>
      </c>
      <c r="F149" s="80">
        <v>0.39067000000000002</v>
      </c>
      <c r="G149" s="80">
        <v>0.391683</v>
      </c>
      <c r="H149" s="80">
        <v>0.40008300000000002</v>
      </c>
      <c r="I149" s="80">
        <v>0.41795500000000002</v>
      </c>
      <c r="J149" s="80">
        <v>0.43368099999999998</v>
      </c>
      <c r="K149" s="80">
        <v>0.45048100000000002</v>
      </c>
      <c r="L149" s="80">
        <v>0.46727999999999997</v>
      </c>
      <c r="M149" s="80">
        <v>0.485153</v>
      </c>
      <c r="N149" s="80">
        <v>0.492479</v>
      </c>
      <c r="O149" s="80">
        <v>0.492479</v>
      </c>
      <c r="P149" s="80">
        <v>0.492479</v>
      </c>
      <c r="Q149" s="80">
        <v>0.49355199999999999</v>
      </c>
      <c r="R149" s="80">
        <v>0.492479</v>
      </c>
      <c r="S149" s="80">
        <v>0.492479</v>
      </c>
      <c r="T149" s="80">
        <v>0.492479</v>
      </c>
      <c r="U149" s="80">
        <v>0.49355199999999999</v>
      </c>
      <c r="V149" s="80">
        <v>0.492479</v>
      </c>
      <c r="W149" s="80">
        <v>0.492479</v>
      </c>
      <c r="X149" s="80">
        <v>0.492479</v>
      </c>
      <c r="Y149" s="80">
        <v>0.49355199999999999</v>
      </c>
      <c r="Z149" s="80">
        <v>0.492479</v>
      </c>
      <c r="AA149" s="80">
        <v>0.492479</v>
      </c>
      <c r="AB149" s="80">
        <v>0.492479</v>
      </c>
      <c r="AC149" s="80">
        <v>0.49355199999999999</v>
      </c>
      <c r="AD149" s="80">
        <v>0.492479</v>
      </c>
      <c r="AE149" s="80">
        <v>0.492479</v>
      </c>
      <c r="AF149" s="78">
        <v>1.7162E-2</v>
      </c>
    </row>
    <row r="150" spans="1:32" ht="15" customHeight="1">
      <c r="A150" s="3" t="s">
        <v>164</v>
      </c>
      <c r="B150" s="25">
        <v>0.74791600000000003</v>
      </c>
      <c r="C150" s="80">
        <v>0.69922200000000001</v>
      </c>
      <c r="D150" s="80">
        <v>0.679983</v>
      </c>
      <c r="E150" s="80">
        <v>0.66308400000000001</v>
      </c>
      <c r="F150" s="80">
        <v>0.65187899999999999</v>
      </c>
      <c r="G150" s="80">
        <v>0.638845</v>
      </c>
      <c r="H150" s="80">
        <v>0.62207800000000002</v>
      </c>
      <c r="I150" s="80">
        <v>0.62726700000000002</v>
      </c>
      <c r="J150" s="80">
        <v>0.62132200000000004</v>
      </c>
      <c r="K150" s="80">
        <v>0.61193500000000001</v>
      </c>
      <c r="L150" s="80">
        <v>0.60822500000000002</v>
      </c>
      <c r="M150" s="80">
        <v>0.61103300000000005</v>
      </c>
      <c r="N150" s="80">
        <v>0.61314999999999997</v>
      </c>
      <c r="O150" s="80">
        <v>0.60366600000000004</v>
      </c>
      <c r="P150" s="80">
        <v>0.60121100000000005</v>
      </c>
      <c r="Q150" s="80">
        <v>0.60207200000000005</v>
      </c>
      <c r="R150" s="80">
        <v>0.60808300000000004</v>
      </c>
      <c r="S150" s="80">
        <v>0.61480800000000002</v>
      </c>
      <c r="T150" s="80">
        <v>0.62078</v>
      </c>
      <c r="U150" s="80">
        <v>0.62637299999999996</v>
      </c>
      <c r="V150" s="80">
        <v>0.62980400000000003</v>
      </c>
      <c r="W150" s="80">
        <v>0.63545300000000005</v>
      </c>
      <c r="X150" s="80">
        <v>0.63978599999999997</v>
      </c>
      <c r="Y150" s="80">
        <v>0.64699499999999999</v>
      </c>
      <c r="Z150" s="80">
        <v>0.64508900000000002</v>
      </c>
      <c r="AA150" s="80">
        <v>0.64841199999999999</v>
      </c>
      <c r="AB150" s="80">
        <v>0.65676400000000001</v>
      </c>
      <c r="AC150" s="80">
        <v>0.66500000000000004</v>
      </c>
      <c r="AD150" s="80">
        <v>0.67235599999999995</v>
      </c>
      <c r="AE150" s="80">
        <v>0.677732</v>
      </c>
      <c r="AF150" s="78">
        <v>-3.392E-3</v>
      </c>
    </row>
    <row r="151" spans="1:32" ht="15" customHeight="1">
      <c r="A151" s="3" t="s">
        <v>17</v>
      </c>
      <c r="B151" s="25">
        <v>31.361422000000001</v>
      </c>
      <c r="C151" s="80">
        <v>31.199945</v>
      </c>
      <c r="D151" s="80">
        <v>31.177605</v>
      </c>
      <c r="E151" s="80">
        <v>31.16921</v>
      </c>
      <c r="F151" s="80">
        <v>30.965534000000002</v>
      </c>
      <c r="G151" s="80">
        <v>30.880772</v>
      </c>
      <c r="H151" s="80">
        <v>30.613737</v>
      </c>
      <c r="I151" s="80">
        <v>30.871202</v>
      </c>
      <c r="J151" s="80">
        <v>30.754141000000001</v>
      </c>
      <c r="K151" s="80">
        <v>30.537724999999998</v>
      </c>
      <c r="L151" s="80">
        <v>30.416204</v>
      </c>
      <c r="M151" s="80">
        <v>30.414435999999998</v>
      </c>
      <c r="N151" s="80">
        <v>30.607911999999999</v>
      </c>
      <c r="O151" s="80">
        <v>30.353966</v>
      </c>
      <c r="P151" s="80">
        <v>30.106273999999999</v>
      </c>
      <c r="Q151" s="80">
        <v>30.033339999999999</v>
      </c>
      <c r="R151" s="80">
        <v>30.184532000000001</v>
      </c>
      <c r="S151" s="80">
        <v>30.381095999999999</v>
      </c>
      <c r="T151" s="80">
        <v>30.592625000000002</v>
      </c>
      <c r="U151" s="80">
        <v>30.803253000000002</v>
      </c>
      <c r="V151" s="80">
        <v>30.909264</v>
      </c>
      <c r="W151" s="80">
        <v>31.077223</v>
      </c>
      <c r="X151" s="80">
        <v>31.346886000000001</v>
      </c>
      <c r="Y151" s="80">
        <v>31.509253000000001</v>
      </c>
      <c r="Z151" s="80">
        <v>31.678867</v>
      </c>
      <c r="AA151" s="80">
        <v>31.934574000000001</v>
      </c>
      <c r="AB151" s="80">
        <v>32.173541999999998</v>
      </c>
      <c r="AC151" s="80">
        <v>32.373511999999998</v>
      </c>
      <c r="AD151" s="80">
        <v>32.546024000000003</v>
      </c>
      <c r="AE151" s="80">
        <v>32.886066</v>
      </c>
      <c r="AF151" s="78">
        <v>1.6379999999999999E-3</v>
      </c>
    </row>
    <row r="152" spans="1:32" ht="15" customHeight="1">
      <c r="A152" s="3" t="s">
        <v>18</v>
      </c>
      <c r="B152" s="25">
        <v>0.47798000000000002</v>
      </c>
      <c r="C152" s="80">
        <v>0.47742099999999998</v>
      </c>
      <c r="D152" s="80">
        <v>0.49544500000000002</v>
      </c>
      <c r="E152" s="80">
        <v>0.48128100000000001</v>
      </c>
      <c r="F152" s="80">
        <v>0.47781899999999999</v>
      </c>
      <c r="G152" s="80">
        <v>0.49197299999999999</v>
      </c>
      <c r="H152" s="80">
        <v>0.48790800000000001</v>
      </c>
      <c r="I152" s="80">
        <v>0.48422599999999999</v>
      </c>
      <c r="J152" s="80">
        <v>0.47101199999999999</v>
      </c>
      <c r="K152" s="80">
        <v>0.46235599999999999</v>
      </c>
      <c r="L152" s="80">
        <v>0.454044</v>
      </c>
      <c r="M152" s="80">
        <v>0.45062000000000002</v>
      </c>
      <c r="N152" s="80">
        <v>0.44549899999999998</v>
      </c>
      <c r="O152" s="80">
        <v>0.44495899999999999</v>
      </c>
      <c r="P152" s="80">
        <v>0.44401499999999999</v>
      </c>
      <c r="Q152" s="80">
        <v>0.44306200000000001</v>
      </c>
      <c r="R152" s="80">
        <v>0.44009100000000001</v>
      </c>
      <c r="S152" s="80">
        <v>0.43740299999999999</v>
      </c>
      <c r="T152" s="80">
        <v>0.430178</v>
      </c>
      <c r="U152" s="80">
        <v>0.42554900000000001</v>
      </c>
      <c r="V152" s="80">
        <v>0.423099</v>
      </c>
      <c r="W152" s="80">
        <v>0.42542099999999999</v>
      </c>
      <c r="X152" s="80">
        <v>0.42952499999999999</v>
      </c>
      <c r="Y152" s="80">
        <v>0.42721100000000001</v>
      </c>
      <c r="Z152" s="80">
        <v>0.42452400000000001</v>
      </c>
      <c r="AA152" s="80">
        <v>0.42748900000000001</v>
      </c>
      <c r="AB152" s="80">
        <v>0.42576199999999997</v>
      </c>
      <c r="AC152" s="80">
        <v>0.41616999999999998</v>
      </c>
      <c r="AD152" s="80">
        <v>0.40900399999999998</v>
      </c>
      <c r="AE152" s="80">
        <v>0.40786099999999997</v>
      </c>
      <c r="AF152" s="78">
        <v>-5.4549999999999998E-3</v>
      </c>
    </row>
    <row r="153" spans="1:32" ht="15" customHeight="1">
      <c r="A153" s="3" t="s">
        <v>27</v>
      </c>
      <c r="B153" s="25">
        <v>10.440624</v>
      </c>
      <c r="C153" s="80">
        <v>10.031008</v>
      </c>
      <c r="D153" s="80">
        <v>9.4055359999999997</v>
      </c>
      <c r="E153" s="80">
        <v>8.0547319999999996</v>
      </c>
      <c r="F153" s="80">
        <v>7.6888319999999997</v>
      </c>
      <c r="G153" s="80">
        <v>7.4721010000000003</v>
      </c>
      <c r="H153" s="80">
        <v>7.2436199999999999</v>
      </c>
      <c r="I153" s="80">
        <v>7.2114190000000002</v>
      </c>
      <c r="J153" s="80">
        <v>7.1707010000000002</v>
      </c>
      <c r="K153" s="80">
        <v>7.0288930000000001</v>
      </c>
      <c r="L153" s="80">
        <v>6.9660700000000002</v>
      </c>
      <c r="M153" s="80">
        <v>6.8222529999999999</v>
      </c>
      <c r="N153" s="80">
        <v>6.8749909999999996</v>
      </c>
      <c r="O153" s="80">
        <v>6.5810959999999996</v>
      </c>
      <c r="P153" s="80">
        <v>6.2835409999999996</v>
      </c>
      <c r="Q153" s="80">
        <v>6.1671430000000003</v>
      </c>
      <c r="R153" s="80">
        <v>6.0483989999999999</v>
      </c>
      <c r="S153" s="80">
        <v>6.0309780000000002</v>
      </c>
      <c r="T153" s="80">
        <v>6.0231849999999998</v>
      </c>
      <c r="U153" s="80">
        <v>5.9383850000000002</v>
      </c>
      <c r="V153" s="80">
        <v>5.9302729999999997</v>
      </c>
      <c r="W153" s="80">
        <v>5.8783519999999996</v>
      </c>
      <c r="X153" s="80">
        <v>5.7912920000000003</v>
      </c>
      <c r="Y153" s="80">
        <v>5.7270269999999996</v>
      </c>
      <c r="Z153" s="80">
        <v>5.6055029999999997</v>
      </c>
      <c r="AA153" s="80">
        <v>5.5563310000000001</v>
      </c>
      <c r="AB153" s="80">
        <v>5.466634</v>
      </c>
      <c r="AC153" s="80">
        <v>5.375108</v>
      </c>
      <c r="AD153" s="80">
        <v>5.3349010000000003</v>
      </c>
      <c r="AE153" s="80">
        <v>5.3844810000000001</v>
      </c>
      <c r="AF153" s="78">
        <v>-2.2575000000000001E-2</v>
      </c>
    </row>
    <row r="154" spans="1:32" ht="15" customHeight="1">
      <c r="A154" s="3" t="s">
        <v>20</v>
      </c>
      <c r="B154" s="25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  <c r="AF154" s="78" t="s">
        <v>205</v>
      </c>
    </row>
    <row r="155" spans="1:32" ht="15" customHeight="1">
      <c r="A155" s="3" t="s">
        <v>21</v>
      </c>
      <c r="B155" s="25">
        <v>-3.5229000000000003E-2</v>
      </c>
      <c r="C155" s="80">
        <v>-2.3674000000000001E-2</v>
      </c>
      <c r="D155" s="80">
        <v>-2.7068999999999999E-2</v>
      </c>
      <c r="E155" s="80">
        <v>-2.5735000000000001E-2</v>
      </c>
      <c r="F155" s="80">
        <v>-2.6459E-2</v>
      </c>
      <c r="G155" s="80">
        <v>-2.6123E-2</v>
      </c>
      <c r="H155" s="80">
        <v>-2.6431E-2</v>
      </c>
      <c r="I155" s="80">
        <v>-2.6412000000000001E-2</v>
      </c>
      <c r="J155" s="80">
        <v>-2.6502999999999999E-2</v>
      </c>
      <c r="K155" s="80">
        <v>-2.6544000000000002E-2</v>
      </c>
      <c r="L155" s="80">
        <v>-2.6675999999999998E-2</v>
      </c>
      <c r="M155" s="80">
        <v>-2.6707000000000002E-2</v>
      </c>
      <c r="N155" s="80">
        <v>-2.6813E-2</v>
      </c>
      <c r="O155" s="80">
        <v>-2.6804000000000001E-2</v>
      </c>
      <c r="P155" s="80">
        <v>-2.6705E-2</v>
      </c>
      <c r="Q155" s="80">
        <v>-2.6698E-2</v>
      </c>
      <c r="R155" s="80">
        <v>-2.6696999999999999E-2</v>
      </c>
      <c r="S155" s="80">
        <v>-2.665E-2</v>
      </c>
      <c r="T155" s="80">
        <v>-2.6721999999999999E-2</v>
      </c>
      <c r="U155" s="80">
        <v>-2.6782E-2</v>
      </c>
      <c r="V155" s="80">
        <v>-2.6613999999999999E-2</v>
      </c>
      <c r="W155" s="80">
        <v>-2.6412000000000001E-2</v>
      </c>
      <c r="X155" s="80">
        <v>-2.6200999999999999E-2</v>
      </c>
      <c r="Y155" s="80">
        <v>-2.6256999999999999E-2</v>
      </c>
      <c r="Z155" s="80">
        <v>-2.6216E-2</v>
      </c>
      <c r="AA155" s="80">
        <v>-2.5939E-2</v>
      </c>
      <c r="AB155" s="80">
        <v>-2.5899999999999999E-2</v>
      </c>
      <c r="AC155" s="80">
        <v>-2.6204999999999999E-2</v>
      </c>
      <c r="AD155" s="80">
        <v>-2.6248E-2</v>
      </c>
      <c r="AE155" s="80">
        <v>-2.5964000000000001E-2</v>
      </c>
      <c r="AF155" s="78">
        <v>-1.0468E-2</v>
      </c>
    </row>
    <row r="156" spans="1:32" ht="15" customHeight="1">
      <c r="A156" s="3" t="s">
        <v>22</v>
      </c>
      <c r="B156" s="25">
        <v>10.883374999999999</v>
      </c>
      <c r="C156" s="80">
        <v>10.484755</v>
      </c>
      <c r="D156" s="80">
        <v>9.8739120000000007</v>
      </c>
      <c r="E156" s="80">
        <v>8.5102779999999996</v>
      </c>
      <c r="F156" s="80">
        <v>8.1401920000000008</v>
      </c>
      <c r="G156" s="80">
        <v>7.937951</v>
      </c>
      <c r="H156" s="80">
        <v>7.7050960000000002</v>
      </c>
      <c r="I156" s="80">
        <v>7.669232</v>
      </c>
      <c r="J156" s="80">
        <v>7.6152100000000003</v>
      </c>
      <c r="K156" s="80">
        <v>7.4647059999999996</v>
      </c>
      <c r="L156" s="80">
        <v>7.3934369999999996</v>
      </c>
      <c r="M156" s="80">
        <v>7.2461659999999997</v>
      </c>
      <c r="N156" s="80">
        <v>7.2936759999999996</v>
      </c>
      <c r="O156" s="80">
        <v>6.99925</v>
      </c>
      <c r="P156" s="80">
        <v>6.7008510000000001</v>
      </c>
      <c r="Q156" s="80">
        <v>6.583507</v>
      </c>
      <c r="R156" s="80">
        <v>6.4617940000000003</v>
      </c>
      <c r="S156" s="80">
        <v>6.4417299999999997</v>
      </c>
      <c r="T156" s="80">
        <v>6.426641</v>
      </c>
      <c r="U156" s="80">
        <v>6.3371519999999997</v>
      </c>
      <c r="V156" s="80">
        <v>6.3267569999999997</v>
      </c>
      <c r="W156" s="80">
        <v>6.277361</v>
      </c>
      <c r="X156" s="80">
        <v>6.194617</v>
      </c>
      <c r="Y156" s="80">
        <v>6.1279820000000003</v>
      </c>
      <c r="Z156" s="80">
        <v>6.0038099999999996</v>
      </c>
      <c r="AA156" s="80">
        <v>5.9578810000000004</v>
      </c>
      <c r="AB156" s="80">
        <v>5.8664969999999999</v>
      </c>
      <c r="AC156" s="80">
        <v>5.765072</v>
      </c>
      <c r="AD156" s="80">
        <v>5.7176580000000001</v>
      </c>
      <c r="AE156" s="80">
        <v>5.7663779999999996</v>
      </c>
      <c r="AF156" s="78">
        <v>-2.1665E-2</v>
      </c>
    </row>
    <row r="157" spans="1:32" ht="15" customHeight="1">
      <c r="A157" s="3" t="s">
        <v>170</v>
      </c>
      <c r="B157" s="25">
        <v>8.1211500000000001</v>
      </c>
      <c r="C157" s="80">
        <v>8.1831110000000002</v>
      </c>
      <c r="D157" s="80">
        <v>8.2025790000000001</v>
      </c>
      <c r="E157" s="80">
        <v>8.239058</v>
      </c>
      <c r="F157" s="80">
        <v>8.1638990000000007</v>
      </c>
      <c r="G157" s="80">
        <v>8.0757549999999991</v>
      </c>
      <c r="H157" s="80">
        <v>7.9302669999999997</v>
      </c>
      <c r="I157" s="80">
        <v>7.3689460000000002</v>
      </c>
      <c r="J157" s="80">
        <v>7.2995039999999998</v>
      </c>
      <c r="K157" s="80">
        <v>7.3070060000000003</v>
      </c>
      <c r="L157" s="80">
        <v>7.3184230000000001</v>
      </c>
      <c r="M157" s="80">
        <v>7.3263429999999996</v>
      </c>
      <c r="N157" s="80">
        <v>6.8084160000000002</v>
      </c>
      <c r="O157" s="80">
        <v>6.8156670000000004</v>
      </c>
      <c r="P157" s="80">
        <v>6.7474470000000002</v>
      </c>
      <c r="Q157" s="80">
        <v>6.7583539999999998</v>
      </c>
      <c r="R157" s="80">
        <v>6.760554</v>
      </c>
      <c r="S157" s="80">
        <v>6.7626590000000002</v>
      </c>
      <c r="T157" s="80">
        <v>6.762759</v>
      </c>
      <c r="U157" s="80">
        <v>6.766273</v>
      </c>
      <c r="V157" s="80">
        <v>6.7793599999999996</v>
      </c>
      <c r="W157" s="80">
        <v>6.788805</v>
      </c>
      <c r="X157" s="80">
        <v>6.797936</v>
      </c>
      <c r="Y157" s="80">
        <v>6.8059019999999997</v>
      </c>
      <c r="Z157" s="80">
        <v>6.8144450000000001</v>
      </c>
      <c r="AA157" s="80">
        <v>6.8189029999999997</v>
      </c>
      <c r="AB157" s="80">
        <v>6.8233490000000003</v>
      </c>
      <c r="AC157" s="80">
        <v>6.8261190000000003</v>
      </c>
      <c r="AD157" s="80">
        <v>6.829472</v>
      </c>
      <c r="AE157" s="80">
        <v>6.8343129999999999</v>
      </c>
      <c r="AF157" s="78">
        <v>-5.9309999999999996E-3</v>
      </c>
    </row>
    <row r="158" spans="1:32" ht="15" customHeight="1">
      <c r="A158" s="3" t="s">
        <v>23</v>
      </c>
      <c r="B158" s="25">
        <v>0.94145299999999998</v>
      </c>
      <c r="C158" s="80">
        <v>0.93354899999999996</v>
      </c>
      <c r="D158" s="80">
        <v>0.90231399999999995</v>
      </c>
      <c r="E158" s="80">
        <v>0.90228900000000001</v>
      </c>
      <c r="F158" s="80">
        <v>0.91022400000000003</v>
      </c>
      <c r="G158" s="80">
        <v>0.91172600000000004</v>
      </c>
      <c r="H158" s="80">
        <v>0.911999</v>
      </c>
      <c r="I158" s="80">
        <v>0.91242900000000005</v>
      </c>
      <c r="J158" s="80">
        <v>0.91952</v>
      </c>
      <c r="K158" s="80">
        <v>0.92216600000000004</v>
      </c>
      <c r="L158" s="80">
        <v>0.92597499999999999</v>
      </c>
      <c r="M158" s="80">
        <v>0.92915800000000004</v>
      </c>
      <c r="N158" s="80">
        <v>0.93177399999999999</v>
      </c>
      <c r="O158" s="80">
        <v>0.93522300000000003</v>
      </c>
      <c r="P158" s="80">
        <v>0.94083099999999997</v>
      </c>
      <c r="Q158" s="80">
        <v>0.94462900000000005</v>
      </c>
      <c r="R158" s="80">
        <v>0.94954400000000005</v>
      </c>
      <c r="S158" s="80">
        <v>0.95495799999999997</v>
      </c>
      <c r="T158" s="80">
        <v>0.96947399999999995</v>
      </c>
      <c r="U158" s="80">
        <v>0.96995699999999996</v>
      </c>
      <c r="V158" s="80">
        <v>0.97894400000000004</v>
      </c>
      <c r="W158" s="80">
        <v>0.984904</v>
      </c>
      <c r="X158" s="80">
        <v>0.99283699999999997</v>
      </c>
      <c r="Y158" s="80">
        <v>1.0096609999999999</v>
      </c>
      <c r="Z158" s="80">
        <v>1.0193700000000001</v>
      </c>
      <c r="AA158" s="80">
        <v>1.0302849999999999</v>
      </c>
      <c r="AB158" s="80">
        <v>1.0420419999999999</v>
      </c>
      <c r="AC158" s="80">
        <v>1.054141</v>
      </c>
      <c r="AD158" s="80">
        <v>1.0668409999999999</v>
      </c>
      <c r="AE158" s="80">
        <v>1.083</v>
      </c>
      <c r="AF158" s="78">
        <v>4.8419999999999999E-3</v>
      </c>
    </row>
    <row r="159" spans="1:32" ht="15" customHeight="1">
      <c r="A159" s="3" t="s">
        <v>172</v>
      </c>
      <c r="B159" s="25">
        <v>9.3104940000000003</v>
      </c>
      <c r="C159" s="80">
        <v>10.132032000000001</v>
      </c>
      <c r="D159" s="80">
        <v>10.757168999999999</v>
      </c>
      <c r="E159" s="80">
        <v>11.740472</v>
      </c>
      <c r="F159" s="80">
        <v>12.269269</v>
      </c>
      <c r="G159" s="80">
        <v>12.509551999999999</v>
      </c>
      <c r="H159" s="80">
        <v>12.976842</v>
      </c>
      <c r="I159" s="80">
        <v>13.162008999999999</v>
      </c>
      <c r="J159" s="80">
        <v>13.342750000000001</v>
      </c>
      <c r="K159" s="80">
        <v>13.685744</v>
      </c>
      <c r="L159" s="80">
        <v>13.908459000000001</v>
      </c>
      <c r="M159" s="80">
        <v>14.126407</v>
      </c>
      <c r="N159" s="80">
        <v>14.354376</v>
      </c>
      <c r="O159" s="80">
        <v>14.879752999999999</v>
      </c>
      <c r="P159" s="80">
        <v>15.561420999999999</v>
      </c>
      <c r="Q159" s="80">
        <v>15.913373</v>
      </c>
      <c r="R159" s="80">
        <v>16.040972</v>
      </c>
      <c r="S159" s="80">
        <v>16.041512999999998</v>
      </c>
      <c r="T159" s="80">
        <v>16.076716999999999</v>
      </c>
      <c r="U159" s="80">
        <v>16.136382999999999</v>
      </c>
      <c r="V159" s="80">
        <v>16.221800000000002</v>
      </c>
      <c r="W159" s="80">
        <v>16.326436999999999</v>
      </c>
      <c r="X159" s="80">
        <v>16.431715000000001</v>
      </c>
      <c r="Y159" s="80">
        <v>16.580383000000001</v>
      </c>
      <c r="Z159" s="80">
        <v>16.775708999999999</v>
      </c>
      <c r="AA159" s="80">
        <v>16.884236999999999</v>
      </c>
      <c r="AB159" s="80">
        <v>17.038702000000001</v>
      </c>
      <c r="AC159" s="80">
        <v>17.197969000000001</v>
      </c>
      <c r="AD159" s="80">
        <v>17.324268</v>
      </c>
      <c r="AE159" s="80">
        <v>17.398540000000001</v>
      </c>
      <c r="AF159" s="78">
        <v>2.1794000000000001E-2</v>
      </c>
    </row>
    <row r="160" spans="1:32" ht="15" customHeight="1">
      <c r="A160" s="3" t="s">
        <v>116</v>
      </c>
      <c r="B160" s="25">
        <v>4.5100000000000001E-4</v>
      </c>
      <c r="C160" s="80">
        <v>5.7600000000000001E-4</v>
      </c>
      <c r="D160" s="80">
        <v>7.0399999999999998E-4</v>
      </c>
      <c r="E160" s="80">
        <v>8.2600000000000002E-4</v>
      </c>
      <c r="F160" s="80">
        <v>9.5500000000000001E-4</v>
      </c>
      <c r="G160" s="80">
        <v>1.09E-3</v>
      </c>
      <c r="H160" s="80">
        <v>1.23E-3</v>
      </c>
      <c r="I160" s="80">
        <v>1.3810000000000001E-3</v>
      </c>
      <c r="J160" s="80">
        <v>1.5399999999999999E-3</v>
      </c>
      <c r="K160" s="80">
        <v>1.707E-3</v>
      </c>
      <c r="L160" s="80">
        <v>1.8810000000000001E-3</v>
      </c>
      <c r="M160" s="80">
        <v>2.0569999999999998E-3</v>
      </c>
      <c r="N160" s="80">
        <v>2.238E-3</v>
      </c>
      <c r="O160" s="80">
        <v>2.415E-3</v>
      </c>
      <c r="P160" s="80">
        <v>2.588E-3</v>
      </c>
      <c r="Q160" s="80">
        <v>2.7520000000000001E-3</v>
      </c>
      <c r="R160" s="80">
        <v>2.9090000000000001E-3</v>
      </c>
      <c r="S160" s="80">
        <v>3.0639999999999999E-3</v>
      </c>
      <c r="T160" s="80">
        <v>3.2179999999999999E-3</v>
      </c>
      <c r="U160" s="80">
        <v>3.369E-3</v>
      </c>
      <c r="V160" s="80">
        <v>3.516E-3</v>
      </c>
      <c r="W160" s="80">
        <v>3.6640000000000002E-3</v>
      </c>
      <c r="X160" s="80">
        <v>3.8080000000000002E-3</v>
      </c>
      <c r="Y160" s="80">
        <v>3.9449999999999997E-3</v>
      </c>
      <c r="Z160" s="80">
        <v>4.0870000000000004E-3</v>
      </c>
      <c r="AA160" s="80">
        <v>4.2290000000000001E-3</v>
      </c>
      <c r="AB160" s="80">
        <v>4.3709999999999999E-3</v>
      </c>
      <c r="AC160" s="80">
        <v>4.5079999999999999E-3</v>
      </c>
      <c r="AD160" s="80">
        <v>4.6430000000000004E-3</v>
      </c>
      <c r="AE160" s="80">
        <v>4.777E-3</v>
      </c>
      <c r="AF160" s="78">
        <v>8.4797999999999998E-2</v>
      </c>
    </row>
    <row r="161" spans="1:32" ht="15" customHeight="1">
      <c r="A161" s="3" t="s">
        <v>29</v>
      </c>
      <c r="B161" s="29">
        <v>0.122819</v>
      </c>
      <c r="C161" s="80">
        <v>0.122819</v>
      </c>
      <c r="D161" s="80">
        <v>0.122819</v>
      </c>
      <c r="E161" s="80">
        <v>0.122819</v>
      </c>
      <c r="F161" s="80">
        <v>0.122819</v>
      </c>
      <c r="G161" s="80">
        <v>0.122819</v>
      </c>
      <c r="H161" s="80">
        <v>0.122819</v>
      </c>
      <c r="I161" s="80">
        <v>0.122819</v>
      </c>
      <c r="J161" s="80">
        <v>0.122819</v>
      </c>
      <c r="K161" s="80">
        <v>0.122819</v>
      </c>
      <c r="L161" s="80">
        <v>0.122819</v>
      </c>
      <c r="M161" s="80">
        <v>0.122819</v>
      </c>
      <c r="N161" s="80">
        <v>0.122819</v>
      </c>
      <c r="O161" s="80">
        <v>0.122819</v>
      </c>
      <c r="P161" s="80">
        <v>0.122819</v>
      </c>
      <c r="Q161" s="80">
        <v>0.122819</v>
      </c>
      <c r="R161" s="80">
        <v>0.122819</v>
      </c>
      <c r="S161" s="80">
        <v>0.122819</v>
      </c>
      <c r="T161" s="80">
        <v>0.122819</v>
      </c>
      <c r="U161" s="80">
        <v>0.122819</v>
      </c>
      <c r="V161" s="80">
        <v>0.122819</v>
      </c>
      <c r="W161" s="80">
        <v>0.122819</v>
      </c>
      <c r="X161" s="80">
        <v>0.122819</v>
      </c>
      <c r="Y161" s="80">
        <v>0.122819</v>
      </c>
      <c r="Z161" s="80">
        <v>0.122819</v>
      </c>
      <c r="AA161" s="80">
        <v>0.122819</v>
      </c>
      <c r="AB161" s="80">
        <v>0.122819</v>
      </c>
      <c r="AC161" s="80">
        <v>0.122819</v>
      </c>
      <c r="AD161" s="80">
        <v>0.122819</v>
      </c>
      <c r="AE161" s="80">
        <v>0.122819</v>
      </c>
      <c r="AF161" s="78">
        <v>0</v>
      </c>
    </row>
    <row r="162" spans="1:32" ht="15" customHeight="1">
      <c r="A162" s="3" t="s">
        <v>30</v>
      </c>
      <c r="B162" s="29">
        <v>0.21310299999999999</v>
      </c>
      <c r="C162" s="80">
        <v>0.15362899999999999</v>
      </c>
      <c r="D162" s="80">
        <v>0.13861699999999999</v>
      </c>
      <c r="E162" s="80">
        <v>0.141597</v>
      </c>
      <c r="F162" s="80">
        <v>0.131718</v>
      </c>
      <c r="G162" s="80">
        <v>0.136522</v>
      </c>
      <c r="H162" s="80">
        <v>0.14977699999999999</v>
      </c>
      <c r="I162" s="80">
        <v>0.15842100000000001</v>
      </c>
      <c r="J162" s="80">
        <v>0.15986</v>
      </c>
      <c r="K162" s="80">
        <v>0.16738</v>
      </c>
      <c r="L162" s="80">
        <v>0.15909000000000001</v>
      </c>
      <c r="M162" s="80">
        <v>0.16367000000000001</v>
      </c>
      <c r="N162" s="80">
        <v>0.156856</v>
      </c>
      <c r="O162" s="80">
        <v>0.16192400000000001</v>
      </c>
      <c r="P162" s="80">
        <v>0.15893499999999999</v>
      </c>
      <c r="Q162" s="80">
        <v>0.15853500000000001</v>
      </c>
      <c r="R162" s="80">
        <v>0.153336</v>
      </c>
      <c r="S162" s="80">
        <v>0.155448</v>
      </c>
      <c r="T162" s="80">
        <v>0.156248</v>
      </c>
      <c r="U162" s="80">
        <v>0.15803400000000001</v>
      </c>
      <c r="V162" s="80">
        <v>0.15296499999999999</v>
      </c>
      <c r="W162" s="80">
        <v>0.152778</v>
      </c>
      <c r="X162" s="80">
        <v>0.153499</v>
      </c>
      <c r="Y162" s="80">
        <v>0.15315100000000001</v>
      </c>
      <c r="Z162" s="80">
        <v>0.149039</v>
      </c>
      <c r="AA162" s="80">
        <v>0.14888199999999999</v>
      </c>
      <c r="AB162" s="80">
        <v>0.14860400000000001</v>
      </c>
      <c r="AC162" s="80">
        <v>0.149149</v>
      </c>
      <c r="AD162" s="80">
        <v>0.149446</v>
      </c>
      <c r="AE162" s="80">
        <v>0.14982300000000001</v>
      </c>
      <c r="AF162" s="78">
        <v>-1.2075000000000001E-2</v>
      </c>
    </row>
    <row r="163" spans="1:32" ht="15" customHeight="1">
      <c r="A163" s="28" t="s">
        <v>4</v>
      </c>
      <c r="B163" s="29">
        <v>96.993172000000001</v>
      </c>
      <c r="C163" s="81">
        <v>97.964293999999995</v>
      </c>
      <c r="D163" s="81">
        <v>98.340575999999999</v>
      </c>
      <c r="E163" s="81">
        <v>97.835303999999994</v>
      </c>
      <c r="F163" s="81">
        <v>97.697875999999994</v>
      </c>
      <c r="G163" s="81">
        <v>97.466994999999997</v>
      </c>
      <c r="H163" s="81">
        <v>97.110077000000004</v>
      </c>
      <c r="I163" s="81">
        <v>96.846130000000002</v>
      </c>
      <c r="J163" s="81">
        <v>96.635979000000006</v>
      </c>
      <c r="K163" s="81">
        <v>96.519217999999995</v>
      </c>
      <c r="L163" s="81">
        <v>96.464577000000006</v>
      </c>
      <c r="M163" s="81">
        <v>96.546325999999993</v>
      </c>
      <c r="N163" s="81">
        <v>96.441901999999999</v>
      </c>
      <c r="O163" s="81">
        <v>96.301993999999993</v>
      </c>
      <c r="P163" s="81">
        <v>96.255463000000006</v>
      </c>
      <c r="Q163" s="81">
        <v>96.349686000000005</v>
      </c>
      <c r="R163" s="81">
        <v>96.487396000000004</v>
      </c>
      <c r="S163" s="81">
        <v>96.648201</v>
      </c>
      <c r="T163" s="81">
        <v>96.924149</v>
      </c>
      <c r="U163" s="81">
        <v>97.076652999999993</v>
      </c>
      <c r="V163" s="81">
        <v>97.297111999999998</v>
      </c>
      <c r="W163" s="81">
        <v>97.575432000000006</v>
      </c>
      <c r="X163" s="81">
        <v>97.931640999999999</v>
      </c>
      <c r="Y163" s="81">
        <v>98.216453999999999</v>
      </c>
      <c r="Z163" s="81">
        <v>98.512184000000005</v>
      </c>
      <c r="AA163" s="81">
        <v>98.990189000000001</v>
      </c>
      <c r="AB163" s="81">
        <v>99.420952</v>
      </c>
      <c r="AC163" s="81">
        <v>99.767052000000007</v>
      </c>
      <c r="AD163" s="81">
        <v>100.154037</v>
      </c>
      <c r="AE163" s="81">
        <v>100.873901</v>
      </c>
      <c r="AF163" s="74">
        <v>1.354E-3</v>
      </c>
    </row>
    <row r="164" spans="1:32" ht="15" customHeight="1">
      <c r="A164" s="3" t="s">
        <v>125</v>
      </c>
      <c r="B164" s="29">
        <f>B145-B135-'LowEcon_Renew Cons'!B12</f>
        <v>30.367843000000001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151">
        <f>(U39-U33)/U162</f>
        <v>34.412714985382891</v>
      </c>
      <c r="V164" s="29"/>
      <c r="W164" s="151"/>
      <c r="X164" s="29"/>
      <c r="Y164" s="29"/>
      <c r="Z164" s="29"/>
      <c r="AA164" s="29"/>
      <c r="AB164" s="29"/>
      <c r="AC164" s="29"/>
      <c r="AD164" s="29"/>
      <c r="AE164" s="151">
        <f>(AE39-AE33)/AE162</f>
        <v>36.551877882568093</v>
      </c>
    </row>
    <row r="165" spans="1:32" ht="15" customHeight="1">
      <c r="A165" s="42" t="s">
        <v>126</v>
      </c>
      <c r="B165" s="140">
        <f>B71/B164</f>
        <v>0.78530012816517791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151">
        <f>(U7-U5+U22-U17+U121)/U162</f>
        <v>6.4875533113127544</v>
      </c>
      <c r="V165" s="29"/>
      <c r="W165" s="151"/>
      <c r="X165" s="29"/>
      <c r="Y165" s="29"/>
      <c r="Z165" s="29"/>
      <c r="AA165" s="29"/>
      <c r="AB165" s="29"/>
      <c r="AC165" s="29"/>
      <c r="AD165" s="29"/>
      <c r="AE165" s="151">
        <f>(AE7-AE5+AE22-AE17+AE121)/AE162</f>
        <v>6.3328394171789384</v>
      </c>
    </row>
    <row r="166" spans="1:32" ht="15" customHeight="1">
      <c r="A166" s="42" t="s">
        <v>127</v>
      </c>
      <c r="B166" s="151">
        <f>(B39-B33)/B164</f>
        <v>0.16867905303646358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151">
        <f>U87/U162</f>
        <v>-1.4856233468747231</v>
      </c>
      <c r="V166" s="29"/>
      <c r="W166" s="151"/>
      <c r="X166" s="29"/>
      <c r="Y166" s="29"/>
      <c r="Z166" s="29"/>
      <c r="AA166" s="29"/>
      <c r="AB166" s="29"/>
      <c r="AC166" s="29"/>
      <c r="AD166" s="29"/>
      <c r="AE166" s="151" t="e">
        <f>AE87/AE162</f>
        <v>#VALUE!</v>
      </c>
    </row>
    <row r="167" spans="1:32" ht="15" customHeight="1">
      <c r="A167" s="42" t="s">
        <v>128</v>
      </c>
      <c r="B167" s="151">
        <f>(B7-B5+B22-B17+B121)/B164</f>
        <v>3.967934107140899E-2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151">
        <f>SUM(U163:U166)</f>
        <v>136.49129794982093</v>
      </c>
      <c r="V167" s="29"/>
      <c r="W167" s="151"/>
      <c r="X167" s="29"/>
      <c r="Y167" s="29"/>
      <c r="Z167" s="29"/>
      <c r="AA167" s="29"/>
      <c r="AB167" s="29"/>
      <c r="AC167" s="29"/>
      <c r="AD167" s="29"/>
      <c r="AE167" s="151" t="e">
        <f>SUM(AE163:AE166)</f>
        <v>#VALUE!</v>
      </c>
    </row>
    <row r="168" spans="1:32" ht="15" customHeight="1">
      <c r="A168" s="42" t="s">
        <v>188</v>
      </c>
      <c r="B168" s="151">
        <f>B87/B164</f>
        <v>6.3416753043671883E-3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151"/>
      <c r="V168" s="29"/>
      <c r="W168" s="151"/>
      <c r="X168" s="29"/>
      <c r="Y168" s="29"/>
      <c r="Z168" s="29"/>
      <c r="AA168" s="29"/>
      <c r="AB168" s="29"/>
      <c r="AC168" s="29"/>
      <c r="AD168" s="29"/>
      <c r="AE168" s="151"/>
    </row>
    <row r="169" spans="1:32" ht="15" customHeight="1">
      <c r="A169" s="42"/>
      <c r="B169" s="151">
        <f>SUM(B165:B168)</f>
        <v>1.0000001975774178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151"/>
      <c r="V169" s="29"/>
      <c r="W169" s="151"/>
      <c r="X169" s="29"/>
      <c r="Y169" s="29"/>
      <c r="Z169" s="29"/>
      <c r="AA169" s="29"/>
      <c r="AB169" s="29"/>
      <c r="AC169" s="29"/>
      <c r="AD169" s="29"/>
      <c r="AE169" s="151"/>
    </row>
    <row r="170" spans="1:32" ht="14.5" customHeight="1">
      <c r="A170" s="28" t="s">
        <v>32</v>
      </c>
    </row>
    <row r="171" spans="1:32" ht="15" customHeight="1">
      <c r="A171" s="3" t="s">
        <v>33</v>
      </c>
      <c r="B171" s="80">
        <v>73.064087000000001</v>
      </c>
      <c r="C171" s="80">
        <v>74.111862000000002</v>
      </c>
      <c r="D171" s="80">
        <v>74.395447000000004</v>
      </c>
      <c r="E171" s="80">
        <v>74.328689999999995</v>
      </c>
      <c r="F171" s="80">
        <v>74.498001000000002</v>
      </c>
      <c r="G171" s="80">
        <v>74.492416000000006</v>
      </c>
      <c r="H171" s="80">
        <v>74.332335999999998</v>
      </c>
      <c r="I171" s="80">
        <v>74.294951999999995</v>
      </c>
      <c r="J171" s="80">
        <v>74.144774999999996</v>
      </c>
      <c r="K171" s="80">
        <v>74.067504999999997</v>
      </c>
      <c r="L171" s="80">
        <v>74.019904999999994</v>
      </c>
      <c r="M171" s="80">
        <v>74.079436999999999</v>
      </c>
      <c r="N171" s="80">
        <v>74.080726999999996</v>
      </c>
      <c r="O171" s="80">
        <v>73.972426999999996</v>
      </c>
      <c r="P171" s="80">
        <v>73.931824000000006</v>
      </c>
      <c r="Q171" s="80">
        <v>73.980659000000003</v>
      </c>
      <c r="R171" s="80">
        <v>74.067245</v>
      </c>
      <c r="S171" s="80">
        <v>74.177352999999997</v>
      </c>
      <c r="T171" s="80">
        <v>74.360480999999993</v>
      </c>
      <c r="U171" s="80">
        <v>74.449043000000003</v>
      </c>
      <c r="V171" s="80">
        <v>74.584457</v>
      </c>
      <c r="W171" s="80">
        <v>74.782471000000001</v>
      </c>
      <c r="X171" s="80">
        <v>75.051590000000004</v>
      </c>
      <c r="Y171" s="80">
        <v>75.246002000000004</v>
      </c>
      <c r="Z171" s="80">
        <v>75.453674000000007</v>
      </c>
      <c r="AA171" s="80">
        <v>75.835509999999999</v>
      </c>
      <c r="AB171" s="80">
        <v>76.163971000000004</v>
      </c>
      <c r="AC171" s="80">
        <v>76.397132999999997</v>
      </c>
      <c r="AD171" s="80">
        <v>76.676376000000005</v>
      </c>
      <c r="AE171" s="80">
        <v>77.218033000000005</v>
      </c>
      <c r="AF171" s="78">
        <v>1.9090000000000001E-3</v>
      </c>
    </row>
    <row r="172" spans="1:32" ht="15" customHeight="1">
      <c r="A172" s="3" t="s">
        <v>34</v>
      </c>
      <c r="B172" s="80">
        <v>96.993172000000001</v>
      </c>
      <c r="C172" s="80">
        <v>97.964293999999995</v>
      </c>
      <c r="D172" s="80">
        <v>98.340575999999999</v>
      </c>
      <c r="E172" s="80">
        <v>97.835303999999994</v>
      </c>
      <c r="F172" s="80">
        <v>97.697875999999994</v>
      </c>
      <c r="G172" s="80">
        <v>97.466994999999997</v>
      </c>
      <c r="H172" s="80">
        <v>97.110077000000004</v>
      </c>
      <c r="I172" s="80">
        <v>96.846130000000002</v>
      </c>
      <c r="J172" s="80">
        <v>96.635979000000006</v>
      </c>
      <c r="K172" s="80">
        <v>96.519217999999995</v>
      </c>
      <c r="L172" s="80">
        <v>96.464577000000006</v>
      </c>
      <c r="M172" s="80">
        <v>96.546325999999993</v>
      </c>
      <c r="N172" s="80">
        <v>96.441901999999999</v>
      </c>
      <c r="O172" s="80">
        <v>96.301993999999993</v>
      </c>
      <c r="P172" s="80">
        <v>96.255463000000006</v>
      </c>
      <c r="Q172" s="80">
        <v>96.349686000000005</v>
      </c>
      <c r="R172" s="80">
        <v>96.487396000000004</v>
      </c>
      <c r="S172" s="80">
        <v>96.648201</v>
      </c>
      <c r="T172" s="80">
        <v>96.924149</v>
      </c>
      <c r="U172" s="80">
        <v>97.076652999999993</v>
      </c>
      <c r="V172" s="80">
        <v>97.297111999999998</v>
      </c>
      <c r="W172" s="80">
        <v>97.575432000000006</v>
      </c>
      <c r="X172" s="80">
        <v>97.931640999999999</v>
      </c>
      <c r="Y172" s="80">
        <v>98.216453999999999</v>
      </c>
      <c r="Z172" s="80">
        <v>98.512184000000005</v>
      </c>
      <c r="AA172" s="80">
        <v>98.990189000000001</v>
      </c>
      <c r="AB172" s="80">
        <v>99.420952</v>
      </c>
      <c r="AC172" s="80">
        <v>99.767052000000007</v>
      </c>
      <c r="AD172" s="80">
        <v>100.154037</v>
      </c>
      <c r="AE172" s="80">
        <v>100.873901</v>
      </c>
      <c r="AF172" s="78">
        <v>1.354E-3</v>
      </c>
    </row>
    <row r="173" spans="1:32" ht="15" customHeight="1">
      <c r="A173" s="3" t="s">
        <v>35</v>
      </c>
      <c r="B173" s="80">
        <v>1.173046</v>
      </c>
      <c r="C173" s="80">
        <v>1.1925539999999999</v>
      </c>
      <c r="D173" s="80">
        <v>1.215446</v>
      </c>
      <c r="E173" s="80">
        <v>1.21112</v>
      </c>
      <c r="F173" s="80">
        <v>1.210914</v>
      </c>
      <c r="G173" s="80">
        <v>1.2086730000000001</v>
      </c>
      <c r="H173" s="80">
        <v>1.2047289999999999</v>
      </c>
      <c r="I173" s="80">
        <v>1.201157</v>
      </c>
      <c r="J173" s="80">
        <v>1.198188</v>
      </c>
      <c r="K173" s="80">
        <v>1.197225</v>
      </c>
      <c r="L173" s="80">
        <v>1.198081</v>
      </c>
      <c r="M173" s="80">
        <v>1.1980999999999999</v>
      </c>
      <c r="N173" s="80">
        <v>1.1999649999999999</v>
      </c>
      <c r="O173" s="80">
        <v>1.2009780000000001</v>
      </c>
      <c r="P173" s="80">
        <v>1.2015340000000001</v>
      </c>
      <c r="Q173" s="80">
        <v>1.2014629999999999</v>
      </c>
      <c r="R173" s="80">
        <v>1.202966</v>
      </c>
      <c r="S173" s="80">
        <v>1.205584</v>
      </c>
      <c r="T173" s="80">
        <v>1.2102200000000001</v>
      </c>
      <c r="U173" s="80">
        <v>1.2158340000000001</v>
      </c>
      <c r="V173" s="80">
        <v>1.2210570000000001</v>
      </c>
      <c r="W173" s="80">
        <v>1.227128</v>
      </c>
      <c r="X173" s="80">
        <v>1.23359</v>
      </c>
      <c r="Y173" s="80">
        <v>1.241163</v>
      </c>
      <c r="Z173" s="80">
        <v>1.2500089999999999</v>
      </c>
      <c r="AA173" s="80">
        <v>1.2610429999999999</v>
      </c>
      <c r="AB173" s="80">
        <v>1.2730619999999999</v>
      </c>
      <c r="AC173" s="80">
        <v>1.2851630000000001</v>
      </c>
      <c r="AD173" s="80">
        <v>1.298122</v>
      </c>
      <c r="AE173" s="80">
        <v>1.313469</v>
      </c>
      <c r="AF173" s="78">
        <v>3.9060000000000002E-3</v>
      </c>
    </row>
    <row r="174" spans="1:32" ht="15" customHeight="1">
      <c r="A174" s="3" t="s">
        <v>36</v>
      </c>
      <c r="B174" s="80">
        <v>331.83917200000002</v>
      </c>
      <c r="C174" s="80">
        <v>332.45992999999999</v>
      </c>
      <c r="D174" s="80">
        <v>333.52041600000001</v>
      </c>
      <c r="E174" s="80">
        <v>334.70873999999998</v>
      </c>
      <c r="F174" s="80">
        <v>336.00851399999999</v>
      </c>
      <c r="G174" s="80">
        <v>337.31652800000001</v>
      </c>
      <c r="H174" s="80">
        <v>338.62545799999998</v>
      </c>
      <c r="I174" s="80">
        <v>339.93743899999998</v>
      </c>
      <c r="J174" s="80">
        <v>341.247345</v>
      </c>
      <c r="K174" s="80">
        <v>342.54238900000001</v>
      </c>
      <c r="L174" s="80">
        <v>343.80850199999998</v>
      </c>
      <c r="M174" s="80">
        <v>345.02374300000002</v>
      </c>
      <c r="N174" s="80">
        <v>346.17996199999999</v>
      </c>
      <c r="O174" s="80">
        <v>347.28539999999998</v>
      </c>
      <c r="P174" s="80">
        <v>348.333099</v>
      </c>
      <c r="Q174" s="80">
        <v>349.31506300000001</v>
      </c>
      <c r="R174" s="80">
        <v>350.22683699999999</v>
      </c>
      <c r="S174" s="80">
        <v>351.07269300000002</v>
      </c>
      <c r="T174" s="80">
        <v>351.86526500000002</v>
      </c>
      <c r="U174" s="80">
        <v>352.60702500000002</v>
      </c>
      <c r="V174" s="80">
        <v>353.30480999999997</v>
      </c>
      <c r="W174" s="80">
        <v>353.96875</v>
      </c>
      <c r="X174" s="80">
        <v>354.599243</v>
      </c>
      <c r="Y174" s="80">
        <v>355.19534299999998</v>
      </c>
      <c r="Z174" s="80">
        <v>355.76126099999999</v>
      </c>
      <c r="AA174" s="80">
        <v>356.30270400000001</v>
      </c>
      <c r="AB174" s="80">
        <v>356.82766700000002</v>
      </c>
      <c r="AC174" s="80">
        <v>357.33395400000001</v>
      </c>
      <c r="AD174" s="80">
        <v>357.82119799999998</v>
      </c>
      <c r="AE174" s="80">
        <v>358.29336499999999</v>
      </c>
      <c r="AF174" s="78">
        <v>2.6480000000000002E-3</v>
      </c>
    </row>
    <row r="175" spans="1:32" ht="15" customHeight="1">
      <c r="A175" s="66" t="s">
        <v>37</v>
      </c>
      <c r="B175" s="67">
        <v>19287.708984000001</v>
      </c>
      <c r="C175" s="67">
        <v>19760.287109000001</v>
      </c>
      <c r="D175" s="67">
        <v>20221.789062</v>
      </c>
      <c r="E175" s="67">
        <v>20729.912109000001</v>
      </c>
      <c r="F175" s="67">
        <v>21174.707031000002</v>
      </c>
      <c r="G175" s="67">
        <v>21588.189452999999</v>
      </c>
      <c r="H175" s="67">
        <v>21943.693359000001</v>
      </c>
      <c r="I175" s="67">
        <v>22341.447265999999</v>
      </c>
      <c r="J175" s="67">
        <v>22750.484375</v>
      </c>
      <c r="K175" s="67">
        <v>23184.712890999999</v>
      </c>
      <c r="L175" s="67">
        <v>23604.685547000001</v>
      </c>
      <c r="M175" s="67">
        <v>24072.310547000001</v>
      </c>
      <c r="N175" s="67">
        <v>24531.642577999999</v>
      </c>
      <c r="O175" s="67">
        <v>24923.117188</v>
      </c>
      <c r="P175" s="67">
        <v>25304.564452999999</v>
      </c>
      <c r="Q175" s="67">
        <v>25681.664062</v>
      </c>
      <c r="R175" s="67">
        <v>26080.943359000001</v>
      </c>
      <c r="S175" s="67">
        <v>26491.984375</v>
      </c>
      <c r="T175" s="67">
        <v>26940.375</v>
      </c>
      <c r="U175" s="67">
        <v>27407.310547000001</v>
      </c>
      <c r="V175" s="67">
        <v>27842.832031000002</v>
      </c>
      <c r="W175" s="67">
        <v>28292.699218999998</v>
      </c>
      <c r="X175" s="67">
        <v>28753.757812</v>
      </c>
      <c r="Y175" s="67">
        <v>29223.880859000001</v>
      </c>
      <c r="Z175" s="67">
        <v>29725.132812</v>
      </c>
      <c r="AA175" s="67">
        <v>30268.091797000001</v>
      </c>
      <c r="AB175" s="67">
        <v>30800.546875</v>
      </c>
      <c r="AC175" s="67">
        <v>31310.892577999999</v>
      </c>
      <c r="AD175" s="67">
        <v>31858.810547000001</v>
      </c>
      <c r="AE175" s="67">
        <v>32479.828125</v>
      </c>
      <c r="AF175" s="78">
        <v>1.8133E-2</v>
      </c>
    </row>
    <row r="176" spans="1:32" ht="15" customHeight="1">
      <c r="A176" s="32" t="s">
        <v>38</v>
      </c>
    </row>
    <row r="177" spans="1:32" ht="15" customHeight="1">
      <c r="A177" s="3" t="s">
        <v>39</v>
      </c>
      <c r="B177" s="79">
        <v>4824.5224609999996</v>
      </c>
      <c r="C177" s="79">
        <v>4837.4428710000002</v>
      </c>
      <c r="D177" s="79">
        <v>4782.8525390000004</v>
      </c>
      <c r="E177" s="79">
        <v>4635.5410160000001</v>
      </c>
      <c r="F177" s="79">
        <v>4583.59375</v>
      </c>
      <c r="G177" s="79">
        <v>4549.1372069999998</v>
      </c>
      <c r="H177" s="79">
        <v>4496.8403319999998</v>
      </c>
      <c r="I177" s="79">
        <v>4497.3344729999999</v>
      </c>
      <c r="J177" s="79">
        <v>4473.9335940000001</v>
      </c>
      <c r="K177" s="79">
        <v>4439.640625</v>
      </c>
      <c r="L177" s="79">
        <v>4417.2319340000004</v>
      </c>
      <c r="M177" s="79">
        <v>4397.5849609999996</v>
      </c>
      <c r="N177" s="79">
        <v>4405.4125979999999</v>
      </c>
      <c r="O177" s="79">
        <v>4353.1875</v>
      </c>
      <c r="P177" s="79">
        <v>4302.0390619999998</v>
      </c>
      <c r="Q177" s="79">
        <v>4279.2275390000004</v>
      </c>
      <c r="R177" s="79">
        <v>4271.5771480000003</v>
      </c>
      <c r="S177" s="79">
        <v>4275.8847660000001</v>
      </c>
      <c r="T177" s="79">
        <v>4286.2353519999997</v>
      </c>
      <c r="U177" s="79">
        <v>4283.3510740000002</v>
      </c>
      <c r="V177" s="79">
        <v>4287.4726559999999</v>
      </c>
      <c r="W177" s="79">
        <v>4291.998047</v>
      </c>
      <c r="X177" s="79">
        <v>4299.0058589999999</v>
      </c>
      <c r="Y177" s="79">
        <v>4301.5122069999998</v>
      </c>
      <c r="Z177" s="79">
        <v>4300.0161129999997</v>
      </c>
      <c r="AA177" s="79">
        <v>4315.3530270000001</v>
      </c>
      <c r="AB177" s="79">
        <v>4324.6552730000003</v>
      </c>
      <c r="AC177" s="79">
        <v>4331.8139650000003</v>
      </c>
      <c r="AD177" s="79">
        <v>4343.4990230000003</v>
      </c>
      <c r="AE177" s="79">
        <v>4377.8837890000004</v>
      </c>
      <c r="AF177" s="78">
        <v>-3.3440000000000002E-3</v>
      </c>
    </row>
  </sheetData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6880-7DDA-4D5A-B7FB-78932A8BFEE5}">
  <dimension ref="A1:AF57"/>
  <sheetViews>
    <sheetView workbookViewId="0">
      <pane xSplit="2" ySplit="3" topLeftCell="C4" activePane="bottomRight" state="frozen"/>
      <selection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RowHeight="12"/>
  <cols>
    <col min="1" max="1" width="49.109375" customWidth="1"/>
    <col min="24" max="24" width="9.33203125" bestFit="1" customWidth="1"/>
  </cols>
  <sheetData>
    <row r="1" spans="1:32" ht="15" customHeight="1">
      <c r="A1" s="27" t="s">
        <v>40</v>
      </c>
    </row>
    <row r="2" spans="1:32" ht="15" customHeight="1">
      <c r="A2" s="121" t="s">
        <v>1</v>
      </c>
    </row>
    <row r="3" spans="1:32" ht="15" customHeight="1" thickBot="1">
      <c r="A3" s="2" t="s">
        <v>41</v>
      </c>
      <c r="B3" s="2">
        <v>2021</v>
      </c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2">
        <v>2030</v>
      </c>
      <c r="L3" s="2">
        <v>2031</v>
      </c>
      <c r="M3" s="2">
        <v>2032</v>
      </c>
      <c r="N3" s="2">
        <v>2033</v>
      </c>
      <c r="O3" s="2">
        <v>2034</v>
      </c>
      <c r="P3" s="2">
        <v>2035</v>
      </c>
      <c r="Q3" s="2">
        <v>2036</v>
      </c>
      <c r="R3" s="2">
        <v>2037</v>
      </c>
      <c r="S3" s="2">
        <v>2038</v>
      </c>
      <c r="T3" s="2">
        <v>2039</v>
      </c>
      <c r="U3" s="2">
        <v>2040</v>
      </c>
      <c r="V3" s="2">
        <v>2041</v>
      </c>
      <c r="W3" s="2">
        <v>2042</v>
      </c>
      <c r="X3" s="2">
        <v>2043</v>
      </c>
      <c r="Y3" s="2">
        <v>2044</v>
      </c>
      <c r="Z3" s="2">
        <v>2045</v>
      </c>
      <c r="AA3" s="2">
        <v>2046</v>
      </c>
      <c r="AB3" s="2">
        <v>2047</v>
      </c>
      <c r="AC3" s="2">
        <v>2048</v>
      </c>
      <c r="AD3" s="2">
        <v>2049</v>
      </c>
      <c r="AE3" s="2">
        <v>2050</v>
      </c>
    </row>
    <row r="4" spans="1:32" ht="15" customHeight="1" thickTop="1">
      <c r="A4" s="28" t="s">
        <v>42</v>
      </c>
    </row>
    <row r="5" spans="1:32" ht="15" customHeight="1">
      <c r="A5" s="3" t="s">
        <v>43</v>
      </c>
      <c r="B5" s="25">
        <v>23.173487000000002</v>
      </c>
      <c r="C5" s="25">
        <v>24.717472000000001</v>
      </c>
      <c r="D5" s="25">
        <v>25.494104</v>
      </c>
      <c r="E5" s="25">
        <v>26.154641999999999</v>
      </c>
      <c r="F5" s="25">
        <v>27.054276999999999</v>
      </c>
      <c r="G5" s="25">
        <v>27.435596</v>
      </c>
      <c r="H5" s="25">
        <v>27.342155000000002</v>
      </c>
      <c r="I5" s="25">
        <v>27.686851999999998</v>
      </c>
      <c r="J5" s="25">
        <v>27.633852000000001</v>
      </c>
      <c r="K5" s="30">
        <v>27.555264999999999</v>
      </c>
      <c r="L5" s="25">
        <v>27.280258</v>
      </c>
      <c r="M5" s="25">
        <v>27.009712</v>
      </c>
      <c r="N5" s="25">
        <v>27.003247999999999</v>
      </c>
      <c r="O5" s="25">
        <v>26.646474999999999</v>
      </c>
      <c r="P5" s="25">
        <v>26.477429999999998</v>
      </c>
      <c r="Q5" s="25">
        <v>26.305444999999999</v>
      </c>
      <c r="R5" s="25">
        <v>26.016472</v>
      </c>
      <c r="S5" s="25">
        <v>25.819599</v>
      </c>
      <c r="T5" s="25">
        <v>25.821352000000001</v>
      </c>
      <c r="U5" s="25">
        <v>25.902487000000001</v>
      </c>
      <c r="V5" s="25">
        <v>25.722721</v>
      </c>
      <c r="W5" s="25">
        <v>25.635947999999999</v>
      </c>
      <c r="X5" s="25">
        <v>25.636410000000001</v>
      </c>
      <c r="Y5" s="25">
        <v>25.47831</v>
      </c>
      <c r="Z5" s="25">
        <v>25.779816</v>
      </c>
      <c r="AA5" s="25">
        <v>25.951447999999999</v>
      </c>
      <c r="AB5" s="25">
        <v>25.981897</v>
      </c>
      <c r="AC5" s="25">
        <v>25.859144000000001</v>
      </c>
      <c r="AD5" s="25">
        <v>25.553583</v>
      </c>
      <c r="AE5" s="25">
        <v>26.234584999999999</v>
      </c>
      <c r="AF5">
        <v>4.287E-3</v>
      </c>
    </row>
    <row r="6" spans="1:32" ht="15" customHeight="1">
      <c r="A6" s="3" t="s">
        <v>44</v>
      </c>
      <c r="B6" s="25">
        <v>7.0062150000000001</v>
      </c>
      <c r="C6" s="25">
        <v>7.5528149999999998</v>
      </c>
      <c r="D6" s="25">
        <v>7.8837830000000002</v>
      </c>
      <c r="E6" s="25">
        <v>8.023396</v>
      </c>
      <c r="F6" s="25">
        <v>8.1639909999999993</v>
      </c>
      <c r="G6" s="25">
        <v>8.1082020000000004</v>
      </c>
      <c r="H6" s="25">
        <v>8.0414820000000002</v>
      </c>
      <c r="I6" s="25">
        <v>8.0296179999999993</v>
      </c>
      <c r="J6" s="25">
        <v>8.0821810000000003</v>
      </c>
      <c r="K6" s="25">
        <v>8.1559480000000004</v>
      </c>
      <c r="L6" s="25">
        <v>8.1848320000000001</v>
      </c>
      <c r="M6" s="25">
        <v>8.2599870000000006</v>
      </c>
      <c r="N6" s="25">
        <v>8.235239</v>
      </c>
      <c r="O6" s="25">
        <v>8.2500719999999994</v>
      </c>
      <c r="P6" s="25">
        <v>8.2784399999999998</v>
      </c>
      <c r="Q6" s="25">
        <v>8.2101170000000003</v>
      </c>
      <c r="R6" s="25">
        <v>8.1747200000000007</v>
      </c>
      <c r="S6" s="25">
        <v>8.1722750000000008</v>
      </c>
      <c r="T6" s="25">
        <v>8.2225110000000008</v>
      </c>
      <c r="U6" s="25">
        <v>8.2677019999999999</v>
      </c>
      <c r="V6" s="25">
        <v>8.2817030000000003</v>
      </c>
      <c r="W6" s="25">
        <v>8.384741</v>
      </c>
      <c r="X6" s="25">
        <v>8.4902529999999992</v>
      </c>
      <c r="Y6" s="25">
        <v>8.4762629999999994</v>
      </c>
      <c r="Z6" s="25">
        <v>8.5796620000000008</v>
      </c>
      <c r="AA6" s="25">
        <v>8.6128929999999997</v>
      </c>
      <c r="AB6" s="25">
        <v>8.6344580000000004</v>
      </c>
      <c r="AC6" s="25">
        <v>8.6448269999999994</v>
      </c>
      <c r="AD6" s="25">
        <v>8.6502510000000008</v>
      </c>
      <c r="AE6" s="25">
        <v>8.7012350000000005</v>
      </c>
      <c r="AF6">
        <v>7.4989999999999996E-3</v>
      </c>
    </row>
    <row r="7" spans="1:32" ht="15" customHeight="1">
      <c r="A7" s="3" t="s">
        <v>45</v>
      </c>
      <c r="B7" s="25">
        <v>35.682777000000002</v>
      </c>
      <c r="C7" s="25">
        <v>36.629646000000001</v>
      </c>
      <c r="D7" s="25">
        <v>36.922058</v>
      </c>
      <c r="E7" s="25">
        <v>37.131554000000001</v>
      </c>
      <c r="F7" s="25">
        <v>37.233967</v>
      </c>
      <c r="G7" s="25">
        <v>37.210548000000003</v>
      </c>
      <c r="H7" s="25">
        <v>37.134987000000002</v>
      </c>
      <c r="I7" s="25">
        <v>37.74691</v>
      </c>
      <c r="J7" s="25">
        <v>38.012238000000004</v>
      </c>
      <c r="K7" s="25">
        <v>38.079895</v>
      </c>
      <c r="L7" s="25">
        <v>38.334229000000001</v>
      </c>
      <c r="M7" s="25">
        <v>38.609394000000002</v>
      </c>
      <c r="N7" s="25">
        <v>38.861305000000002</v>
      </c>
      <c r="O7" s="25">
        <v>38.688675000000003</v>
      </c>
      <c r="P7" s="25">
        <v>38.547446999999998</v>
      </c>
      <c r="Q7" s="25">
        <v>38.495739</v>
      </c>
      <c r="R7" s="25">
        <v>38.611136999999999</v>
      </c>
      <c r="S7" s="25">
        <v>38.832619000000001</v>
      </c>
      <c r="T7" s="25">
        <v>39.095233999999998</v>
      </c>
      <c r="U7" s="25">
        <v>39.377578999999997</v>
      </c>
      <c r="V7" s="25">
        <v>39.502231999999999</v>
      </c>
      <c r="W7" s="25">
        <v>39.694870000000002</v>
      </c>
      <c r="X7" s="25">
        <v>40.037334000000001</v>
      </c>
      <c r="Y7" s="25">
        <v>40.361305000000002</v>
      </c>
      <c r="Z7" s="25">
        <v>40.596077000000001</v>
      </c>
      <c r="AA7" s="25">
        <v>40.848937999999997</v>
      </c>
      <c r="AB7" s="25">
        <v>41.134644000000002</v>
      </c>
      <c r="AC7" s="25">
        <v>41.335979000000002</v>
      </c>
      <c r="AD7" s="25">
        <v>41.513866</v>
      </c>
      <c r="AE7" s="25">
        <v>41.894924000000003</v>
      </c>
      <c r="AF7">
        <v>5.5500000000000002E-3</v>
      </c>
    </row>
    <row r="8" spans="1:32" ht="15" customHeight="1">
      <c r="A8" s="3" t="s">
        <v>46</v>
      </c>
      <c r="B8" s="25">
        <v>13.089978</v>
      </c>
      <c r="C8" s="25">
        <v>12.741251999999999</v>
      </c>
      <c r="D8" s="25">
        <v>12.812080999999999</v>
      </c>
      <c r="E8" s="25">
        <v>11.346849000000001</v>
      </c>
      <c r="F8" s="25">
        <v>10.919338</v>
      </c>
      <c r="G8" s="25">
        <v>10.890395</v>
      </c>
      <c r="H8" s="25">
        <v>10.594276000000001</v>
      </c>
      <c r="I8" s="25">
        <v>10.517385000000001</v>
      </c>
      <c r="J8" s="25">
        <v>10.477952</v>
      </c>
      <c r="K8" s="25">
        <v>10.320335</v>
      </c>
      <c r="L8" s="25">
        <v>10.278053999999999</v>
      </c>
      <c r="M8" s="25">
        <v>10.186623000000001</v>
      </c>
      <c r="N8" s="25">
        <v>10.161192</v>
      </c>
      <c r="O8" s="25">
        <v>9.8407079999999993</v>
      </c>
      <c r="P8" s="25">
        <v>9.5687519999999999</v>
      </c>
      <c r="Q8" s="25">
        <v>9.414873</v>
      </c>
      <c r="R8" s="25">
        <v>9.2873289999999997</v>
      </c>
      <c r="S8" s="25">
        <v>9.3013359999999992</v>
      </c>
      <c r="T8" s="25">
        <v>9.2276330000000009</v>
      </c>
      <c r="U8" s="25">
        <v>9.1459650000000003</v>
      </c>
      <c r="V8" s="25">
        <v>9.1226819999999993</v>
      </c>
      <c r="W8" s="25">
        <v>9.0860120000000002</v>
      </c>
      <c r="X8" s="25">
        <v>8.961373</v>
      </c>
      <c r="Y8" s="25">
        <v>8.89466</v>
      </c>
      <c r="Z8" s="25">
        <v>8.785145</v>
      </c>
      <c r="AA8" s="25">
        <v>8.7206039999999998</v>
      </c>
      <c r="AB8" s="25">
        <v>8.6230239999999991</v>
      </c>
      <c r="AC8" s="25">
        <v>8.5444119999999995</v>
      </c>
      <c r="AD8" s="25">
        <v>8.5071809999999992</v>
      </c>
      <c r="AE8" s="25">
        <v>8.5720969999999994</v>
      </c>
      <c r="AF8">
        <v>-1.4492E-2</v>
      </c>
    </row>
    <row r="9" spans="1:32" ht="15" customHeight="1">
      <c r="A9" s="3" t="s">
        <v>47</v>
      </c>
      <c r="B9" s="25">
        <v>8.1211500000000001</v>
      </c>
      <c r="C9" s="25">
        <v>8.1831110000000002</v>
      </c>
      <c r="D9" s="25">
        <v>8.2025790000000001</v>
      </c>
      <c r="E9" s="25">
        <v>8.239058</v>
      </c>
      <c r="F9" s="25">
        <v>8.1638990000000007</v>
      </c>
      <c r="G9" s="25">
        <v>8.0757549999999991</v>
      </c>
      <c r="H9" s="25">
        <v>7.9302669999999997</v>
      </c>
      <c r="I9" s="25">
        <v>7.3689460000000002</v>
      </c>
      <c r="J9" s="25">
        <v>7.2995039999999998</v>
      </c>
      <c r="K9" s="25">
        <v>7.3070060000000003</v>
      </c>
      <c r="L9" s="25">
        <v>7.3184230000000001</v>
      </c>
      <c r="M9" s="25">
        <v>7.3263429999999996</v>
      </c>
      <c r="N9" s="25">
        <v>6.8084160000000002</v>
      </c>
      <c r="O9" s="25">
        <v>6.8156670000000004</v>
      </c>
      <c r="P9" s="25">
        <v>6.7474470000000002</v>
      </c>
      <c r="Q9" s="25">
        <v>6.7583539999999998</v>
      </c>
      <c r="R9" s="25">
        <v>6.760554</v>
      </c>
      <c r="S9" s="25">
        <v>6.7626590000000002</v>
      </c>
      <c r="T9" s="25">
        <v>6.762759</v>
      </c>
      <c r="U9" s="25">
        <v>6.766273</v>
      </c>
      <c r="V9" s="25">
        <v>6.7793599999999996</v>
      </c>
      <c r="W9" s="25">
        <v>6.788805</v>
      </c>
      <c r="X9" s="25">
        <v>6.797936</v>
      </c>
      <c r="Y9" s="25">
        <v>6.8059019999999997</v>
      </c>
      <c r="Z9" s="25">
        <v>6.8144450000000001</v>
      </c>
      <c r="AA9" s="25">
        <v>6.8189029999999997</v>
      </c>
      <c r="AB9" s="25">
        <v>6.8233490000000003</v>
      </c>
      <c r="AC9" s="25">
        <v>6.8261190000000003</v>
      </c>
      <c r="AD9" s="25">
        <v>6.829472</v>
      </c>
      <c r="AE9" s="25">
        <v>6.8343129999999999</v>
      </c>
      <c r="AF9">
        <v>-5.9309999999999996E-3</v>
      </c>
    </row>
    <row r="10" spans="1:32" ht="15" customHeight="1">
      <c r="A10" s="3" t="s">
        <v>48</v>
      </c>
      <c r="B10" s="25">
        <v>2.288529</v>
      </c>
      <c r="C10" s="25">
        <v>2.3965299999999998</v>
      </c>
      <c r="D10" s="25">
        <v>2.5203760000000002</v>
      </c>
      <c r="E10" s="25">
        <v>2.6075819999999998</v>
      </c>
      <c r="F10" s="25">
        <v>2.562303</v>
      </c>
      <c r="G10" s="25">
        <v>2.533515</v>
      </c>
      <c r="H10" s="25">
        <v>2.5148000000000001</v>
      </c>
      <c r="I10" s="25">
        <v>2.4944809999999999</v>
      </c>
      <c r="J10" s="25">
        <v>2.4826299999999999</v>
      </c>
      <c r="K10" s="25">
        <v>2.4713959999999999</v>
      </c>
      <c r="L10" s="25">
        <v>2.4567709999999998</v>
      </c>
      <c r="M10" s="25">
        <v>2.4500829999999998</v>
      </c>
      <c r="N10" s="25">
        <v>2.436512</v>
      </c>
      <c r="O10" s="25">
        <v>2.4270999999999998</v>
      </c>
      <c r="P10" s="25">
        <v>2.4106049999999999</v>
      </c>
      <c r="Q10" s="25">
        <v>2.3970229999999999</v>
      </c>
      <c r="R10" s="25">
        <v>2.3926630000000002</v>
      </c>
      <c r="S10" s="25">
        <v>2.3816570000000001</v>
      </c>
      <c r="T10" s="25">
        <v>2.3768020000000001</v>
      </c>
      <c r="U10" s="25">
        <v>2.3701400000000001</v>
      </c>
      <c r="V10" s="25">
        <v>2.3620960000000002</v>
      </c>
      <c r="W10" s="25">
        <v>2.3541889999999999</v>
      </c>
      <c r="X10" s="25">
        <v>2.3426999999999998</v>
      </c>
      <c r="Y10" s="25">
        <v>2.3369900000000001</v>
      </c>
      <c r="Z10" s="25">
        <v>2.3251300000000001</v>
      </c>
      <c r="AA10" s="25">
        <v>2.3184429999999998</v>
      </c>
      <c r="AB10" s="25">
        <v>2.3090259999999998</v>
      </c>
      <c r="AC10" s="25">
        <v>2.304834</v>
      </c>
      <c r="AD10" s="25">
        <v>2.2952330000000001</v>
      </c>
      <c r="AE10" s="25">
        <v>2.2746879999999998</v>
      </c>
      <c r="AF10">
        <v>-2.0900000000000001E-4</v>
      </c>
    </row>
    <row r="11" spans="1:32" ht="15" customHeight="1">
      <c r="A11" s="3" t="s">
        <v>49</v>
      </c>
      <c r="B11" s="25">
        <v>4.7011900000000004</v>
      </c>
      <c r="C11" s="25">
        <v>4.8336649999999999</v>
      </c>
      <c r="D11" s="25">
        <v>4.7369510000000004</v>
      </c>
      <c r="E11" s="25">
        <v>4.7318429999999996</v>
      </c>
      <c r="F11" s="25">
        <v>4.7514820000000002</v>
      </c>
      <c r="G11" s="25">
        <v>4.7400380000000002</v>
      </c>
      <c r="H11" s="25">
        <v>4.7281459999999997</v>
      </c>
      <c r="I11" s="25">
        <v>4.7067750000000004</v>
      </c>
      <c r="J11" s="25">
        <v>4.7082629999999996</v>
      </c>
      <c r="K11" s="25">
        <v>4.6997</v>
      </c>
      <c r="L11" s="25">
        <v>4.6885269999999997</v>
      </c>
      <c r="M11" s="25">
        <v>4.6818270000000002</v>
      </c>
      <c r="N11" s="25">
        <v>4.6667490000000003</v>
      </c>
      <c r="O11" s="25">
        <v>4.6540860000000004</v>
      </c>
      <c r="P11" s="25">
        <v>4.6489719999999997</v>
      </c>
      <c r="Q11" s="25">
        <v>4.641438</v>
      </c>
      <c r="R11" s="25">
        <v>4.6341799999999997</v>
      </c>
      <c r="S11" s="25">
        <v>4.6383159999999997</v>
      </c>
      <c r="T11" s="25">
        <v>4.6474570000000002</v>
      </c>
      <c r="U11" s="25">
        <v>4.6834860000000003</v>
      </c>
      <c r="V11" s="25">
        <v>4.7054450000000001</v>
      </c>
      <c r="W11" s="25">
        <v>4.7221570000000002</v>
      </c>
      <c r="X11" s="25">
        <v>4.7483430000000002</v>
      </c>
      <c r="Y11" s="25">
        <v>4.7919939999999999</v>
      </c>
      <c r="Z11" s="25">
        <v>4.8140039999999997</v>
      </c>
      <c r="AA11" s="25">
        <v>4.8435649999999999</v>
      </c>
      <c r="AB11" s="25">
        <v>4.8766879999999997</v>
      </c>
      <c r="AC11" s="25">
        <v>4.909999</v>
      </c>
      <c r="AD11" s="25">
        <v>4.942437</v>
      </c>
      <c r="AE11" s="25">
        <v>4.9846370000000002</v>
      </c>
      <c r="AF11">
        <v>2.0209999999999998E-3</v>
      </c>
    </row>
    <row r="12" spans="1:32" ht="15" customHeight="1">
      <c r="A12" s="3" t="s">
        <v>50</v>
      </c>
      <c r="B12" s="25">
        <v>4.8390050000000002</v>
      </c>
      <c r="C12" s="25">
        <v>5.5444839999999997</v>
      </c>
      <c r="D12" s="25">
        <v>6.0855569999999997</v>
      </c>
      <c r="E12" s="25">
        <v>6.9892269999999996</v>
      </c>
      <c r="F12" s="25">
        <v>7.5613590000000004</v>
      </c>
      <c r="G12" s="25">
        <v>7.8463159999999998</v>
      </c>
      <c r="H12" s="25">
        <v>8.3474660000000007</v>
      </c>
      <c r="I12" s="25">
        <v>8.5777000000000001</v>
      </c>
      <c r="J12" s="25">
        <v>8.7871590000000008</v>
      </c>
      <c r="K12" s="25">
        <v>9.1559860000000004</v>
      </c>
      <c r="L12" s="25">
        <v>9.4117800000000003</v>
      </c>
      <c r="M12" s="25">
        <v>9.6492149999999999</v>
      </c>
      <c r="N12" s="25">
        <v>9.9103840000000005</v>
      </c>
      <c r="O12" s="25">
        <v>10.464489</v>
      </c>
      <c r="P12" s="25">
        <v>11.179779999999999</v>
      </c>
      <c r="Q12" s="25">
        <v>11.560812</v>
      </c>
      <c r="R12" s="25">
        <v>11.709242</v>
      </c>
      <c r="S12" s="25">
        <v>11.735645</v>
      </c>
      <c r="T12" s="25">
        <v>11.787336</v>
      </c>
      <c r="U12" s="25">
        <v>11.864063</v>
      </c>
      <c r="V12" s="25">
        <v>11.965892999999999</v>
      </c>
      <c r="W12" s="25">
        <v>12.084974000000001</v>
      </c>
      <c r="X12" s="25">
        <v>12.202391</v>
      </c>
      <c r="Y12" s="25">
        <v>12.369851000000001</v>
      </c>
      <c r="Z12" s="25">
        <v>12.586577</v>
      </c>
      <c r="AA12" s="25">
        <v>12.70438</v>
      </c>
      <c r="AB12" s="25">
        <v>12.871214</v>
      </c>
      <c r="AC12" s="25">
        <v>13.03612</v>
      </c>
      <c r="AD12" s="25">
        <v>13.182046</v>
      </c>
      <c r="AE12" s="25">
        <v>13.273847</v>
      </c>
      <c r="AF12">
        <v>3.5408000000000002E-2</v>
      </c>
    </row>
    <row r="13" spans="1:32" ht="15" customHeight="1">
      <c r="A13" s="3" t="s">
        <v>51</v>
      </c>
      <c r="B13" s="25">
        <v>2.1335760000000001</v>
      </c>
      <c r="C13" s="25">
        <v>1.0129729999999999</v>
      </c>
      <c r="D13" s="25">
        <v>0.87985500000000005</v>
      </c>
      <c r="E13" s="25">
        <v>0.89494600000000002</v>
      </c>
      <c r="F13" s="25">
        <v>0.77427100000000004</v>
      </c>
      <c r="G13" s="25">
        <v>0.88321000000000005</v>
      </c>
      <c r="H13" s="25">
        <v>0.86990000000000001</v>
      </c>
      <c r="I13" s="25">
        <v>0.79612899999999998</v>
      </c>
      <c r="J13" s="25">
        <v>0.77055099999999999</v>
      </c>
      <c r="K13" s="25">
        <v>0.770231</v>
      </c>
      <c r="L13" s="25">
        <v>0.76856500000000005</v>
      </c>
      <c r="M13" s="25">
        <v>0.63267300000000004</v>
      </c>
      <c r="N13" s="25">
        <v>0.63193500000000002</v>
      </c>
      <c r="O13" s="25">
        <v>0.64056500000000005</v>
      </c>
      <c r="P13" s="25">
        <v>0.63755099999999998</v>
      </c>
      <c r="Q13" s="25">
        <v>0.64736700000000003</v>
      </c>
      <c r="R13" s="25">
        <v>0.651814</v>
      </c>
      <c r="S13" s="25">
        <v>0.65363300000000002</v>
      </c>
      <c r="T13" s="25">
        <v>0.65149100000000004</v>
      </c>
      <c r="U13" s="25">
        <v>0.64203699999999997</v>
      </c>
      <c r="V13" s="25">
        <v>0.639621</v>
      </c>
      <c r="W13" s="25">
        <v>0.63405599999999995</v>
      </c>
      <c r="X13" s="25">
        <v>0.62779700000000005</v>
      </c>
      <c r="Y13" s="25">
        <v>0.63269799999999998</v>
      </c>
      <c r="Z13" s="25">
        <v>0.62671699999999997</v>
      </c>
      <c r="AA13" s="25">
        <v>0.61856599999999995</v>
      </c>
      <c r="AB13" s="25">
        <v>0.61455000000000004</v>
      </c>
      <c r="AC13" s="25">
        <v>0.62107800000000002</v>
      </c>
      <c r="AD13" s="25">
        <v>0.62837600000000005</v>
      </c>
      <c r="AE13" s="25">
        <v>0.62333499999999997</v>
      </c>
      <c r="AF13">
        <v>-4.1542000000000003E-2</v>
      </c>
    </row>
    <row r="14" spans="1:32" ht="15" customHeight="1">
      <c r="A14" s="28" t="s">
        <v>52</v>
      </c>
      <c r="B14" s="29">
        <v>101.035904</v>
      </c>
      <c r="C14" s="29">
        <v>103.611946</v>
      </c>
      <c r="D14" s="29">
        <v>105.53733099999999</v>
      </c>
      <c r="E14" s="29">
        <v>106.119095</v>
      </c>
      <c r="F14" s="29">
        <v>107.18489099999999</v>
      </c>
      <c r="G14" s="29">
        <v>107.723572</v>
      </c>
      <c r="H14" s="29">
        <v>107.503479</v>
      </c>
      <c r="I14" s="29">
        <v>107.924797</v>
      </c>
      <c r="J14" s="29">
        <v>108.254341</v>
      </c>
      <c r="K14" s="29">
        <v>108.515762</v>
      </c>
      <c r="L14" s="29">
        <v>108.721436</v>
      </c>
      <c r="M14" s="29">
        <v>108.80585499999999</v>
      </c>
      <c r="N14" s="29">
        <v>108.714989</v>
      </c>
      <c r="O14" s="29">
        <v>108.427834</v>
      </c>
      <c r="P14" s="29">
        <v>108.496422</v>
      </c>
      <c r="Q14" s="29">
        <v>108.431175</v>
      </c>
      <c r="R14" s="29">
        <v>108.238113</v>
      </c>
      <c r="S14" s="29">
        <v>108.297737</v>
      </c>
      <c r="T14" s="29">
        <v>108.592575</v>
      </c>
      <c r="U14" s="29">
        <v>109.01973</v>
      </c>
      <c r="V14" s="29">
        <v>109.081749</v>
      </c>
      <c r="W14" s="29">
        <v>109.385757</v>
      </c>
      <c r="X14" s="29">
        <v>109.844543</v>
      </c>
      <c r="Y14" s="29">
        <v>110.147972</v>
      </c>
      <c r="Z14" s="29">
        <v>110.90757000000001</v>
      </c>
      <c r="AA14" s="29">
        <v>111.437744</v>
      </c>
      <c r="AB14" s="29">
        <v>111.86885100000001</v>
      </c>
      <c r="AC14" s="29">
        <v>112.08251199999999</v>
      </c>
      <c r="AD14" s="29">
        <v>112.10244</v>
      </c>
      <c r="AE14" s="29">
        <v>113.393669</v>
      </c>
      <c r="AF14">
        <v>3.9870000000000001E-3</v>
      </c>
    </row>
    <row r="15" spans="1:32" ht="15" customHeight="1">
      <c r="A15" s="28" t="s">
        <v>183</v>
      </c>
      <c r="B15" s="29">
        <f>B11+B12</f>
        <v>9.5401950000000006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0">
        <f>U11+U12</f>
        <v>16.547549</v>
      </c>
      <c r="V15" s="29"/>
      <c r="W15" s="29"/>
      <c r="X15" s="29"/>
      <c r="Y15" s="29"/>
      <c r="Z15" s="29"/>
      <c r="AA15" s="29"/>
      <c r="AB15" s="29"/>
      <c r="AC15" s="29"/>
      <c r="AD15" s="29"/>
      <c r="AE15" s="40">
        <f>AE11+AE12</f>
        <v>18.258483999999999</v>
      </c>
    </row>
    <row r="16" spans="1:32" ht="15" customHeight="1">
      <c r="A16" s="28" t="s">
        <v>53</v>
      </c>
    </row>
    <row r="17" spans="1:32" ht="15" customHeight="1">
      <c r="A17" s="3" t="s">
        <v>54</v>
      </c>
      <c r="B17" s="80">
        <v>13.849983</v>
      </c>
      <c r="C17" s="80">
        <v>16.370850000000001</v>
      </c>
      <c r="D17" s="80">
        <v>16.629141000000001</v>
      </c>
      <c r="E17" s="80">
        <v>15.971055</v>
      </c>
      <c r="F17" s="80">
        <v>15.230758</v>
      </c>
      <c r="G17" s="80">
        <v>14.679036</v>
      </c>
      <c r="H17" s="80">
        <v>14.643375000000001</v>
      </c>
      <c r="I17" s="80">
        <v>14.357627000000001</v>
      </c>
      <c r="J17" s="80">
        <v>14.264915999999999</v>
      </c>
      <c r="K17" s="80">
        <v>14.200820999999999</v>
      </c>
      <c r="L17" s="80">
        <v>14.399286</v>
      </c>
      <c r="M17" s="80">
        <v>14.778255</v>
      </c>
      <c r="N17" s="80">
        <v>14.611300999999999</v>
      </c>
      <c r="O17" s="80">
        <v>14.955673000000001</v>
      </c>
      <c r="P17" s="80">
        <v>15.036996</v>
      </c>
      <c r="Q17" s="80">
        <v>15.363056</v>
      </c>
      <c r="R17" s="80">
        <v>15.527345</v>
      </c>
      <c r="S17" s="80">
        <v>15.740888</v>
      </c>
      <c r="T17" s="80">
        <v>15.813135000000001</v>
      </c>
      <c r="U17" s="80">
        <v>15.458242</v>
      </c>
      <c r="V17" s="80">
        <v>15.443821</v>
      </c>
      <c r="W17" s="80">
        <v>15.243117</v>
      </c>
      <c r="X17" s="80">
        <v>14.882616000000001</v>
      </c>
      <c r="Y17" s="80">
        <v>15.204732</v>
      </c>
      <c r="Z17" s="80">
        <v>14.507173999999999</v>
      </c>
      <c r="AA17" s="80">
        <v>14.091373000000001</v>
      </c>
      <c r="AB17" s="80">
        <v>13.903983999999999</v>
      </c>
      <c r="AC17" s="80">
        <v>14.131474000000001</v>
      </c>
      <c r="AD17" s="80">
        <v>14.485480000000001</v>
      </c>
      <c r="AE17" s="80">
        <v>13.759513</v>
      </c>
      <c r="AF17" s="78">
        <v>-2.2599999999999999E-4</v>
      </c>
    </row>
    <row r="18" spans="1:32" ht="15" customHeight="1">
      <c r="A18" s="3" t="s">
        <v>55</v>
      </c>
      <c r="B18" s="80">
        <v>4.7159639999999996</v>
      </c>
      <c r="C18" s="80">
        <v>4.4709909999999997</v>
      </c>
      <c r="D18" s="80">
        <v>3.845002</v>
      </c>
      <c r="E18" s="80">
        <v>3.9238819999999999</v>
      </c>
      <c r="F18" s="80">
        <v>4.01288</v>
      </c>
      <c r="G18" s="80">
        <v>3.9654750000000001</v>
      </c>
      <c r="H18" s="80">
        <v>3.9148239999999999</v>
      </c>
      <c r="I18" s="80">
        <v>3.8320599999999998</v>
      </c>
      <c r="J18" s="80">
        <v>3.7203219999999999</v>
      </c>
      <c r="K18" s="80">
        <v>3.6937340000000001</v>
      </c>
      <c r="L18" s="80">
        <v>3.6342319999999999</v>
      </c>
      <c r="M18" s="80">
        <v>3.635437</v>
      </c>
      <c r="N18" s="80">
        <v>3.5949499999999999</v>
      </c>
      <c r="O18" s="80">
        <v>3.5628989999999998</v>
      </c>
      <c r="P18" s="80">
        <v>3.5439729999999998</v>
      </c>
      <c r="Q18" s="80">
        <v>3.4976250000000002</v>
      </c>
      <c r="R18" s="80">
        <v>3.494834</v>
      </c>
      <c r="S18" s="80">
        <v>3.5053169999999998</v>
      </c>
      <c r="T18" s="80">
        <v>3.5012050000000001</v>
      </c>
      <c r="U18" s="80">
        <v>3.4830779999999999</v>
      </c>
      <c r="V18" s="80">
        <v>3.5034010000000002</v>
      </c>
      <c r="W18" s="80">
        <v>3.5066989999999998</v>
      </c>
      <c r="X18" s="80">
        <v>3.5148820000000001</v>
      </c>
      <c r="Y18" s="80">
        <v>3.5296599999999998</v>
      </c>
      <c r="Z18" s="80">
        <v>3.55301</v>
      </c>
      <c r="AA18" s="80">
        <v>3.5662569999999998</v>
      </c>
      <c r="AB18" s="80">
        <v>3.5994120000000001</v>
      </c>
      <c r="AC18" s="80">
        <v>3.6864880000000002</v>
      </c>
      <c r="AD18" s="80">
        <v>3.6776529999999998</v>
      </c>
      <c r="AE18" s="80">
        <v>3.6424300000000001</v>
      </c>
      <c r="AF18" s="78">
        <v>-8.8669999999999999E-3</v>
      </c>
    </row>
    <row r="19" spans="1:32" ht="15" customHeight="1">
      <c r="A19" s="3" t="s">
        <v>3</v>
      </c>
      <c r="B19" s="80">
        <v>2.798295</v>
      </c>
      <c r="C19" s="80">
        <v>2.540921</v>
      </c>
      <c r="D19" s="80">
        <v>2.4598689999999999</v>
      </c>
      <c r="E19" s="80">
        <v>2.3568530000000001</v>
      </c>
      <c r="F19" s="80">
        <v>2.2828909999999998</v>
      </c>
      <c r="G19" s="80">
        <v>2.2567409999999999</v>
      </c>
      <c r="H19" s="80">
        <v>2.221225</v>
      </c>
      <c r="I19" s="80">
        <v>2.1706270000000001</v>
      </c>
      <c r="J19" s="80">
        <v>2.0368050000000002</v>
      </c>
      <c r="K19" s="80">
        <v>1.983411</v>
      </c>
      <c r="L19" s="80">
        <v>1.890747</v>
      </c>
      <c r="M19" s="80">
        <v>1.8788009999999999</v>
      </c>
      <c r="N19" s="80">
        <v>1.924771</v>
      </c>
      <c r="O19" s="80">
        <v>1.886512</v>
      </c>
      <c r="P19" s="80">
        <v>1.844462</v>
      </c>
      <c r="Q19" s="80">
        <v>1.8390280000000001</v>
      </c>
      <c r="R19" s="80">
        <v>1.8733390000000001</v>
      </c>
      <c r="S19" s="80">
        <v>1.870136</v>
      </c>
      <c r="T19" s="80">
        <v>1.8399859999999999</v>
      </c>
      <c r="U19" s="80">
        <v>1.805083</v>
      </c>
      <c r="V19" s="80">
        <v>1.780095</v>
      </c>
      <c r="W19" s="80">
        <v>1.7721610000000001</v>
      </c>
      <c r="X19" s="80">
        <v>1.7107829999999999</v>
      </c>
      <c r="Y19" s="80">
        <v>1.5873250000000001</v>
      </c>
      <c r="Z19" s="80">
        <v>1.509457</v>
      </c>
      <c r="AA19" s="80">
        <v>1.489166</v>
      </c>
      <c r="AB19" s="80">
        <v>1.4608019999999999</v>
      </c>
      <c r="AC19" s="80">
        <v>1.464388</v>
      </c>
      <c r="AD19" s="80">
        <v>1.431648</v>
      </c>
      <c r="AE19" s="80">
        <v>1.387205</v>
      </c>
      <c r="AF19" s="78">
        <v>-2.3907000000000001E-2</v>
      </c>
    </row>
    <row r="20" spans="1:32" ht="15" customHeight="1">
      <c r="A20" s="3" t="s">
        <v>173</v>
      </c>
      <c r="B20" s="80">
        <v>0.29038799999999998</v>
      </c>
      <c r="C20" s="80">
        <v>0.22012000000000001</v>
      </c>
      <c r="D20" s="80">
        <v>0.11650000000000001</v>
      </c>
      <c r="E20" s="80">
        <v>0.120814</v>
      </c>
      <c r="F20" s="80">
        <v>0.110212</v>
      </c>
      <c r="G20" s="80">
        <v>0.115351</v>
      </c>
      <c r="H20" s="80">
        <v>0.128298</v>
      </c>
      <c r="I20" s="80">
        <v>0.136961</v>
      </c>
      <c r="J20" s="80">
        <v>0.13830899999999999</v>
      </c>
      <c r="K20" s="80">
        <v>0.145788</v>
      </c>
      <c r="L20" s="80">
        <v>0.13736599999999999</v>
      </c>
      <c r="M20" s="80">
        <v>0.14191400000000001</v>
      </c>
      <c r="N20" s="80">
        <v>0.134995</v>
      </c>
      <c r="O20" s="80">
        <v>0.140072</v>
      </c>
      <c r="P20" s="80">
        <v>0.137182</v>
      </c>
      <c r="Q20" s="80">
        <v>0.13678799999999999</v>
      </c>
      <c r="R20" s="80">
        <v>0.13159199999999999</v>
      </c>
      <c r="S20" s="80">
        <v>0.13375000000000001</v>
      </c>
      <c r="T20" s="80">
        <v>0.13447799999999999</v>
      </c>
      <c r="U20" s="80">
        <v>0.13620399999999999</v>
      </c>
      <c r="V20" s="80">
        <v>0.131303</v>
      </c>
      <c r="W20" s="80">
        <v>0.131657</v>
      </c>
      <c r="X20" s="80">
        <v>0.13910800000000001</v>
      </c>
      <c r="Y20" s="80">
        <v>0.13867099999999999</v>
      </c>
      <c r="Z20" s="80">
        <v>0.13456899999999999</v>
      </c>
      <c r="AA20" s="80">
        <v>0.13466600000000001</v>
      </c>
      <c r="AB20" s="80">
        <v>0.13440299999999999</v>
      </c>
      <c r="AC20" s="80">
        <v>0.13461000000000001</v>
      </c>
      <c r="AD20" s="80">
        <v>0.13483000000000001</v>
      </c>
      <c r="AE20" s="80">
        <v>0.13547200000000001</v>
      </c>
      <c r="AF20" s="78">
        <v>-2.5949E-2</v>
      </c>
    </row>
    <row r="21" spans="1:32" ht="15" customHeight="1">
      <c r="A21" s="28" t="s">
        <v>52</v>
      </c>
      <c r="B21" s="81">
        <v>21.654629</v>
      </c>
      <c r="C21" s="81">
        <v>23.602882000000001</v>
      </c>
      <c r="D21" s="81">
        <v>23.050509999999999</v>
      </c>
      <c r="E21" s="81">
        <v>22.372603999999999</v>
      </c>
      <c r="F21" s="81">
        <v>21.63674</v>
      </c>
      <c r="G21" s="81">
        <v>21.016601999999999</v>
      </c>
      <c r="H21" s="81">
        <v>20.907722</v>
      </c>
      <c r="I21" s="81">
        <v>20.497274000000001</v>
      </c>
      <c r="J21" s="81">
        <v>20.160353000000001</v>
      </c>
      <c r="K21" s="81">
        <v>20.023755999999999</v>
      </c>
      <c r="L21" s="81">
        <v>20.061630000000001</v>
      </c>
      <c r="M21" s="81">
        <v>20.434408000000001</v>
      </c>
      <c r="N21" s="81">
        <v>20.266016</v>
      </c>
      <c r="O21" s="81">
        <v>20.545155999999999</v>
      </c>
      <c r="P21" s="81">
        <v>20.562612999999999</v>
      </c>
      <c r="Q21" s="81">
        <v>20.836497999999999</v>
      </c>
      <c r="R21" s="81">
        <v>21.027108999999999</v>
      </c>
      <c r="S21" s="81">
        <v>21.250091999999999</v>
      </c>
      <c r="T21" s="81">
        <v>21.288803000000001</v>
      </c>
      <c r="U21" s="81">
        <v>20.882607</v>
      </c>
      <c r="V21" s="81">
        <v>20.858619999999998</v>
      </c>
      <c r="W21" s="81">
        <v>20.653632999999999</v>
      </c>
      <c r="X21" s="81">
        <v>20.247391</v>
      </c>
      <c r="Y21" s="81">
        <v>20.460387999999998</v>
      </c>
      <c r="Z21" s="81">
        <v>19.70421</v>
      </c>
      <c r="AA21" s="81">
        <v>19.281464</v>
      </c>
      <c r="AB21" s="81">
        <v>19.098602</v>
      </c>
      <c r="AC21" s="81">
        <v>19.41696</v>
      </c>
      <c r="AD21" s="81">
        <v>19.729611999999999</v>
      </c>
      <c r="AE21" s="81">
        <v>18.924620000000001</v>
      </c>
      <c r="AF21" s="74">
        <v>-4.6360000000000004E-3</v>
      </c>
    </row>
    <row r="22" spans="1:32" ht="15" customHeight="1">
      <c r="A22" s="28" t="s">
        <v>56</v>
      </c>
    </row>
    <row r="23" spans="1:32" ht="15" customHeight="1">
      <c r="A23" s="3" t="s">
        <v>174</v>
      </c>
      <c r="B23" s="80">
        <v>16.73385</v>
      </c>
      <c r="C23" s="80">
        <v>18.356297999999999</v>
      </c>
      <c r="D23" s="80">
        <v>19.182388</v>
      </c>
      <c r="E23" s="80">
        <v>19.602926</v>
      </c>
      <c r="F23" s="80">
        <v>19.941938</v>
      </c>
      <c r="G23" s="80">
        <v>19.903314999999999</v>
      </c>
      <c r="H23" s="80">
        <v>19.849981</v>
      </c>
      <c r="I23" s="80">
        <v>19.863662999999999</v>
      </c>
      <c r="J23" s="80">
        <v>19.811287</v>
      </c>
      <c r="K23" s="80">
        <v>19.834377</v>
      </c>
      <c r="L23" s="80">
        <v>19.808157000000001</v>
      </c>
      <c r="M23" s="80">
        <v>19.842936000000002</v>
      </c>
      <c r="N23" s="80">
        <v>19.662490999999999</v>
      </c>
      <c r="O23" s="80">
        <v>19.775711000000001</v>
      </c>
      <c r="P23" s="80">
        <v>19.814879999999999</v>
      </c>
      <c r="Q23" s="80">
        <v>19.950239</v>
      </c>
      <c r="R23" s="80">
        <v>19.816631000000001</v>
      </c>
      <c r="S23" s="80">
        <v>19.884661000000001</v>
      </c>
      <c r="T23" s="80">
        <v>19.983006</v>
      </c>
      <c r="U23" s="80">
        <v>19.831689999999998</v>
      </c>
      <c r="V23" s="80">
        <v>19.682124999999999</v>
      </c>
      <c r="W23" s="80">
        <v>19.486173999999998</v>
      </c>
      <c r="X23" s="80">
        <v>19.221823000000001</v>
      </c>
      <c r="Y23" s="80">
        <v>19.413260999999999</v>
      </c>
      <c r="Z23" s="80">
        <v>19.138691000000001</v>
      </c>
      <c r="AA23" s="80">
        <v>18.841377000000001</v>
      </c>
      <c r="AB23" s="80">
        <v>18.655954000000001</v>
      </c>
      <c r="AC23" s="80">
        <v>18.810967999999999</v>
      </c>
      <c r="AD23" s="80">
        <v>18.771132999999999</v>
      </c>
      <c r="AE23" s="80">
        <v>18.527114999999998</v>
      </c>
      <c r="AF23" s="78">
        <v>3.5170000000000002E-3</v>
      </c>
    </row>
    <row r="24" spans="1:32" ht="15" customHeight="1">
      <c r="A24" s="3" t="s">
        <v>3</v>
      </c>
      <c r="B24" s="80">
        <v>6.8096719999999999</v>
      </c>
      <c r="C24" s="80">
        <v>7.5794759999999997</v>
      </c>
      <c r="D24" s="80">
        <v>7.7887389999999996</v>
      </c>
      <c r="E24" s="80">
        <v>7.8755379999999997</v>
      </c>
      <c r="F24" s="80">
        <v>8.0950819999999997</v>
      </c>
      <c r="G24" s="80">
        <v>8.1097380000000001</v>
      </c>
      <c r="H24" s="80">
        <v>8.2476500000000001</v>
      </c>
      <c r="I24" s="80">
        <v>8.5402070000000005</v>
      </c>
      <c r="J24" s="80">
        <v>8.7917880000000004</v>
      </c>
      <c r="K24" s="80">
        <v>9.0232550000000007</v>
      </c>
      <c r="L24" s="80">
        <v>9.3001489999999993</v>
      </c>
      <c r="M24" s="80">
        <v>9.5525009999999995</v>
      </c>
      <c r="N24" s="80">
        <v>9.6708750000000006</v>
      </c>
      <c r="O24" s="80">
        <v>9.7149719999999995</v>
      </c>
      <c r="P24" s="80">
        <v>9.7774830000000001</v>
      </c>
      <c r="Q24" s="80">
        <v>9.7998709999999996</v>
      </c>
      <c r="R24" s="80">
        <v>9.7984690000000008</v>
      </c>
      <c r="S24" s="80">
        <v>9.8207819999999995</v>
      </c>
      <c r="T24" s="80">
        <v>9.8456899999999994</v>
      </c>
      <c r="U24" s="80">
        <v>9.8811859999999996</v>
      </c>
      <c r="V24" s="80">
        <v>9.8682149999999993</v>
      </c>
      <c r="W24" s="80">
        <v>9.8854209999999991</v>
      </c>
      <c r="X24" s="80">
        <v>9.8951910000000005</v>
      </c>
      <c r="Y24" s="80">
        <v>9.9312100000000001</v>
      </c>
      <c r="Z24" s="80">
        <v>9.9280050000000006</v>
      </c>
      <c r="AA24" s="80">
        <v>9.9116309999999999</v>
      </c>
      <c r="AB24" s="80">
        <v>9.8997290000000007</v>
      </c>
      <c r="AC24" s="80">
        <v>9.9049610000000001</v>
      </c>
      <c r="AD24" s="80">
        <v>9.8765959999999993</v>
      </c>
      <c r="AE24" s="80">
        <v>9.8704999999999998</v>
      </c>
      <c r="AF24" s="78">
        <v>1.2881999999999999E-2</v>
      </c>
    </row>
    <row r="25" spans="1:32" ht="15" customHeight="1">
      <c r="A25" s="3" t="s">
        <v>2</v>
      </c>
      <c r="B25" s="80">
        <v>2.2533989999999999</v>
      </c>
      <c r="C25" s="80">
        <v>2.3004180000000001</v>
      </c>
      <c r="D25" s="80">
        <v>2.9242330000000001</v>
      </c>
      <c r="E25" s="80">
        <v>2.8064490000000002</v>
      </c>
      <c r="F25" s="80">
        <v>2.745555</v>
      </c>
      <c r="G25" s="80">
        <v>2.8780790000000001</v>
      </c>
      <c r="H25" s="80">
        <v>2.8222209999999999</v>
      </c>
      <c r="I25" s="80">
        <v>2.8147229999999999</v>
      </c>
      <c r="J25" s="80">
        <v>2.789355</v>
      </c>
      <c r="K25" s="80">
        <v>2.7811759999999999</v>
      </c>
      <c r="L25" s="80">
        <v>2.8095370000000002</v>
      </c>
      <c r="M25" s="80">
        <v>2.8647689999999999</v>
      </c>
      <c r="N25" s="80">
        <v>2.790718</v>
      </c>
      <c r="O25" s="80">
        <v>2.767172</v>
      </c>
      <c r="P25" s="80">
        <v>2.7934779999999999</v>
      </c>
      <c r="Q25" s="80">
        <v>2.759903</v>
      </c>
      <c r="R25" s="80">
        <v>2.751223</v>
      </c>
      <c r="S25" s="80">
        <v>2.7855810000000001</v>
      </c>
      <c r="T25" s="80">
        <v>2.7260239999999998</v>
      </c>
      <c r="U25" s="80">
        <v>2.735147</v>
      </c>
      <c r="V25" s="80">
        <v>2.7193100000000001</v>
      </c>
      <c r="W25" s="80">
        <v>2.7343320000000002</v>
      </c>
      <c r="X25" s="80">
        <v>2.698877</v>
      </c>
      <c r="Y25" s="80">
        <v>2.6986759999999999</v>
      </c>
      <c r="Z25" s="80">
        <v>2.7121629999999999</v>
      </c>
      <c r="AA25" s="80">
        <v>2.696237</v>
      </c>
      <c r="AB25" s="80">
        <v>2.690248</v>
      </c>
      <c r="AC25" s="80">
        <v>2.7119900000000001</v>
      </c>
      <c r="AD25" s="80">
        <v>2.7228439999999998</v>
      </c>
      <c r="AE25" s="80">
        <v>2.7371850000000002</v>
      </c>
      <c r="AF25" s="78">
        <v>6.7289999999999997E-3</v>
      </c>
    </row>
    <row r="26" spans="1:32">
      <c r="A26" s="28" t="s">
        <v>52</v>
      </c>
      <c r="B26" s="81">
        <v>25.796921000000001</v>
      </c>
      <c r="C26" s="81">
        <v>28.236191000000002</v>
      </c>
      <c r="D26" s="81">
        <v>29.895358999999999</v>
      </c>
      <c r="E26" s="81">
        <v>30.284914000000001</v>
      </c>
      <c r="F26" s="81">
        <v>30.782578000000001</v>
      </c>
      <c r="G26" s="81">
        <v>30.891131999999999</v>
      </c>
      <c r="H26" s="81">
        <v>30.919853</v>
      </c>
      <c r="I26" s="81">
        <v>31.218594</v>
      </c>
      <c r="J26" s="81">
        <v>31.392429</v>
      </c>
      <c r="K26" s="81">
        <v>31.638807</v>
      </c>
      <c r="L26" s="81">
        <v>31.917843000000001</v>
      </c>
      <c r="M26" s="81">
        <v>32.260204000000002</v>
      </c>
      <c r="N26" s="81">
        <v>32.124084000000003</v>
      </c>
      <c r="O26" s="81">
        <v>32.257857999999999</v>
      </c>
      <c r="P26" s="81">
        <v>32.385840999999999</v>
      </c>
      <c r="Q26" s="81">
        <v>32.510013999999998</v>
      </c>
      <c r="R26" s="81">
        <v>32.366325000000003</v>
      </c>
      <c r="S26" s="81">
        <v>32.491024000000003</v>
      </c>
      <c r="T26" s="81">
        <v>32.554718000000001</v>
      </c>
      <c r="U26" s="81">
        <v>32.448020999999997</v>
      </c>
      <c r="V26" s="81">
        <v>32.269649999999999</v>
      </c>
      <c r="W26" s="81">
        <v>32.105927000000001</v>
      </c>
      <c r="X26" s="81">
        <v>31.815891000000001</v>
      </c>
      <c r="Y26" s="81">
        <v>32.043148000000002</v>
      </c>
      <c r="Z26" s="81">
        <v>31.778858</v>
      </c>
      <c r="AA26" s="81">
        <v>31.449245000000001</v>
      </c>
      <c r="AB26" s="81">
        <v>31.245932</v>
      </c>
      <c r="AC26" s="81">
        <v>31.427918999999999</v>
      </c>
      <c r="AD26" s="81">
        <v>31.370574999999999</v>
      </c>
      <c r="AE26" s="81">
        <v>31.134799999999998</v>
      </c>
      <c r="AF26" s="74">
        <v>6.5059999999999996E-3</v>
      </c>
    </row>
    <row r="27" spans="1:32" ht="15" customHeight="1">
      <c r="A27" s="32" t="s">
        <v>57</v>
      </c>
      <c r="B27" s="81">
        <v>-9.9559999999999996E-2</v>
      </c>
      <c r="C27" s="81">
        <v>1.014343</v>
      </c>
      <c r="D27" s="81">
        <v>0.351906</v>
      </c>
      <c r="E27" s="81">
        <v>0.37148900000000001</v>
      </c>
      <c r="F27" s="81">
        <v>0.34117700000000001</v>
      </c>
      <c r="G27" s="81">
        <v>0.382046</v>
      </c>
      <c r="H27" s="81">
        <v>0.38127899999999998</v>
      </c>
      <c r="I27" s="81">
        <v>0.35733999999999999</v>
      </c>
      <c r="J27" s="81">
        <v>0.38627099999999998</v>
      </c>
      <c r="K27" s="81">
        <v>0.38148700000000002</v>
      </c>
      <c r="L27" s="81">
        <v>0.40063900000000002</v>
      </c>
      <c r="M27" s="81">
        <v>0.43374299999999999</v>
      </c>
      <c r="N27" s="81">
        <v>0.41500900000000002</v>
      </c>
      <c r="O27" s="81">
        <v>0.41313899999999998</v>
      </c>
      <c r="P27" s="81">
        <v>0.41773199999999999</v>
      </c>
      <c r="Q27" s="81">
        <v>0.40796700000000002</v>
      </c>
      <c r="R27" s="81">
        <v>0.411499</v>
      </c>
      <c r="S27" s="81">
        <v>0.40859600000000001</v>
      </c>
      <c r="T27" s="81">
        <v>0.40251199999999998</v>
      </c>
      <c r="U27" s="81">
        <v>0.37765500000000002</v>
      </c>
      <c r="V27" s="81">
        <v>0.373608</v>
      </c>
      <c r="W27" s="81">
        <v>0.35802499999999998</v>
      </c>
      <c r="X27" s="81">
        <v>0.34440199999999999</v>
      </c>
      <c r="Y27" s="81">
        <v>0.34875899999999999</v>
      </c>
      <c r="Z27" s="81">
        <v>0.32074399999999997</v>
      </c>
      <c r="AA27" s="81">
        <v>0.279781</v>
      </c>
      <c r="AB27" s="81">
        <v>0.300562</v>
      </c>
      <c r="AC27" s="81">
        <v>0.30450100000000002</v>
      </c>
      <c r="AD27" s="81">
        <v>0.30743199999999998</v>
      </c>
      <c r="AE27" s="81">
        <v>0.309587</v>
      </c>
      <c r="AF27" s="74" t="s">
        <v>205</v>
      </c>
    </row>
    <row r="28" spans="1:32" ht="15" customHeight="1">
      <c r="A28" s="32" t="s">
        <v>119</v>
      </c>
      <c r="B28" s="73">
        <f>B21-B26</f>
        <v>-4.1422920000000012</v>
      </c>
      <c r="C28" s="73">
        <f t="shared" ref="C28:AE28" si="0">C21-C26</f>
        <v>-4.6333090000000006</v>
      </c>
      <c r="D28" s="73">
        <f t="shared" si="0"/>
        <v>-6.844849</v>
      </c>
      <c r="E28" s="73">
        <f t="shared" si="0"/>
        <v>-7.9123100000000015</v>
      </c>
      <c r="F28" s="73">
        <f t="shared" si="0"/>
        <v>-9.1458380000000012</v>
      </c>
      <c r="G28" s="73">
        <f t="shared" si="0"/>
        <v>-9.87453</v>
      </c>
      <c r="H28" s="73">
        <f t="shared" si="0"/>
        <v>-10.012131</v>
      </c>
      <c r="I28" s="73">
        <f t="shared" si="0"/>
        <v>-10.721319999999999</v>
      </c>
      <c r="J28" s="73">
        <f t="shared" si="0"/>
        <v>-11.232075999999999</v>
      </c>
      <c r="K28" s="73">
        <f t="shared" si="0"/>
        <v>-11.615051000000001</v>
      </c>
      <c r="L28" s="73">
        <f t="shared" si="0"/>
        <v>-11.856213</v>
      </c>
      <c r="M28" s="73">
        <f t="shared" si="0"/>
        <v>-11.825796</v>
      </c>
      <c r="N28" s="73">
        <f t="shared" si="0"/>
        <v>-11.858068000000003</v>
      </c>
      <c r="O28" s="73">
        <f t="shared" si="0"/>
        <v>-11.712702</v>
      </c>
      <c r="P28" s="73">
        <f t="shared" si="0"/>
        <v>-11.823228</v>
      </c>
      <c r="Q28" s="73">
        <f t="shared" si="0"/>
        <v>-11.673515999999999</v>
      </c>
      <c r="R28" s="73">
        <f t="shared" si="0"/>
        <v>-11.339216000000004</v>
      </c>
      <c r="S28" s="73">
        <f t="shared" si="0"/>
        <v>-11.240932000000004</v>
      </c>
      <c r="T28" s="73">
        <f t="shared" si="0"/>
        <v>-11.265915</v>
      </c>
      <c r="U28" s="73">
        <f t="shared" si="0"/>
        <v>-11.565413999999997</v>
      </c>
      <c r="V28" s="73">
        <f t="shared" si="0"/>
        <v>-11.41103</v>
      </c>
      <c r="W28" s="73">
        <f t="shared" si="0"/>
        <v>-11.452294000000002</v>
      </c>
      <c r="X28" s="73">
        <f t="shared" si="0"/>
        <v>-11.5685</v>
      </c>
      <c r="Y28" s="73">
        <f t="shared" si="0"/>
        <v>-11.582760000000004</v>
      </c>
      <c r="Z28" s="73">
        <f t="shared" si="0"/>
        <v>-12.074648</v>
      </c>
      <c r="AA28" s="73">
        <f t="shared" si="0"/>
        <v>-12.167781000000002</v>
      </c>
      <c r="AB28" s="73">
        <f t="shared" si="0"/>
        <v>-12.14733</v>
      </c>
      <c r="AC28" s="73">
        <f t="shared" si="0"/>
        <v>-12.010959</v>
      </c>
      <c r="AD28" s="73">
        <f t="shared" si="0"/>
        <v>-11.640962999999999</v>
      </c>
      <c r="AE28" s="73">
        <f t="shared" si="0"/>
        <v>-12.210179999999998</v>
      </c>
    </row>
    <row r="29" spans="1:32" ht="15" customHeight="1">
      <c r="A29" s="32" t="s">
        <v>120</v>
      </c>
      <c r="B29" s="73">
        <f>B17+B18-B23</f>
        <v>1.832097000000001</v>
      </c>
      <c r="C29" s="73">
        <f t="shared" ref="C29:AE29" si="1">C17+C18-C23</f>
        <v>2.4855430000000034</v>
      </c>
      <c r="D29" s="73">
        <f t="shared" si="1"/>
        <v>1.291755000000002</v>
      </c>
      <c r="E29" s="73">
        <f t="shared" si="1"/>
        <v>0.29201099999999869</v>
      </c>
      <c r="F29" s="73">
        <f t="shared" si="1"/>
        <v>-0.6982999999999997</v>
      </c>
      <c r="G29" s="73">
        <f t="shared" si="1"/>
        <v>-1.2588039999999978</v>
      </c>
      <c r="H29" s="73">
        <f t="shared" si="1"/>
        <v>-1.2917819999999978</v>
      </c>
      <c r="I29" s="73">
        <f t="shared" si="1"/>
        <v>-1.6739759999999997</v>
      </c>
      <c r="J29" s="73">
        <f t="shared" si="1"/>
        <v>-1.8260490000000011</v>
      </c>
      <c r="K29" s="73">
        <f t="shared" si="1"/>
        <v>-1.9398219999999995</v>
      </c>
      <c r="L29" s="73">
        <f t="shared" si="1"/>
        <v>-1.7746390000000005</v>
      </c>
      <c r="M29" s="73">
        <f t="shared" si="1"/>
        <v>-1.4292440000000006</v>
      </c>
      <c r="N29" s="73">
        <f t="shared" si="1"/>
        <v>-1.4562400000000011</v>
      </c>
      <c r="O29" s="73">
        <f t="shared" si="1"/>
        <v>-1.2571390000000022</v>
      </c>
      <c r="P29" s="73">
        <f t="shared" si="1"/>
        <v>-1.2339109999999991</v>
      </c>
      <c r="Q29" s="73">
        <f t="shared" si="1"/>
        <v>-1.0895580000000002</v>
      </c>
      <c r="R29" s="73">
        <f t="shared" si="1"/>
        <v>-0.79445199999999971</v>
      </c>
      <c r="S29" s="73">
        <f t="shared" si="1"/>
        <v>-0.63845600000000147</v>
      </c>
      <c r="T29" s="73">
        <f t="shared" si="1"/>
        <v>-0.66866599999999821</v>
      </c>
      <c r="U29" s="73">
        <f t="shared" si="1"/>
        <v>-0.89036999999999722</v>
      </c>
      <c r="V29" s="73">
        <f t="shared" si="1"/>
        <v>-0.7349029999999992</v>
      </c>
      <c r="W29" s="73">
        <f t="shared" si="1"/>
        <v>-0.73635799999999918</v>
      </c>
      <c r="X29" s="73">
        <f t="shared" si="1"/>
        <v>-0.82432500000000175</v>
      </c>
      <c r="Y29" s="73">
        <f t="shared" si="1"/>
        <v>-0.67886899999999883</v>
      </c>
      <c r="Z29" s="73">
        <f t="shared" si="1"/>
        <v>-1.0785070000000019</v>
      </c>
      <c r="AA29" s="73">
        <f t="shared" si="1"/>
        <v>-1.1837470000000003</v>
      </c>
      <c r="AB29" s="73">
        <f t="shared" si="1"/>
        <v>-1.1525580000000026</v>
      </c>
      <c r="AC29" s="73">
        <f t="shared" si="1"/>
        <v>-0.99300599999999761</v>
      </c>
      <c r="AD29" s="73">
        <f t="shared" si="1"/>
        <v>-0.60799999999999699</v>
      </c>
      <c r="AE29" s="73">
        <f t="shared" si="1"/>
        <v>-1.1251719999999992</v>
      </c>
    </row>
    <row r="30" spans="1:32" ht="15" customHeight="1">
      <c r="A30" s="28" t="s">
        <v>58</v>
      </c>
    </row>
    <row r="31" spans="1:32" ht="15" customHeight="1">
      <c r="A31" s="3" t="s">
        <v>175</v>
      </c>
      <c r="B31" s="80">
        <v>36.038910000000001</v>
      </c>
      <c r="C31" s="80">
        <v>36.753875999999998</v>
      </c>
      <c r="D31" s="80">
        <v>37.164867000000001</v>
      </c>
      <c r="E31" s="80">
        <v>37.008743000000003</v>
      </c>
      <c r="F31" s="80">
        <v>36.993271</v>
      </c>
      <c r="G31" s="80">
        <v>36.890811999999997</v>
      </c>
      <c r="H31" s="80">
        <v>36.698307</v>
      </c>
      <c r="I31" s="80">
        <v>36.579684999999998</v>
      </c>
      <c r="J31" s="80">
        <v>36.420642999999998</v>
      </c>
      <c r="K31" s="80">
        <v>36.309967</v>
      </c>
      <c r="L31" s="80">
        <v>36.218291999999998</v>
      </c>
      <c r="M31" s="80">
        <v>36.215271000000001</v>
      </c>
      <c r="N31" s="80">
        <v>36.163837000000001</v>
      </c>
      <c r="O31" s="80">
        <v>36.030982999999999</v>
      </c>
      <c r="P31" s="80">
        <v>35.914290999999999</v>
      </c>
      <c r="Q31" s="80">
        <v>35.832382000000003</v>
      </c>
      <c r="R31" s="80">
        <v>35.810935999999998</v>
      </c>
      <c r="S31" s="80">
        <v>35.784923999999997</v>
      </c>
      <c r="T31" s="80">
        <v>35.813648000000001</v>
      </c>
      <c r="U31" s="80">
        <v>35.779423000000001</v>
      </c>
      <c r="V31" s="80">
        <v>35.801689000000003</v>
      </c>
      <c r="W31" s="80">
        <v>35.841453999999999</v>
      </c>
      <c r="X31" s="80">
        <v>35.887526999999999</v>
      </c>
      <c r="Y31" s="80">
        <v>35.903362000000001</v>
      </c>
      <c r="Z31" s="80">
        <v>35.944035</v>
      </c>
      <c r="AA31" s="80">
        <v>36.088379000000003</v>
      </c>
      <c r="AB31" s="80">
        <v>36.201034999999997</v>
      </c>
      <c r="AC31" s="80">
        <v>36.273766000000002</v>
      </c>
      <c r="AD31" s="80">
        <v>36.392871999999997</v>
      </c>
      <c r="AE31" s="80">
        <v>36.628177999999998</v>
      </c>
      <c r="AF31" s="78">
        <v>5.5900000000000004E-4</v>
      </c>
    </row>
    <row r="32" spans="1:32" ht="15" customHeight="1">
      <c r="A32" s="3" t="s">
        <v>3</v>
      </c>
      <c r="B32" s="80">
        <v>31.361422000000001</v>
      </c>
      <c r="C32" s="80">
        <v>31.199945</v>
      </c>
      <c r="D32" s="80">
        <v>31.177605</v>
      </c>
      <c r="E32" s="80">
        <v>31.16921</v>
      </c>
      <c r="F32" s="80">
        <v>30.965534000000002</v>
      </c>
      <c r="G32" s="80">
        <v>30.880772</v>
      </c>
      <c r="H32" s="80">
        <v>30.613737</v>
      </c>
      <c r="I32" s="80">
        <v>30.871202</v>
      </c>
      <c r="J32" s="80">
        <v>30.754141000000001</v>
      </c>
      <c r="K32" s="80">
        <v>30.537724999999998</v>
      </c>
      <c r="L32" s="80">
        <v>30.416205999999999</v>
      </c>
      <c r="M32" s="80">
        <v>30.414434</v>
      </c>
      <c r="N32" s="80">
        <v>30.607911999999999</v>
      </c>
      <c r="O32" s="80">
        <v>30.353966</v>
      </c>
      <c r="P32" s="80">
        <v>30.106273999999999</v>
      </c>
      <c r="Q32" s="80">
        <v>30.033339999999999</v>
      </c>
      <c r="R32" s="80">
        <v>30.184532000000001</v>
      </c>
      <c r="S32" s="80">
        <v>30.381095999999999</v>
      </c>
      <c r="T32" s="80">
        <v>30.592625000000002</v>
      </c>
      <c r="U32" s="80">
        <v>30.803253000000002</v>
      </c>
      <c r="V32" s="80">
        <v>30.909265999999999</v>
      </c>
      <c r="W32" s="80">
        <v>31.077223</v>
      </c>
      <c r="X32" s="80">
        <v>31.346886000000001</v>
      </c>
      <c r="Y32" s="80">
        <v>31.509253000000001</v>
      </c>
      <c r="Z32" s="80">
        <v>31.678867</v>
      </c>
      <c r="AA32" s="80">
        <v>31.934574000000001</v>
      </c>
      <c r="AB32" s="80">
        <v>32.173541999999998</v>
      </c>
      <c r="AC32" s="80">
        <v>32.373511999999998</v>
      </c>
      <c r="AD32" s="80">
        <v>32.546021000000003</v>
      </c>
      <c r="AE32" s="80">
        <v>32.886066</v>
      </c>
      <c r="AF32" s="78">
        <v>1.6379999999999999E-3</v>
      </c>
    </row>
    <row r="33" spans="1:32" ht="15" customHeight="1">
      <c r="A33" s="3" t="s">
        <v>176</v>
      </c>
      <c r="B33" s="80">
        <v>10.883374999999999</v>
      </c>
      <c r="C33" s="80">
        <v>10.484755</v>
      </c>
      <c r="D33" s="80">
        <v>9.8739120000000007</v>
      </c>
      <c r="E33" s="80">
        <v>8.5102779999999996</v>
      </c>
      <c r="F33" s="80">
        <v>8.1401909999999997</v>
      </c>
      <c r="G33" s="80">
        <v>7.937951</v>
      </c>
      <c r="H33" s="80">
        <v>7.7050960000000002</v>
      </c>
      <c r="I33" s="80">
        <v>7.669232</v>
      </c>
      <c r="J33" s="80">
        <v>7.6152100000000003</v>
      </c>
      <c r="K33" s="80">
        <v>7.4647059999999996</v>
      </c>
      <c r="L33" s="80">
        <v>7.3934369999999996</v>
      </c>
      <c r="M33" s="80">
        <v>7.2461659999999997</v>
      </c>
      <c r="N33" s="80">
        <v>7.2936759999999996</v>
      </c>
      <c r="O33" s="80">
        <v>6.99925</v>
      </c>
      <c r="P33" s="80">
        <v>6.7008510000000001</v>
      </c>
      <c r="Q33" s="80">
        <v>6.583507</v>
      </c>
      <c r="R33" s="80">
        <v>6.4617940000000003</v>
      </c>
      <c r="S33" s="80">
        <v>6.4417299999999997</v>
      </c>
      <c r="T33" s="80">
        <v>6.426641</v>
      </c>
      <c r="U33" s="80">
        <v>6.3371519999999997</v>
      </c>
      <c r="V33" s="80">
        <v>6.3267569999999997</v>
      </c>
      <c r="W33" s="80">
        <v>6.277361</v>
      </c>
      <c r="X33" s="80">
        <v>6.194617</v>
      </c>
      <c r="Y33" s="80">
        <v>6.1279820000000003</v>
      </c>
      <c r="Z33" s="80">
        <v>6.0038099999999996</v>
      </c>
      <c r="AA33" s="80">
        <v>5.9578810000000004</v>
      </c>
      <c r="AB33" s="80">
        <v>5.8664969999999999</v>
      </c>
      <c r="AC33" s="80">
        <v>5.765072</v>
      </c>
      <c r="AD33" s="80">
        <v>5.7176580000000001</v>
      </c>
      <c r="AE33" s="80">
        <v>5.7663779999999996</v>
      </c>
      <c r="AF33" s="78">
        <v>-2.1665E-2</v>
      </c>
    </row>
    <row r="34" spans="1:32" ht="15" customHeight="1">
      <c r="A34" s="3" t="s">
        <v>47</v>
      </c>
      <c r="B34" s="80">
        <v>8.1211500000000001</v>
      </c>
      <c r="C34" s="80">
        <v>8.1831110000000002</v>
      </c>
      <c r="D34" s="80">
        <v>8.2025790000000001</v>
      </c>
      <c r="E34" s="80">
        <v>8.239058</v>
      </c>
      <c r="F34" s="80">
        <v>8.1638990000000007</v>
      </c>
      <c r="G34" s="80">
        <v>8.0757549999999991</v>
      </c>
      <c r="H34" s="80">
        <v>7.9302669999999997</v>
      </c>
      <c r="I34" s="80">
        <v>7.3689460000000002</v>
      </c>
      <c r="J34" s="80">
        <v>7.2995039999999998</v>
      </c>
      <c r="K34" s="80">
        <v>7.3070060000000003</v>
      </c>
      <c r="L34" s="80">
        <v>7.3184230000000001</v>
      </c>
      <c r="M34" s="80">
        <v>7.3263429999999996</v>
      </c>
      <c r="N34" s="80">
        <v>6.8084160000000002</v>
      </c>
      <c r="O34" s="80">
        <v>6.8156670000000004</v>
      </c>
      <c r="P34" s="80">
        <v>6.7474470000000002</v>
      </c>
      <c r="Q34" s="80">
        <v>6.7583539999999998</v>
      </c>
      <c r="R34" s="80">
        <v>6.760554</v>
      </c>
      <c r="S34" s="80">
        <v>6.7626590000000002</v>
      </c>
      <c r="T34" s="80">
        <v>6.762759</v>
      </c>
      <c r="U34" s="80">
        <v>6.766273</v>
      </c>
      <c r="V34" s="80">
        <v>6.7793599999999996</v>
      </c>
      <c r="W34" s="80">
        <v>6.788805</v>
      </c>
      <c r="X34" s="80">
        <v>6.797936</v>
      </c>
      <c r="Y34" s="80">
        <v>6.8059019999999997</v>
      </c>
      <c r="Z34" s="80">
        <v>6.8144450000000001</v>
      </c>
      <c r="AA34" s="80">
        <v>6.8189029999999997</v>
      </c>
      <c r="AB34" s="80">
        <v>6.8233490000000003</v>
      </c>
      <c r="AC34" s="80">
        <v>6.8261190000000003</v>
      </c>
      <c r="AD34" s="80">
        <v>6.829472</v>
      </c>
      <c r="AE34" s="80">
        <v>6.8343129999999999</v>
      </c>
      <c r="AF34" s="78">
        <v>-5.9309999999999996E-3</v>
      </c>
    </row>
    <row r="35" spans="1:32" ht="15" customHeight="1">
      <c r="A35" s="3" t="s">
        <v>48</v>
      </c>
      <c r="B35" s="80">
        <v>2.288529</v>
      </c>
      <c r="C35" s="80">
        <v>2.3965299999999998</v>
      </c>
      <c r="D35" s="80">
        <v>2.5203760000000002</v>
      </c>
      <c r="E35" s="80">
        <v>2.6075819999999998</v>
      </c>
      <c r="F35" s="80">
        <v>2.562303</v>
      </c>
      <c r="G35" s="80">
        <v>2.533515</v>
      </c>
      <c r="H35" s="80">
        <v>2.5148000000000001</v>
      </c>
      <c r="I35" s="80">
        <v>2.4944809999999999</v>
      </c>
      <c r="J35" s="80">
        <v>2.4826299999999999</v>
      </c>
      <c r="K35" s="80">
        <v>2.4713959999999999</v>
      </c>
      <c r="L35" s="80">
        <v>2.4567709999999998</v>
      </c>
      <c r="M35" s="80">
        <v>2.4500829999999998</v>
      </c>
      <c r="N35" s="80">
        <v>2.436512</v>
      </c>
      <c r="O35" s="80">
        <v>2.4270999999999998</v>
      </c>
      <c r="P35" s="80">
        <v>2.4106049999999999</v>
      </c>
      <c r="Q35" s="80">
        <v>2.3970229999999999</v>
      </c>
      <c r="R35" s="80">
        <v>2.3926630000000002</v>
      </c>
      <c r="S35" s="80">
        <v>2.3816570000000001</v>
      </c>
      <c r="T35" s="80">
        <v>2.3768020000000001</v>
      </c>
      <c r="U35" s="80">
        <v>2.3701400000000001</v>
      </c>
      <c r="V35" s="80">
        <v>2.3620960000000002</v>
      </c>
      <c r="W35" s="80">
        <v>2.3541889999999999</v>
      </c>
      <c r="X35" s="80">
        <v>2.3426999999999998</v>
      </c>
      <c r="Y35" s="80">
        <v>2.3369900000000001</v>
      </c>
      <c r="Z35" s="80">
        <v>2.3251300000000001</v>
      </c>
      <c r="AA35" s="80">
        <v>2.3184429999999998</v>
      </c>
      <c r="AB35" s="80">
        <v>2.3090259999999998</v>
      </c>
      <c r="AC35" s="80">
        <v>2.304834</v>
      </c>
      <c r="AD35" s="80">
        <v>2.2952330000000001</v>
      </c>
      <c r="AE35" s="80">
        <v>2.2746879999999998</v>
      </c>
      <c r="AF35" s="78">
        <v>-2.0900000000000001E-4</v>
      </c>
    </row>
    <row r="36" spans="1:32" ht="15" customHeight="1">
      <c r="A36" s="3" t="s">
        <v>177</v>
      </c>
      <c r="B36" s="80">
        <v>3.124412</v>
      </c>
      <c r="C36" s="80">
        <v>3.1245669999999999</v>
      </c>
      <c r="D36" s="80">
        <v>3.05355</v>
      </c>
      <c r="E36" s="80">
        <v>3.0459540000000001</v>
      </c>
      <c r="F36" s="80">
        <v>3.0558299999999998</v>
      </c>
      <c r="G36" s="80">
        <v>3.0414469999999998</v>
      </c>
      <c r="H36" s="80">
        <v>3.0265740000000001</v>
      </c>
      <c r="I36" s="80">
        <v>3.002259</v>
      </c>
      <c r="J36" s="80">
        <v>2.9924819999999999</v>
      </c>
      <c r="K36" s="80">
        <v>2.9805280000000001</v>
      </c>
      <c r="L36" s="80">
        <v>2.9658829999999998</v>
      </c>
      <c r="M36" s="80">
        <v>2.9562680000000001</v>
      </c>
      <c r="N36" s="80">
        <v>2.9392529999999999</v>
      </c>
      <c r="O36" s="80">
        <v>2.923384</v>
      </c>
      <c r="P36" s="80">
        <v>2.9118710000000001</v>
      </c>
      <c r="Q36" s="80">
        <v>2.9001670000000002</v>
      </c>
      <c r="R36" s="80">
        <v>2.8886090000000002</v>
      </c>
      <c r="S36" s="80">
        <v>2.8791690000000001</v>
      </c>
      <c r="T36" s="80">
        <v>2.8820519999999998</v>
      </c>
      <c r="U36" s="80">
        <v>2.8721390000000002</v>
      </c>
      <c r="V36" s="80">
        <v>2.8727550000000002</v>
      </c>
      <c r="W36" s="80">
        <v>2.8721779999999999</v>
      </c>
      <c r="X36" s="80">
        <v>2.8794590000000002</v>
      </c>
      <c r="Y36" s="80">
        <v>2.8831980000000001</v>
      </c>
      <c r="Z36" s="80">
        <v>2.8833709999999999</v>
      </c>
      <c r="AA36" s="80">
        <v>2.891699</v>
      </c>
      <c r="AB36" s="80">
        <v>2.9005019999999999</v>
      </c>
      <c r="AC36" s="80">
        <v>2.9111570000000002</v>
      </c>
      <c r="AD36" s="80">
        <v>2.9138310000000001</v>
      </c>
      <c r="AE36" s="80">
        <v>2.9330039999999999</v>
      </c>
      <c r="AF36" s="78">
        <v>-2.1779999999999998E-3</v>
      </c>
    </row>
    <row r="37" spans="1:32" ht="15" customHeight="1">
      <c r="A37" s="3" t="s">
        <v>50</v>
      </c>
      <c r="B37" s="80">
        <v>4.8390050000000002</v>
      </c>
      <c r="C37" s="80">
        <v>5.5444839999999997</v>
      </c>
      <c r="D37" s="80">
        <v>6.0855569999999997</v>
      </c>
      <c r="E37" s="80">
        <v>6.9892269999999996</v>
      </c>
      <c r="F37" s="80">
        <v>7.5613590000000004</v>
      </c>
      <c r="G37" s="80">
        <v>7.8463159999999998</v>
      </c>
      <c r="H37" s="80">
        <v>8.3474660000000007</v>
      </c>
      <c r="I37" s="80">
        <v>8.5777000000000001</v>
      </c>
      <c r="J37" s="80">
        <v>8.7871590000000008</v>
      </c>
      <c r="K37" s="80">
        <v>9.1559860000000004</v>
      </c>
      <c r="L37" s="80">
        <v>9.4117800000000003</v>
      </c>
      <c r="M37" s="80">
        <v>9.6492149999999999</v>
      </c>
      <c r="N37" s="80">
        <v>9.9103840000000005</v>
      </c>
      <c r="O37" s="80">
        <v>10.464489</v>
      </c>
      <c r="P37" s="80">
        <v>11.179779999999999</v>
      </c>
      <c r="Q37" s="80">
        <v>11.560812</v>
      </c>
      <c r="R37" s="80">
        <v>11.709242</v>
      </c>
      <c r="S37" s="80">
        <v>11.735645</v>
      </c>
      <c r="T37" s="80">
        <v>11.787336</v>
      </c>
      <c r="U37" s="80">
        <v>11.864063</v>
      </c>
      <c r="V37" s="80">
        <v>11.965892999999999</v>
      </c>
      <c r="W37" s="80">
        <v>12.084974000000001</v>
      </c>
      <c r="X37" s="80">
        <v>12.202391</v>
      </c>
      <c r="Y37" s="80">
        <v>12.369851000000001</v>
      </c>
      <c r="Z37" s="80">
        <v>12.586577</v>
      </c>
      <c r="AA37" s="80">
        <v>12.70438</v>
      </c>
      <c r="AB37" s="80">
        <v>12.871214</v>
      </c>
      <c r="AC37" s="80">
        <v>13.03612</v>
      </c>
      <c r="AD37" s="80">
        <v>13.182046</v>
      </c>
      <c r="AE37" s="80">
        <v>13.273847</v>
      </c>
      <c r="AF37" s="78">
        <v>3.5408000000000002E-2</v>
      </c>
    </row>
    <row r="38" spans="1:32" ht="15" customHeight="1">
      <c r="A38" s="3" t="s">
        <v>178</v>
      </c>
      <c r="B38" s="80">
        <v>0.33637299999999998</v>
      </c>
      <c r="C38" s="80">
        <v>0.27702399999999999</v>
      </c>
      <c r="D38" s="80">
        <v>0.26213999999999998</v>
      </c>
      <c r="E38" s="80">
        <v>0.26524199999999998</v>
      </c>
      <c r="F38" s="80">
        <v>0.255492</v>
      </c>
      <c r="G38" s="80">
        <v>0.26043100000000002</v>
      </c>
      <c r="H38" s="80">
        <v>0.27382699999999999</v>
      </c>
      <c r="I38" s="80">
        <v>0.28262100000000001</v>
      </c>
      <c r="J38" s="80">
        <v>0.284219</v>
      </c>
      <c r="K38" s="80">
        <v>0.29190700000000003</v>
      </c>
      <c r="L38" s="80">
        <v>0.28378999999999999</v>
      </c>
      <c r="M38" s="80">
        <v>0.28854600000000002</v>
      </c>
      <c r="N38" s="80">
        <v>0.28191300000000002</v>
      </c>
      <c r="O38" s="80">
        <v>0.28715800000000002</v>
      </c>
      <c r="P38" s="80">
        <v>0.28434199999999998</v>
      </c>
      <c r="Q38" s="80">
        <v>0.28410600000000003</v>
      </c>
      <c r="R38" s="80">
        <v>0.27906500000000001</v>
      </c>
      <c r="S38" s="80">
        <v>0.281331</v>
      </c>
      <c r="T38" s="80">
        <v>0.28228500000000001</v>
      </c>
      <c r="U38" s="80">
        <v>0.28422199999999997</v>
      </c>
      <c r="V38" s="80">
        <v>0.27929999999999999</v>
      </c>
      <c r="W38" s="80">
        <v>0.27926000000000001</v>
      </c>
      <c r="X38" s="80">
        <v>0.28012500000000001</v>
      </c>
      <c r="Y38" s="80">
        <v>0.279916</v>
      </c>
      <c r="Z38" s="80">
        <v>0.275945</v>
      </c>
      <c r="AA38" s="80">
        <v>0.27593000000000001</v>
      </c>
      <c r="AB38" s="80">
        <v>0.27579500000000001</v>
      </c>
      <c r="AC38" s="80">
        <v>0.276476</v>
      </c>
      <c r="AD38" s="80">
        <v>0.27690799999999999</v>
      </c>
      <c r="AE38" s="80">
        <v>0.27742</v>
      </c>
      <c r="AF38" s="78">
        <v>-6.6220000000000003E-3</v>
      </c>
    </row>
    <row r="39" spans="1:32" ht="15" customHeight="1">
      <c r="A39" s="28" t="s">
        <v>4</v>
      </c>
      <c r="B39" s="81">
        <v>96.993172000000001</v>
      </c>
      <c r="C39" s="81">
        <v>97.964293999999995</v>
      </c>
      <c r="D39" s="81">
        <v>98.340575999999999</v>
      </c>
      <c r="E39" s="81">
        <v>97.835296999999997</v>
      </c>
      <c r="F39" s="81">
        <v>97.697875999999994</v>
      </c>
      <c r="G39" s="81">
        <v>97.466994999999997</v>
      </c>
      <c r="H39" s="81">
        <v>97.110068999999996</v>
      </c>
      <c r="I39" s="81">
        <v>96.846137999999996</v>
      </c>
      <c r="J39" s="81">
        <v>96.635993999999997</v>
      </c>
      <c r="K39" s="81">
        <v>96.519226000000003</v>
      </c>
      <c r="L39" s="81">
        <v>96.464584000000002</v>
      </c>
      <c r="M39" s="81">
        <v>96.546317999999999</v>
      </c>
      <c r="N39" s="81">
        <v>96.441909999999993</v>
      </c>
      <c r="O39" s="81">
        <v>96.301993999999993</v>
      </c>
      <c r="P39" s="81">
        <v>96.255463000000006</v>
      </c>
      <c r="Q39" s="81">
        <v>96.349693000000002</v>
      </c>
      <c r="R39" s="81">
        <v>96.487396000000004</v>
      </c>
      <c r="S39" s="81">
        <v>96.648208999999994</v>
      </c>
      <c r="T39" s="81">
        <v>96.924149</v>
      </c>
      <c r="U39" s="81">
        <v>97.076660000000004</v>
      </c>
      <c r="V39" s="81">
        <v>97.297111999999998</v>
      </c>
      <c r="W39" s="81">
        <v>97.575439000000003</v>
      </c>
      <c r="X39" s="81">
        <v>97.931640999999999</v>
      </c>
      <c r="Y39" s="81">
        <v>98.216453999999999</v>
      </c>
      <c r="Z39" s="81">
        <v>98.512176999999994</v>
      </c>
      <c r="AA39" s="81">
        <v>98.990181000000007</v>
      </c>
      <c r="AB39" s="81">
        <v>99.420958999999996</v>
      </c>
      <c r="AC39" s="81">
        <v>99.767052000000007</v>
      </c>
      <c r="AD39" s="81">
        <v>100.154045</v>
      </c>
      <c r="AE39" s="81">
        <v>100.873901</v>
      </c>
      <c r="AF39" s="74">
        <v>1.354E-3</v>
      </c>
    </row>
    <row r="40" spans="1:32" ht="15" customHeight="1">
      <c r="A40" s="25" t="s">
        <v>149</v>
      </c>
      <c r="B40" s="25">
        <f>B7-B32</f>
        <v>4.3213550000000005</v>
      </c>
      <c r="C40" s="25">
        <f t="shared" ref="C40:D40" si="2">C7-C32</f>
        <v>5.4297010000000014</v>
      </c>
      <c r="D40" s="25">
        <f t="shared" si="2"/>
        <v>5.744453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</row>
    <row r="41" spans="1:32" ht="15" customHeight="1">
      <c r="A41" s="28" t="s">
        <v>117</v>
      </c>
    </row>
    <row r="42" spans="1:32" ht="15" customHeight="1">
      <c r="A42" s="3" t="s">
        <v>59</v>
      </c>
      <c r="B42" s="67">
        <v>71.587997000000001</v>
      </c>
      <c r="C42" s="67">
        <v>69.665710000000004</v>
      </c>
      <c r="D42" s="67">
        <v>60.115009000000001</v>
      </c>
      <c r="E42" s="67">
        <v>65.487526000000003</v>
      </c>
      <c r="F42" s="67">
        <v>66.944946000000002</v>
      </c>
      <c r="G42" s="67">
        <v>68.336487000000005</v>
      </c>
      <c r="H42" s="67">
        <v>70.188248000000002</v>
      </c>
      <c r="I42" s="67">
        <v>71.247107999999997</v>
      </c>
      <c r="J42" s="67">
        <v>72.276756000000006</v>
      </c>
      <c r="K42" s="67">
        <v>73.089027000000002</v>
      </c>
      <c r="L42" s="67">
        <v>74.201713999999996</v>
      </c>
      <c r="M42" s="67">
        <v>75.693770999999998</v>
      </c>
      <c r="N42" s="67">
        <v>76.516807999999997</v>
      </c>
      <c r="O42" s="67">
        <v>77.011725999999996</v>
      </c>
      <c r="P42" s="67">
        <v>77.511916999999997</v>
      </c>
      <c r="Q42" s="67">
        <v>77.914551000000003</v>
      </c>
      <c r="R42" s="67">
        <v>79.120429999999999</v>
      </c>
      <c r="S42" s="67">
        <v>79.949264999999997</v>
      </c>
      <c r="T42" s="67">
        <v>80.107307000000006</v>
      </c>
      <c r="U42" s="67">
        <v>81.746223000000001</v>
      </c>
      <c r="V42" s="67">
        <v>82.892478999999994</v>
      </c>
      <c r="W42" s="67">
        <v>83.244727999999995</v>
      </c>
      <c r="X42" s="67">
        <v>84.953598</v>
      </c>
      <c r="Y42" s="67">
        <v>86.823943999999997</v>
      </c>
      <c r="Z42" s="67">
        <v>87.048102999999998</v>
      </c>
      <c r="AA42" s="67">
        <v>88.261673000000002</v>
      </c>
      <c r="AB42" s="67">
        <v>88.154121000000004</v>
      </c>
      <c r="AC42" s="67">
        <v>88.153580000000005</v>
      </c>
      <c r="AD42" s="67">
        <v>88.626503</v>
      </c>
      <c r="AE42" s="67">
        <v>88.049567999999994</v>
      </c>
      <c r="AF42" s="78">
        <v>7.1630000000000001E-3</v>
      </c>
    </row>
    <row r="43" spans="1:32" ht="15" customHeight="1">
      <c r="A43" s="3" t="s">
        <v>118</v>
      </c>
      <c r="B43" s="67">
        <v>69.023003000000003</v>
      </c>
      <c r="C43" s="67">
        <v>66.150893999999994</v>
      </c>
      <c r="D43" s="67">
        <v>58.565804</v>
      </c>
      <c r="E43" s="67">
        <v>63.481312000000003</v>
      </c>
      <c r="F43" s="67">
        <v>64.713440000000006</v>
      </c>
      <c r="G43" s="67">
        <v>65.889472999999995</v>
      </c>
      <c r="H43" s="67">
        <v>67.339889999999997</v>
      </c>
      <c r="I43" s="67">
        <v>68.794830000000005</v>
      </c>
      <c r="J43" s="67">
        <v>69.806861999999995</v>
      </c>
      <c r="K43" s="67">
        <v>70.716560000000001</v>
      </c>
      <c r="L43" s="67">
        <v>71.664321999999999</v>
      </c>
      <c r="M43" s="67">
        <v>73.149719000000005</v>
      </c>
      <c r="N43" s="67">
        <v>74.028023000000005</v>
      </c>
      <c r="O43" s="67">
        <v>74.299271000000005</v>
      </c>
      <c r="P43" s="67">
        <v>74.585869000000002</v>
      </c>
      <c r="Q43" s="67">
        <v>74.74485</v>
      </c>
      <c r="R43" s="67">
        <v>75.858504999999994</v>
      </c>
      <c r="S43" s="67">
        <v>76.686295000000001</v>
      </c>
      <c r="T43" s="67">
        <v>76.795463999999996</v>
      </c>
      <c r="U43" s="67">
        <v>78.571479999999994</v>
      </c>
      <c r="V43" s="67">
        <v>79.729445999999996</v>
      </c>
      <c r="W43" s="67">
        <v>80.188102999999998</v>
      </c>
      <c r="X43" s="67">
        <v>81.850860999999995</v>
      </c>
      <c r="Y43" s="67">
        <v>83.591797</v>
      </c>
      <c r="Z43" s="67">
        <v>84.018883000000002</v>
      </c>
      <c r="AA43" s="67">
        <v>85.136870999999999</v>
      </c>
      <c r="AB43" s="67">
        <v>85.346710000000002</v>
      </c>
      <c r="AC43" s="67">
        <v>85.364227</v>
      </c>
      <c r="AD43" s="67">
        <v>85.855141000000003</v>
      </c>
      <c r="AE43" s="67">
        <v>85.234679999999997</v>
      </c>
      <c r="AF43" s="78">
        <v>7.3010000000000002E-3</v>
      </c>
    </row>
    <row r="44" spans="1:32" ht="15" customHeight="1">
      <c r="A44" s="3" t="s">
        <v>115</v>
      </c>
      <c r="B44" s="80">
        <v>4.115437</v>
      </c>
      <c r="C44" s="80">
        <v>3.8375569999999999</v>
      </c>
      <c r="D44" s="80">
        <v>3.4711470000000002</v>
      </c>
      <c r="E44" s="80">
        <v>3.1265849999999999</v>
      </c>
      <c r="F44" s="80">
        <v>2.9537409999999999</v>
      </c>
      <c r="G44" s="80">
        <v>2.9069660000000002</v>
      </c>
      <c r="H44" s="80">
        <v>2.9545490000000001</v>
      </c>
      <c r="I44" s="80">
        <v>3.1361569999999999</v>
      </c>
      <c r="J44" s="80">
        <v>3.2922310000000001</v>
      </c>
      <c r="K44" s="80">
        <v>3.3889710000000002</v>
      </c>
      <c r="L44" s="80">
        <v>3.4544480000000002</v>
      </c>
      <c r="M44" s="80">
        <v>3.4918580000000001</v>
      </c>
      <c r="N44" s="80">
        <v>3.5932900000000001</v>
      </c>
      <c r="O44" s="80">
        <v>3.5941529999999999</v>
      </c>
      <c r="P44" s="80">
        <v>3.5243639999999998</v>
      </c>
      <c r="Q44" s="80">
        <v>3.4853049999999999</v>
      </c>
      <c r="R44" s="80">
        <v>3.4869300000000001</v>
      </c>
      <c r="S44" s="80">
        <v>3.5182699999999998</v>
      </c>
      <c r="T44" s="80">
        <v>3.5456129999999999</v>
      </c>
      <c r="U44" s="80">
        <v>3.577658</v>
      </c>
      <c r="V44" s="80">
        <v>3.6346500000000002</v>
      </c>
      <c r="W44" s="80">
        <v>3.6520290000000002</v>
      </c>
      <c r="X44" s="80">
        <v>3.5895619999999999</v>
      </c>
      <c r="Y44" s="80">
        <v>3.5611259999999998</v>
      </c>
      <c r="Z44" s="80">
        <v>3.4696760000000002</v>
      </c>
      <c r="AA44" s="80">
        <v>3.4253659999999999</v>
      </c>
      <c r="AB44" s="80">
        <v>3.400315</v>
      </c>
      <c r="AC44" s="80">
        <v>3.3924319999999999</v>
      </c>
      <c r="AD44" s="80">
        <v>3.4035679999999999</v>
      </c>
      <c r="AE44" s="80">
        <v>3.4095119999999999</v>
      </c>
      <c r="AF44" s="78">
        <v>-6.4679999999999998E-3</v>
      </c>
    </row>
    <row r="45" spans="1:32" ht="15" customHeight="1">
      <c r="A45" s="3" t="s">
        <v>179</v>
      </c>
      <c r="B45" s="79">
        <v>36.126964999999998</v>
      </c>
      <c r="C45" s="79">
        <v>33.048690999999998</v>
      </c>
      <c r="D45" s="79">
        <v>33.697308</v>
      </c>
      <c r="E45" s="79">
        <v>34.915207000000002</v>
      </c>
      <c r="F45" s="79">
        <v>33.191757000000003</v>
      </c>
      <c r="G45" s="79">
        <v>31.716324</v>
      </c>
      <c r="H45" s="79">
        <v>31.066441000000001</v>
      </c>
      <c r="I45" s="79">
        <v>30.505334999999999</v>
      </c>
      <c r="J45" s="79">
        <v>30.725069000000001</v>
      </c>
      <c r="K45" s="79">
        <v>30.714941</v>
      </c>
      <c r="L45" s="79">
        <v>30.711940999999999</v>
      </c>
      <c r="M45" s="79">
        <v>30.82056</v>
      </c>
      <c r="N45" s="79">
        <v>31.028635000000001</v>
      </c>
      <c r="O45" s="79">
        <v>31.325903</v>
      </c>
      <c r="P45" s="79">
        <v>31.308147000000002</v>
      </c>
      <c r="Q45" s="79">
        <v>31.61187</v>
      </c>
      <c r="R45" s="79">
        <v>32.129680999999998</v>
      </c>
      <c r="S45" s="79">
        <v>32.227969999999999</v>
      </c>
      <c r="T45" s="79">
        <v>32.280780999999998</v>
      </c>
      <c r="U45" s="79">
        <v>32.69191</v>
      </c>
      <c r="V45" s="79">
        <v>32.910851000000001</v>
      </c>
      <c r="W45" s="79">
        <v>32.751488000000002</v>
      </c>
      <c r="X45" s="79">
        <v>33.197136</v>
      </c>
      <c r="Y45" s="79">
        <v>33.294753999999998</v>
      </c>
      <c r="Z45" s="79">
        <v>33.901966000000002</v>
      </c>
      <c r="AA45" s="79">
        <v>34.154437999999999</v>
      </c>
      <c r="AB45" s="79">
        <v>34.402785999999999</v>
      </c>
      <c r="AC45" s="79">
        <v>34.352524000000003</v>
      </c>
      <c r="AD45" s="79">
        <v>34.457165000000003</v>
      </c>
      <c r="AE45" s="79">
        <v>34.526252999999997</v>
      </c>
      <c r="AF45" s="78">
        <v>-1.562E-3</v>
      </c>
    </row>
    <row r="46" spans="1:32" ht="15" customHeight="1">
      <c r="A46" s="3" t="s">
        <v>180</v>
      </c>
      <c r="B46" s="80">
        <v>1.753047</v>
      </c>
      <c r="C46" s="80">
        <v>1.605396</v>
      </c>
      <c r="D46" s="80">
        <v>1.612716</v>
      </c>
      <c r="E46" s="80">
        <v>1.644811</v>
      </c>
      <c r="F46" s="80">
        <v>1.5786800000000001</v>
      </c>
      <c r="G46" s="80">
        <v>1.524597</v>
      </c>
      <c r="H46" s="80">
        <v>1.4982040000000001</v>
      </c>
      <c r="I46" s="80">
        <v>1.483403</v>
      </c>
      <c r="J46" s="80">
        <v>1.4923</v>
      </c>
      <c r="K46" s="80">
        <v>1.492875</v>
      </c>
      <c r="L46" s="80">
        <v>1.493347</v>
      </c>
      <c r="M46" s="80">
        <v>1.4936529999999999</v>
      </c>
      <c r="N46" s="80">
        <v>1.4965390000000001</v>
      </c>
      <c r="O46" s="80">
        <v>1.510248</v>
      </c>
      <c r="P46" s="80">
        <v>1.5111859999999999</v>
      </c>
      <c r="Q46" s="80">
        <v>1.522797</v>
      </c>
      <c r="R46" s="80">
        <v>1.5360039999999999</v>
      </c>
      <c r="S46" s="80">
        <v>1.543051</v>
      </c>
      <c r="T46" s="80">
        <v>1.5474950000000001</v>
      </c>
      <c r="U46" s="80">
        <v>1.5640559999999999</v>
      </c>
      <c r="V46" s="80">
        <v>1.574198</v>
      </c>
      <c r="W46" s="80">
        <v>1.5691949999999999</v>
      </c>
      <c r="X46" s="80">
        <v>1.5863130000000001</v>
      </c>
      <c r="Y46" s="80">
        <v>1.5902780000000001</v>
      </c>
      <c r="Z46" s="80">
        <v>1.607756</v>
      </c>
      <c r="AA46" s="80">
        <v>1.618476</v>
      </c>
      <c r="AB46" s="80">
        <v>1.6294310000000001</v>
      </c>
      <c r="AC46" s="80">
        <v>1.6292679999999999</v>
      </c>
      <c r="AD46" s="80">
        <v>1.6348339999999999</v>
      </c>
      <c r="AE46" s="80">
        <v>1.639391</v>
      </c>
      <c r="AF46" s="78">
        <v>-2.3089999999999999E-3</v>
      </c>
    </row>
    <row r="47" spans="1:32" ht="15" customHeight="1">
      <c r="A47" s="3" t="s">
        <v>181</v>
      </c>
      <c r="B47" s="80">
        <v>2.2292390000000002</v>
      </c>
      <c r="C47" s="80">
        <v>2.1085590000000001</v>
      </c>
      <c r="D47" s="80">
        <v>2.1093130000000002</v>
      </c>
      <c r="E47" s="80">
        <v>2.1188609999999999</v>
      </c>
      <c r="F47" s="80">
        <v>2.0726010000000001</v>
      </c>
      <c r="G47" s="80">
        <v>2.0520100000000001</v>
      </c>
      <c r="H47" s="80">
        <v>2.0395110000000001</v>
      </c>
      <c r="I47" s="80">
        <v>2.0317379999999998</v>
      </c>
      <c r="J47" s="80">
        <v>2.0420389999999999</v>
      </c>
      <c r="K47" s="80">
        <v>2.041963</v>
      </c>
      <c r="L47" s="80">
        <v>2.0381300000000002</v>
      </c>
      <c r="M47" s="80">
        <v>2.033941</v>
      </c>
      <c r="N47" s="80">
        <v>2.0277940000000001</v>
      </c>
      <c r="O47" s="80">
        <v>2.0314239999999999</v>
      </c>
      <c r="P47" s="80">
        <v>2.0170699999999999</v>
      </c>
      <c r="Q47" s="80">
        <v>2.0104799999999998</v>
      </c>
      <c r="R47" s="80">
        <v>2.012397</v>
      </c>
      <c r="S47" s="80">
        <v>2.0086400000000002</v>
      </c>
      <c r="T47" s="80">
        <v>2.0080589999999998</v>
      </c>
      <c r="U47" s="80">
        <v>2.0107750000000002</v>
      </c>
      <c r="V47" s="80">
        <v>2.0145870000000001</v>
      </c>
      <c r="W47" s="80">
        <v>2.0022630000000001</v>
      </c>
      <c r="X47" s="80">
        <v>2.0030899999999998</v>
      </c>
      <c r="Y47" s="80">
        <v>2.0003690000000001</v>
      </c>
      <c r="Z47" s="80">
        <v>2.0006309999999998</v>
      </c>
      <c r="AA47" s="80">
        <v>2.0018259999999999</v>
      </c>
      <c r="AB47" s="80">
        <v>1.9972270000000001</v>
      </c>
      <c r="AC47" s="80">
        <v>1.9858020000000001</v>
      </c>
      <c r="AD47" s="80">
        <v>1.98377</v>
      </c>
      <c r="AE47" s="80">
        <v>1.9814369999999999</v>
      </c>
      <c r="AF47" s="78">
        <v>-4.0549999999999996E-3</v>
      </c>
    </row>
    <row r="48" spans="1:32" ht="15" customHeight="1">
      <c r="A48" s="3" t="s">
        <v>60</v>
      </c>
      <c r="B48" s="79">
        <v>11.09206</v>
      </c>
      <c r="C48" s="79">
        <v>10.975097</v>
      </c>
      <c r="D48" s="79">
        <v>10.752556999999999</v>
      </c>
      <c r="E48" s="79">
        <v>10.540874000000001</v>
      </c>
      <c r="F48" s="79">
        <v>10.475073</v>
      </c>
      <c r="G48" s="79">
        <v>10.501467999999999</v>
      </c>
      <c r="H48" s="79">
        <v>10.507842</v>
      </c>
      <c r="I48" s="79">
        <v>10.523569999999999</v>
      </c>
      <c r="J48" s="79">
        <v>10.553371</v>
      </c>
      <c r="K48" s="79">
        <v>10.551202999999999</v>
      </c>
      <c r="L48" s="79">
        <v>10.580885</v>
      </c>
      <c r="M48" s="79">
        <v>10.611276999999999</v>
      </c>
      <c r="N48" s="79">
        <v>10.653981</v>
      </c>
      <c r="O48" s="79">
        <v>10.673109999999999</v>
      </c>
      <c r="P48" s="79">
        <v>10.574654000000001</v>
      </c>
      <c r="Q48" s="79">
        <v>10.500532</v>
      </c>
      <c r="R48" s="79">
        <v>10.454601</v>
      </c>
      <c r="S48" s="79">
        <v>10.40737</v>
      </c>
      <c r="T48" s="79">
        <v>10.364239</v>
      </c>
      <c r="U48" s="79">
        <v>10.379671</v>
      </c>
      <c r="V48" s="79">
        <v>10.349372000000001</v>
      </c>
      <c r="W48" s="79">
        <v>10.349371</v>
      </c>
      <c r="X48" s="79">
        <v>10.292790999999999</v>
      </c>
      <c r="Y48" s="79">
        <v>10.252166000000001</v>
      </c>
      <c r="Z48" s="79">
        <v>10.25128</v>
      </c>
      <c r="AA48" s="79">
        <v>10.175208</v>
      </c>
      <c r="AB48" s="79">
        <v>10.157688</v>
      </c>
      <c r="AC48" s="79">
        <v>10.123593</v>
      </c>
      <c r="AD48" s="79">
        <v>10.092719000000001</v>
      </c>
      <c r="AE48" s="79">
        <v>10.021296</v>
      </c>
      <c r="AF48" s="78">
        <v>-3.4940000000000001E-3</v>
      </c>
    </row>
    <row r="49" spans="1:32" ht="15" customHeight="1">
      <c r="A49" s="28" t="s">
        <v>61</v>
      </c>
    </row>
    <row r="50" spans="1:32" ht="15" customHeight="1">
      <c r="A50" s="3" t="s">
        <v>59</v>
      </c>
      <c r="B50" s="67">
        <v>71.587997000000001</v>
      </c>
      <c r="C50" s="67">
        <v>71.908996999999999</v>
      </c>
      <c r="D50" s="67">
        <v>63.619979999999998</v>
      </c>
      <c r="E50" s="67">
        <v>71.373054999999994</v>
      </c>
      <c r="F50" s="67">
        <v>75.273742999999996</v>
      </c>
      <c r="G50" s="67">
        <v>79.457572999999996</v>
      </c>
      <c r="H50" s="67">
        <v>84.495559999999998</v>
      </c>
      <c r="I50" s="67">
        <v>88.816947999999996</v>
      </c>
      <c r="J50" s="67">
        <v>93.240852000000004</v>
      </c>
      <c r="K50" s="67">
        <v>97.461692999999997</v>
      </c>
      <c r="L50" s="67">
        <v>102.242752</v>
      </c>
      <c r="M50" s="67">
        <v>107.677361</v>
      </c>
      <c r="N50" s="67">
        <v>112.40005499999999</v>
      </c>
      <c r="O50" s="67">
        <v>116.90786</v>
      </c>
      <c r="P50" s="67">
        <v>121.683891</v>
      </c>
      <c r="Q50" s="67">
        <v>126.524063</v>
      </c>
      <c r="R50" s="67">
        <v>132.93751499999999</v>
      </c>
      <c r="S50" s="67">
        <v>138.98382599999999</v>
      </c>
      <c r="T50" s="67">
        <v>144.00289900000001</v>
      </c>
      <c r="U50" s="67">
        <v>152.015152</v>
      </c>
      <c r="V50" s="67">
        <v>159.442139</v>
      </c>
      <c r="W50" s="67">
        <v>165.62905900000001</v>
      </c>
      <c r="X50" s="67">
        <v>174.78681900000001</v>
      </c>
      <c r="Y50" s="67">
        <v>184.651535</v>
      </c>
      <c r="Z50" s="67">
        <v>191.32926900000001</v>
      </c>
      <c r="AA50" s="67">
        <v>200.49499499999999</v>
      </c>
      <c r="AB50" s="67">
        <v>206.955399</v>
      </c>
      <c r="AC50" s="67">
        <v>213.823441</v>
      </c>
      <c r="AD50" s="67">
        <v>221.992188</v>
      </c>
      <c r="AE50" s="67">
        <v>227.62056000000001</v>
      </c>
      <c r="AF50" s="78">
        <v>4.0694000000000001E-2</v>
      </c>
    </row>
    <row r="51" spans="1:32" ht="15" customHeight="1">
      <c r="A51" s="3" t="s">
        <v>118</v>
      </c>
      <c r="B51" s="67">
        <v>69.023003000000003</v>
      </c>
      <c r="C51" s="67">
        <v>68.280997999999997</v>
      </c>
      <c r="D51" s="67">
        <v>61.980446000000001</v>
      </c>
      <c r="E51" s="67">
        <v>69.186538999999996</v>
      </c>
      <c r="F51" s="67">
        <v>72.764610000000005</v>
      </c>
      <c r="G51" s="67">
        <v>76.612328000000005</v>
      </c>
      <c r="H51" s="67">
        <v>81.066588999999993</v>
      </c>
      <c r="I51" s="67">
        <v>85.759925999999993</v>
      </c>
      <c r="J51" s="67">
        <v>90.054550000000006</v>
      </c>
      <c r="K51" s="67">
        <v>94.298096000000001</v>
      </c>
      <c r="L51" s="67">
        <v>98.746475000000004</v>
      </c>
      <c r="M51" s="67">
        <v>104.058342</v>
      </c>
      <c r="N51" s="67">
        <v>108.744141</v>
      </c>
      <c r="O51" s="67">
        <v>112.790207</v>
      </c>
      <c r="P51" s="67">
        <v>117.090363</v>
      </c>
      <c r="Q51" s="67">
        <v>121.376839</v>
      </c>
      <c r="R51" s="67">
        <v>127.456856</v>
      </c>
      <c r="S51" s="67">
        <v>133.31147799999999</v>
      </c>
      <c r="T51" s="67">
        <v>138.049454</v>
      </c>
      <c r="U51" s="67">
        <v>146.111389</v>
      </c>
      <c r="V51" s="67">
        <v>153.358124</v>
      </c>
      <c r="W51" s="67">
        <v>159.54740899999999</v>
      </c>
      <c r="X51" s="67">
        <v>168.40313699999999</v>
      </c>
      <c r="Y51" s="67">
        <v>177.777603</v>
      </c>
      <c r="Z51" s="67">
        <v>184.67111199999999</v>
      </c>
      <c r="AA51" s="67">
        <v>193.39669799999999</v>
      </c>
      <c r="AB51" s="67">
        <v>200.364563</v>
      </c>
      <c r="AC51" s="67">
        <v>207.057648</v>
      </c>
      <c r="AD51" s="67">
        <v>215.05046100000001</v>
      </c>
      <c r="AE51" s="67">
        <v>220.34367399999999</v>
      </c>
      <c r="AF51" s="78">
        <v>4.0837999999999999E-2</v>
      </c>
    </row>
    <row r="52" spans="1:32" ht="15" customHeight="1">
      <c r="A52" s="3" t="s">
        <v>115</v>
      </c>
      <c r="B52" s="80">
        <v>4.115437</v>
      </c>
      <c r="C52" s="80">
        <v>3.9611290000000001</v>
      </c>
      <c r="D52" s="80">
        <v>3.67353</v>
      </c>
      <c r="E52" s="80">
        <v>3.4075790000000001</v>
      </c>
      <c r="F52" s="80">
        <v>3.3212229999999998</v>
      </c>
      <c r="G52" s="80">
        <v>3.3800460000000001</v>
      </c>
      <c r="H52" s="80">
        <v>3.55681</v>
      </c>
      <c r="I52" s="80">
        <v>3.9095469999999999</v>
      </c>
      <c r="J52" s="80">
        <v>4.247153</v>
      </c>
      <c r="K52" s="80">
        <v>4.519075</v>
      </c>
      <c r="L52" s="80">
        <v>4.7598940000000001</v>
      </c>
      <c r="M52" s="80">
        <v>4.9673059999999998</v>
      </c>
      <c r="N52" s="80">
        <v>5.2783959999999999</v>
      </c>
      <c r="O52" s="80">
        <v>5.4561140000000004</v>
      </c>
      <c r="P52" s="80">
        <v>5.5328049999999998</v>
      </c>
      <c r="Q52" s="80">
        <v>5.6597249999999999</v>
      </c>
      <c r="R52" s="80">
        <v>5.8587119999999997</v>
      </c>
      <c r="S52" s="80">
        <v>6.1161620000000001</v>
      </c>
      <c r="T52" s="80">
        <v>6.3736819999999996</v>
      </c>
      <c r="U52" s="80">
        <v>6.6530069999999997</v>
      </c>
      <c r="V52" s="80">
        <v>6.9911810000000001</v>
      </c>
      <c r="W52" s="80">
        <v>7.266311</v>
      </c>
      <c r="X52" s="80">
        <v>7.3853030000000004</v>
      </c>
      <c r="Y52" s="80">
        <v>7.5735729999999997</v>
      </c>
      <c r="Z52" s="80">
        <v>7.6262499999999998</v>
      </c>
      <c r="AA52" s="80">
        <v>7.7810519999999999</v>
      </c>
      <c r="AB52" s="80">
        <v>7.9827640000000004</v>
      </c>
      <c r="AC52" s="80">
        <v>8.2286110000000008</v>
      </c>
      <c r="AD52" s="80">
        <v>8.5252770000000009</v>
      </c>
      <c r="AE52" s="80">
        <v>8.8140680000000007</v>
      </c>
      <c r="AF52" s="78">
        <v>2.6610000000000002E-2</v>
      </c>
    </row>
    <row r="53" spans="1:32" ht="15" customHeight="1">
      <c r="A53" s="3" t="s">
        <v>179</v>
      </c>
      <c r="B53" s="79">
        <v>36.126964999999998</v>
      </c>
      <c r="C53" s="79">
        <v>34.112881000000002</v>
      </c>
      <c r="D53" s="79">
        <v>35.662010000000002</v>
      </c>
      <c r="E53" s="79">
        <v>38.053122999999999</v>
      </c>
      <c r="F53" s="79">
        <v>37.321235999999999</v>
      </c>
      <c r="G53" s="79">
        <v>36.877842000000001</v>
      </c>
      <c r="H53" s="79">
        <v>37.399085999999997</v>
      </c>
      <c r="I53" s="79">
        <v>38.028080000000003</v>
      </c>
      <c r="J53" s="79">
        <v>39.636966999999999</v>
      </c>
      <c r="K53" s="79">
        <v>40.957313999999997</v>
      </c>
      <c r="L53" s="79">
        <v>42.318069000000001</v>
      </c>
      <c r="M53" s="79">
        <v>43.843456000000003</v>
      </c>
      <c r="N53" s="79">
        <v>45.579796000000002</v>
      </c>
      <c r="O53" s="79">
        <v>47.554371000000003</v>
      </c>
      <c r="P53" s="79">
        <v>49.149825999999997</v>
      </c>
      <c r="Q53" s="79">
        <v>51.333953999999999</v>
      </c>
      <c r="R53" s="79">
        <v>53.984034999999999</v>
      </c>
      <c r="S53" s="79">
        <v>56.025112</v>
      </c>
      <c r="T53" s="79">
        <v>58.028739999999999</v>
      </c>
      <c r="U53" s="79">
        <v>60.793827</v>
      </c>
      <c r="V53" s="79">
        <v>63.30341</v>
      </c>
      <c r="W53" s="79">
        <v>65.164467000000002</v>
      </c>
      <c r="X53" s="79">
        <v>68.301070999999993</v>
      </c>
      <c r="Y53" s="79">
        <v>70.809119999999993</v>
      </c>
      <c r="Z53" s="79">
        <v>74.515556000000004</v>
      </c>
      <c r="AA53" s="79">
        <v>77.585136000000006</v>
      </c>
      <c r="AB53" s="79">
        <v>80.765845999999996</v>
      </c>
      <c r="AC53" s="79">
        <v>83.324744999999993</v>
      </c>
      <c r="AD53" s="79">
        <v>86.308509999999998</v>
      </c>
      <c r="AE53" s="79">
        <v>89.255225999999993</v>
      </c>
      <c r="AF53" s="78">
        <v>3.168E-2</v>
      </c>
    </row>
    <row r="54" spans="1:32" ht="15" customHeight="1">
      <c r="A54" s="3" t="s">
        <v>180</v>
      </c>
      <c r="B54" s="80">
        <v>1.753047</v>
      </c>
      <c r="C54" s="80">
        <v>1.65709</v>
      </c>
      <c r="D54" s="80">
        <v>1.706745</v>
      </c>
      <c r="E54" s="80">
        <v>1.792635</v>
      </c>
      <c r="F54" s="80">
        <v>1.775088</v>
      </c>
      <c r="G54" s="80">
        <v>1.77271</v>
      </c>
      <c r="H54" s="80">
        <v>1.803601</v>
      </c>
      <c r="I54" s="80">
        <v>1.8492170000000001</v>
      </c>
      <c r="J54" s="80">
        <v>1.925146</v>
      </c>
      <c r="K54" s="80">
        <v>1.9906969999999999</v>
      </c>
      <c r="L54" s="80">
        <v>2.057687</v>
      </c>
      <c r="M54" s="80">
        <v>2.1247790000000002</v>
      </c>
      <c r="N54" s="80">
        <v>2.1983540000000001</v>
      </c>
      <c r="O54" s="80">
        <v>2.2926359999999999</v>
      </c>
      <c r="P54" s="80">
        <v>2.3723700000000001</v>
      </c>
      <c r="Q54" s="80">
        <v>2.4728430000000001</v>
      </c>
      <c r="R54" s="80">
        <v>2.580781</v>
      </c>
      <c r="S54" s="80">
        <v>2.6824400000000002</v>
      </c>
      <c r="T54" s="80">
        <v>2.7818160000000001</v>
      </c>
      <c r="U54" s="80">
        <v>2.9085169999999998</v>
      </c>
      <c r="V54" s="80">
        <v>3.0279400000000001</v>
      </c>
      <c r="W54" s="80">
        <v>3.1221709999999998</v>
      </c>
      <c r="X54" s="80">
        <v>3.263741</v>
      </c>
      <c r="Y54" s="80">
        <v>3.3820999999999999</v>
      </c>
      <c r="Z54" s="80">
        <v>3.5338020000000001</v>
      </c>
      <c r="AA54" s="80">
        <v>3.676526</v>
      </c>
      <c r="AB54" s="80">
        <v>3.8253409999999999</v>
      </c>
      <c r="AC54" s="80">
        <v>3.951918</v>
      </c>
      <c r="AD54" s="80">
        <v>4.0949419999999996</v>
      </c>
      <c r="AE54" s="80">
        <v>4.2380579999999997</v>
      </c>
      <c r="AF54" s="78">
        <v>3.0908000000000001E-2</v>
      </c>
    </row>
    <row r="55" spans="1:32" ht="15" customHeight="1">
      <c r="A55" s="3" t="s">
        <v>181</v>
      </c>
      <c r="B55" s="80">
        <v>2.2292390000000002</v>
      </c>
      <c r="C55" s="80">
        <v>2.1764559999999999</v>
      </c>
      <c r="D55" s="80">
        <v>2.2322959999999998</v>
      </c>
      <c r="E55" s="80">
        <v>2.309288</v>
      </c>
      <c r="F55" s="80">
        <v>2.3304589999999998</v>
      </c>
      <c r="G55" s="80">
        <v>2.3859539999999999</v>
      </c>
      <c r="H55" s="80">
        <v>2.4552489999999998</v>
      </c>
      <c r="I55" s="80">
        <v>2.5327730000000002</v>
      </c>
      <c r="J55" s="80">
        <v>2.6343390000000002</v>
      </c>
      <c r="K55" s="80">
        <v>2.7228870000000001</v>
      </c>
      <c r="L55" s="80">
        <v>2.808344</v>
      </c>
      <c r="M55" s="80">
        <v>2.8933599999999999</v>
      </c>
      <c r="N55" s="80">
        <v>2.9787469999999998</v>
      </c>
      <c r="O55" s="80">
        <v>3.0838079999999999</v>
      </c>
      <c r="P55" s="80">
        <v>3.166544</v>
      </c>
      <c r="Q55" s="80">
        <v>3.264783</v>
      </c>
      <c r="R55" s="80">
        <v>3.3812139999999999</v>
      </c>
      <c r="S55" s="80">
        <v>3.4918209999999998</v>
      </c>
      <c r="T55" s="80">
        <v>3.609737</v>
      </c>
      <c r="U55" s="80">
        <v>3.7392340000000002</v>
      </c>
      <c r="V55" s="80">
        <v>3.8750209999999998</v>
      </c>
      <c r="W55" s="80">
        <v>3.9838300000000002</v>
      </c>
      <c r="X55" s="80">
        <v>4.1212350000000004</v>
      </c>
      <c r="Y55" s="80">
        <v>4.2542540000000004</v>
      </c>
      <c r="Z55" s="80">
        <v>4.3973310000000003</v>
      </c>
      <c r="AA55" s="80">
        <v>4.5473439999999998</v>
      </c>
      <c r="AB55" s="80">
        <v>4.6887990000000004</v>
      </c>
      <c r="AC55" s="80">
        <v>4.8167200000000001</v>
      </c>
      <c r="AD55" s="80">
        <v>4.9689589999999999</v>
      </c>
      <c r="AE55" s="80">
        <v>5.1222940000000001</v>
      </c>
      <c r="AF55" s="78">
        <v>2.9103E-2</v>
      </c>
    </row>
    <row r="56" spans="1:32" ht="15" customHeight="1">
      <c r="A56" s="3" t="s">
        <v>60</v>
      </c>
      <c r="B56" s="79">
        <v>11.09206</v>
      </c>
      <c r="C56" s="79">
        <v>11.328503</v>
      </c>
      <c r="D56" s="79">
        <v>11.379478000000001</v>
      </c>
      <c r="E56" s="79">
        <v>11.48821</v>
      </c>
      <c r="F56" s="79">
        <v>11.778304</v>
      </c>
      <c r="G56" s="79">
        <v>12.210476999999999</v>
      </c>
      <c r="H56" s="79">
        <v>12.649781000000001</v>
      </c>
      <c r="I56" s="79">
        <v>13.118728000000001</v>
      </c>
      <c r="J56" s="79">
        <v>13.614407999999999</v>
      </c>
      <c r="K56" s="79">
        <v>14.069665000000001</v>
      </c>
      <c r="L56" s="79">
        <v>14.579432000000001</v>
      </c>
      <c r="M56" s="79">
        <v>15.094956</v>
      </c>
      <c r="N56" s="79">
        <v>15.650263000000001</v>
      </c>
      <c r="O56" s="79">
        <v>16.202342999999999</v>
      </c>
      <c r="P56" s="79">
        <v>16.600866</v>
      </c>
      <c r="Q56" s="79">
        <v>17.051628000000001</v>
      </c>
      <c r="R56" s="79">
        <v>17.565736999999999</v>
      </c>
      <c r="S56" s="79">
        <v>18.092175000000001</v>
      </c>
      <c r="T56" s="79">
        <v>18.631014</v>
      </c>
      <c r="U56" s="79">
        <v>19.302019000000001</v>
      </c>
      <c r="V56" s="79">
        <v>19.906824</v>
      </c>
      <c r="W56" s="79">
        <v>20.591771999999999</v>
      </c>
      <c r="X56" s="79">
        <v>21.176786</v>
      </c>
      <c r="Y56" s="79">
        <v>21.803642</v>
      </c>
      <c r="Z56" s="79">
        <v>22.532022000000001</v>
      </c>
      <c r="AA56" s="79">
        <v>23.113976999999998</v>
      </c>
      <c r="AB56" s="79">
        <v>23.846741000000002</v>
      </c>
      <c r="AC56" s="79">
        <v>24.555572999999999</v>
      </c>
      <c r="AD56" s="79">
        <v>25.280301999999999</v>
      </c>
      <c r="AE56" s="79">
        <v>25.906462000000001</v>
      </c>
      <c r="AF56" s="78">
        <v>2.9682E-2</v>
      </c>
    </row>
    <row r="57" spans="1:32" ht="15" customHeight="1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79B5-675F-44F5-B414-B5C53E56D8B5}">
  <dimension ref="A1:AF47"/>
  <sheetViews>
    <sheetView workbookViewId="0">
      <pane xSplit="2" ySplit="3" topLeftCell="C4" activePane="bottomRight" state="frozen"/>
      <selection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RowHeight="12"/>
  <cols>
    <col min="1" max="1" width="34.109375" customWidth="1"/>
    <col min="24" max="24" width="9.33203125" bestFit="1" customWidth="1"/>
  </cols>
  <sheetData>
    <row r="1" spans="1:32" ht="15.5">
      <c r="A1" s="27" t="s">
        <v>62</v>
      </c>
    </row>
    <row r="2" spans="1:32">
      <c r="A2" s="121" t="s">
        <v>1</v>
      </c>
    </row>
    <row r="3" spans="1:32" ht="12.5" thickBot="1">
      <c r="A3" s="2" t="s">
        <v>5</v>
      </c>
      <c r="B3" s="2">
        <v>2021</v>
      </c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2">
        <v>2030</v>
      </c>
      <c r="L3" s="2">
        <v>2031</v>
      </c>
      <c r="M3" s="2">
        <v>2032</v>
      </c>
      <c r="N3" s="2">
        <v>2033</v>
      </c>
      <c r="O3" s="2">
        <v>2034</v>
      </c>
      <c r="P3" s="2">
        <v>2035</v>
      </c>
      <c r="Q3" s="2">
        <v>2036</v>
      </c>
      <c r="R3" s="2">
        <v>2037</v>
      </c>
      <c r="S3" s="2">
        <v>2038</v>
      </c>
      <c r="T3" s="2">
        <v>2039</v>
      </c>
      <c r="U3" s="2">
        <v>2040</v>
      </c>
      <c r="V3" s="2">
        <v>2041</v>
      </c>
      <c r="W3" s="2">
        <v>2042</v>
      </c>
      <c r="X3" s="2">
        <v>2043</v>
      </c>
      <c r="Y3" s="2">
        <v>2044</v>
      </c>
      <c r="Z3" s="2">
        <v>2045</v>
      </c>
      <c r="AA3" s="2">
        <v>2046</v>
      </c>
      <c r="AB3" s="2">
        <v>2047</v>
      </c>
      <c r="AC3" s="2">
        <v>2048</v>
      </c>
      <c r="AD3" s="2">
        <v>2049</v>
      </c>
      <c r="AE3" s="2">
        <v>2050</v>
      </c>
    </row>
    <row r="4" spans="1:32" ht="12.5" thickTop="1">
      <c r="A4" s="28" t="s">
        <v>63</v>
      </c>
    </row>
    <row r="5" spans="1:32">
      <c r="A5" s="28" t="s">
        <v>64</v>
      </c>
      <c r="B5" s="29">
        <v>0.463756</v>
      </c>
      <c r="C5" s="81">
        <v>0.48347000000000001</v>
      </c>
      <c r="D5" s="81">
        <v>0.45056499999999999</v>
      </c>
      <c r="E5" s="81">
        <v>0.44564500000000001</v>
      </c>
      <c r="F5" s="81">
        <v>0.44262699999999999</v>
      </c>
      <c r="G5" s="81">
        <v>0.43996499999999999</v>
      </c>
      <c r="H5" s="81">
        <v>0.43640200000000001</v>
      </c>
      <c r="I5" s="81">
        <v>0.43136099999999999</v>
      </c>
      <c r="J5" s="81">
        <v>0.42503099999999999</v>
      </c>
      <c r="K5" s="81">
        <v>0.41720099999999999</v>
      </c>
      <c r="L5" s="81">
        <v>0.40995500000000001</v>
      </c>
      <c r="M5" s="81">
        <v>0.40315299999999998</v>
      </c>
      <c r="N5" s="81">
        <v>0.395951</v>
      </c>
      <c r="O5" s="81">
        <v>0.38813300000000001</v>
      </c>
      <c r="P5" s="81">
        <v>0.38009500000000002</v>
      </c>
      <c r="Q5" s="81">
        <v>0.37219799999999997</v>
      </c>
      <c r="R5" s="81">
        <v>0.365149</v>
      </c>
      <c r="S5" s="81">
        <v>0.35866100000000001</v>
      </c>
      <c r="T5" s="81">
        <v>0.352049</v>
      </c>
      <c r="U5" s="81">
        <v>0.34626299999999999</v>
      </c>
      <c r="V5" s="81">
        <v>0.34099299999999999</v>
      </c>
      <c r="W5" s="81">
        <v>0.335841</v>
      </c>
      <c r="X5" s="81">
        <v>0.331453</v>
      </c>
      <c r="Y5" s="81">
        <v>0.32778600000000002</v>
      </c>
      <c r="Z5" s="81">
        <v>0.32377099999999998</v>
      </c>
      <c r="AA5" s="81">
        <v>0.320077</v>
      </c>
      <c r="AB5" s="81">
        <v>0.31587799999999999</v>
      </c>
      <c r="AC5" s="81">
        <v>0.311247</v>
      </c>
      <c r="AD5" s="81">
        <v>0.30682100000000001</v>
      </c>
      <c r="AE5" s="81">
        <v>0.30205900000000002</v>
      </c>
      <c r="AF5" s="74">
        <v>-1.4675000000000001E-2</v>
      </c>
    </row>
    <row r="6" spans="1:32">
      <c r="A6" s="28" t="s">
        <v>65</v>
      </c>
      <c r="B6" s="29">
        <v>0.124386</v>
      </c>
      <c r="C6" s="81">
        <v>0.124386</v>
      </c>
      <c r="D6" s="81">
        <v>0.124386</v>
      </c>
      <c r="E6" s="81">
        <v>0.124386</v>
      </c>
      <c r="F6" s="81">
        <v>0.124386</v>
      </c>
      <c r="G6" s="81">
        <v>0.124386</v>
      </c>
      <c r="H6" s="81">
        <v>0.124386</v>
      </c>
      <c r="I6" s="81">
        <v>0.124386</v>
      </c>
      <c r="J6" s="81">
        <v>0.124386</v>
      </c>
      <c r="K6" s="81">
        <v>0.124386</v>
      </c>
      <c r="L6" s="81">
        <v>0.124386</v>
      </c>
      <c r="M6" s="81">
        <v>0.124386</v>
      </c>
      <c r="N6" s="81">
        <v>0.124386</v>
      </c>
      <c r="O6" s="81">
        <v>0.124386</v>
      </c>
      <c r="P6" s="81">
        <v>0.124386</v>
      </c>
      <c r="Q6" s="81">
        <v>0.124386</v>
      </c>
      <c r="R6" s="81">
        <v>0.124386</v>
      </c>
      <c r="S6" s="81">
        <v>0.124386</v>
      </c>
      <c r="T6" s="81">
        <v>0.124386</v>
      </c>
      <c r="U6" s="81">
        <v>0.124386</v>
      </c>
      <c r="V6" s="81">
        <v>0.124386</v>
      </c>
      <c r="W6" s="81">
        <v>0.124386</v>
      </c>
      <c r="X6" s="81">
        <v>0.124386</v>
      </c>
      <c r="Y6" s="81">
        <v>0.124386</v>
      </c>
      <c r="Z6" s="81">
        <v>0.124386</v>
      </c>
      <c r="AA6" s="81">
        <v>0.124386</v>
      </c>
      <c r="AB6" s="81">
        <v>0.124386</v>
      </c>
      <c r="AC6" s="81">
        <v>0.124386</v>
      </c>
      <c r="AD6" s="81">
        <v>0.124386</v>
      </c>
      <c r="AE6" s="81">
        <v>0.124386</v>
      </c>
      <c r="AF6" s="74">
        <v>0</v>
      </c>
    </row>
    <row r="7" spans="1:32">
      <c r="A7" s="28" t="s">
        <v>66</v>
      </c>
      <c r="B7" s="29">
        <v>2.4979070000000001</v>
      </c>
      <c r="C7" s="81">
        <v>2.499752</v>
      </c>
      <c r="D7" s="81">
        <v>2.4627289999999999</v>
      </c>
      <c r="E7" s="81">
        <v>2.4682279999999999</v>
      </c>
      <c r="F7" s="81">
        <v>2.47973</v>
      </c>
      <c r="G7" s="81">
        <v>2.4705279999999998</v>
      </c>
      <c r="H7" s="81">
        <v>2.4573839999999998</v>
      </c>
      <c r="I7" s="81">
        <v>2.445157</v>
      </c>
      <c r="J7" s="81">
        <v>2.4429259999999999</v>
      </c>
      <c r="K7" s="81">
        <v>2.4393919999999998</v>
      </c>
      <c r="L7" s="81">
        <v>2.430777</v>
      </c>
      <c r="M7" s="81">
        <v>2.424747</v>
      </c>
      <c r="N7" s="81">
        <v>2.4156049999999998</v>
      </c>
      <c r="O7" s="81">
        <v>2.4077639999999998</v>
      </c>
      <c r="P7" s="81">
        <v>2.4043600000000001</v>
      </c>
      <c r="Q7" s="81">
        <v>2.4005999999999998</v>
      </c>
      <c r="R7" s="81">
        <v>2.3956930000000001</v>
      </c>
      <c r="S7" s="81">
        <v>2.392309</v>
      </c>
      <c r="T7" s="81">
        <v>2.4018899999999999</v>
      </c>
      <c r="U7" s="81">
        <v>2.3981050000000002</v>
      </c>
      <c r="V7" s="81">
        <v>2.404007</v>
      </c>
      <c r="W7" s="81">
        <v>2.4096190000000002</v>
      </c>
      <c r="X7" s="81">
        <v>2.416445</v>
      </c>
      <c r="Y7" s="81">
        <v>2.4241320000000002</v>
      </c>
      <c r="Z7" s="81">
        <v>2.4275359999999999</v>
      </c>
      <c r="AA7" s="81">
        <v>2.4389820000000002</v>
      </c>
      <c r="AB7" s="81">
        <v>2.4522210000000002</v>
      </c>
      <c r="AC7" s="81">
        <v>2.467603</v>
      </c>
      <c r="AD7" s="81">
        <v>2.474888</v>
      </c>
      <c r="AE7" s="81">
        <v>2.4993289999999999</v>
      </c>
      <c r="AF7" s="74">
        <v>2.0000000000000002E-5</v>
      </c>
    </row>
    <row r="8" spans="1:32">
      <c r="A8" s="3" t="s">
        <v>67</v>
      </c>
      <c r="B8" s="25">
        <v>1.0519000000000001E-2</v>
      </c>
      <c r="C8" s="80">
        <v>1.0697999999999999E-2</v>
      </c>
      <c r="D8" s="80">
        <v>1.0873000000000001E-2</v>
      </c>
      <c r="E8" s="80">
        <v>1.1042E-2</v>
      </c>
      <c r="F8" s="80">
        <v>1.1202E-2</v>
      </c>
      <c r="G8" s="80">
        <v>1.1351E-2</v>
      </c>
      <c r="H8" s="80">
        <v>1.1485E-2</v>
      </c>
      <c r="I8" s="80">
        <v>1.1603E-2</v>
      </c>
      <c r="J8" s="80">
        <v>1.1702000000000001E-2</v>
      </c>
      <c r="K8" s="80">
        <v>1.1782000000000001E-2</v>
      </c>
      <c r="L8" s="80">
        <v>1.1839000000000001E-2</v>
      </c>
      <c r="M8" s="80">
        <v>1.1873999999999999E-2</v>
      </c>
      <c r="N8" s="80">
        <v>1.1886000000000001E-2</v>
      </c>
      <c r="O8" s="80">
        <v>1.1886000000000001E-2</v>
      </c>
      <c r="P8" s="80">
        <v>1.1886000000000001E-2</v>
      </c>
      <c r="Q8" s="80">
        <v>1.1886000000000001E-2</v>
      </c>
      <c r="R8" s="80">
        <v>1.1886000000000001E-2</v>
      </c>
      <c r="S8" s="80">
        <v>1.1886000000000001E-2</v>
      </c>
      <c r="T8" s="80">
        <v>1.1886000000000001E-2</v>
      </c>
      <c r="U8" s="80">
        <v>1.1886000000000001E-2</v>
      </c>
      <c r="V8" s="80">
        <v>1.1886000000000001E-2</v>
      </c>
      <c r="W8" s="80">
        <v>1.1886000000000001E-2</v>
      </c>
      <c r="X8" s="80">
        <v>1.1886000000000001E-2</v>
      </c>
      <c r="Y8" s="80">
        <v>1.1886000000000001E-2</v>
      </c>
      <c r="Z8" s="80">
        <v>1.1886000000000001E-2</v>
      </c>
      <c r="AA8" s="80">
        <v>1.1886000000000001E-2</v>
      </c>
      <c r="AB8" s="80">
        <v>1.1886000000000001E-2</v>
      </c>
      <c r="AC8" s="80">
        <v>1.1886000000000001E-2</v>
      </c>
      <c r="AD8" s="80">
        <v>1.1886000000000001E-2</v>
      </c>
      <c r="AE8" s="80">
        <v>1.1886000000000001E-2</v>
      </c>
      <c r="AF8" s="78">
        <v>4.2199999999999998E-3</v>
      </c>
    </row>
    <row r="9" spans="1:32">
      <c r="A9" s="3" t="s">
        <v>68</v>
      </c>
      <c r="B9" s="25">
        <v>0.156335</v>
      </c>
      <c r="C9" s="80">
        <v>0.16098199999999999</v>
      </c>
      <c r="D9" s="80">
        <v>0.16161700000000001</v>
      </c>
      <c r="E9" s="80">
        <v>0.163054</v>
      </c>
      <c r="F9" s="80">
        <v>0.163742</v>
      </c>
      <c r="G9" s="80">
        <v>0.163747</v>
      </c>
      <c r="H9" s="80">
        <v>0.16350700000000001</v>
      </c>
      <c r="I9" s="80">
        <v>0.16244800000000001</v>
      </c>
      <c r="J9" s="80">
        <v>0.16164799999999999</v>
      </c>
      <c r="K9" s="80">
        <v>0.161553</v>
      </c>
      <c r="L9" s="80">
        <v>0.161466</v>
      </c>
      <c r="M9" s="80">
        <v>0.16103300000000001</v>
      </c>
      <c r="N9" s="80">
        <v>0.160912</v>
      </c>
      <c r="O9" s="80">
        <v>0.16090399999999999</v>
      </c>
      <c r="P9" s="80">
        <v>0.160634</v>
      </c>
      <c r="Q9" s="80">
        <v>0.160223</v>
      </c>
      <c r="R9" s="80">
        <v>0.15968499999999999</v>
      </c>
      <c r="S9" s="80">
        <v>0.159299</v>
      </c>
      <c r="T9" s="80">
        <v>0.15911</v>
      </c>
      <c r="U9" s="80">
        <v>0.15976899999999999</v>
      </c>
      <c r="V9" s="80">
        <v>0.16037499999999999</v>
      </c>
      <c r="W9" s="80">
        <v>0.16081400000000001</v>
      </c>
      <c r="X9" s="80">
        <v>0.16114400000000001</v>
      </c>
      <c r="Y9" s="80">
        <v>0.16154499999999999</v>
      </c>
      <c r="Z9" s="80">
        <v>0.16166700000000001</v>
      </c>
      <c r="AA9" s="80">
        <v>0.16186600000000001</v>
      </c>
      <c r="AB9" s="80">
        <v>0.162103</v>
      </c>
      <c r="AC9" s="80">
        <v>0.162162</v>
      </c>
      <c r="AD9" s="80">
        <v>0.162352</v>
      </c>
      <c r="AE9" s="80">
        <v>0.16283600000000001</v>
      </c>
      <c r="AF9" s="78">
        <v>1.4059999999999999E-3</v>
      </c>
    </row>
    <row r="10" spans="1:32">
      <c r="A10" s="3" t="s">
        <v>69</v>
      </c>
      <c r="B10" s="25">
        <v>1.3895999999999999</v>
      </c>
      <c r="C10" s="80">
        <v>1.394523</v>
      </c>
      <c r="D10" s="80">
        <v>1.387926</v>
      </c>
      <c r="E10" s="80">
        <v>1.391842</v>
      </c>
      <c r="F10" s="80">
        <v>1.3945620000000001</v>
      </c>
      <c r="G10" s="80">
        <v>1.3837029999999999</v>
      </c>
      <c r="H10" s="80">
        <v>1.370393</v>
      </c>
      <c r="I10" s="80">
        <v>1.3586769999999999</v>
      </c>
      <c r="J10" s="80">
        <v>1.350055</v>
      </c>
      <c r="K10" s="80">
        <v>1.3438920000000001</v>
      </c>
      <c r="L10" s="80">
        <v>1.3314969999999999</v>
      </c>
      <c r="M10" s="80">
        <v>1.3226830000000001</v>
      </c>
      <c r="N10" s="80">
        <v>1.311034</v>
      </c>
      <c r="O10" s="80">
        <v>1.2997529999999999</v>
      </c>
      <c r="P10" s="80">
        <v>1.2910090000000001</v>
      </c>
      <c r="Q10" s="80">
        <v>1.2838620000000001</v>
      </c>
      <c r="R10" s="80">
        <v>1.2745789999999999</v>
      </c>
      <c r="S10" s="80">
        <v>1.2661659999999999</v>
      </c>
      <c r="T10" s="80">
        <v>1.26142</v>
      </c>
      <c r="U10" s="80">
        <v>1.256494</v>
      </c>
      <c r="V10" s="80">
        <v>1.2528030000000001</v>
      </c>
      <c r="W10" s="80">
        <v>1.252016</v>
      </c>
      <c r="X10" s="80">
        <v>1.250578</v>
      </c>
      <c r="Y10" s="80">
        <v>1.2410410000000001</v>
      </c>
      <c r="Z10" s="80">
        <v>1.234613</v>
      </c>
      <c r="AA10" s="80">
        <v>1.234945</v>
      </c>
      <c r="AB10" s="80">
        <v>1.236191</v>
      </c>
      <c r="AC10" s="80">
        <v>1.2394149999999999</v>
      </c>
      <c r="AD10" s="80">
        <v>1.2338100000000001</v>
      </c>
      <c r="AE10" s="80">
        <v>1.241606</v>
      </c>
      <c r="AF10" s="78">
        <v>-3.8760000000000001E-3</v>
      </c>
    </row>
    <row r="11" spans="1:32">
      <c r="A11" s="3" t="s">
        <v>70</v>
      </c>
      <c r="B11" s="25">
        <v>0.94145299999999998</v>
      </c>
      <c r="C11" s="80">
        <v>0.93354899999999996</v>
      </c>
      <c r="D11" s="80">
        <v>0.90231399999999995</v>
      </c>
      <c r="E11" s="80">
        <v>0.90228900000000001</v>
      </c>
      <c r="F11" s="80">
        <v>0.91022400000000003</v>
      </c>
      <c r="G11" s="80">
        <v>0.91172600000000004</v>
      </c>
      <c r="H11" s="80">
        <v>0.911999</v>
      </c>
      <c r="I11" s="80">
        <v>0.91242900000000005</v>
      </c>
      <c r="J11" s="80">
        <v>0.91952</v>
      </c>
      <c r="K11" s="80">
        <v>0.92216600000000004</v>
      </c>
      <c r="L11" s="80">
        <v>0.92597499999999999</v>
      </c>
      <c r="M11" s="80">
        <v>0.92915800000000004</v>
      </c>
      <c r="N11" s="80">
        <v>0.93177399999999999</v>
      </c>
      <c r="O11" s="80">
        <v>0.93522300000000003</v>
      </c>
      <c r="P11" s="80">
        <v>0.94083099999999997</v>
      </c>
      <c r="Q11" s="80">
        <v>0.94462900000000005</v>
      </c>
      <c r="R11" s="80">
        <v>0.94954400000000005</v>
      </c>
      <c r="S11" s="80">
        <v>0.95495799999999997</v>
      </c>
      <c r="T11" s="80">
        <v>0.96947399999999995</v>
      </c>
      <c r="U11" s="80">
        <v>0.96995699999999996</v>
      </c>
      <c r="V11" s="80">
        <v>0.97894400000000004</v>
      </c>
      <c r="W11" s="80">
        <v>0.984904</v>
      </c>
      <c r="X11" s="80">
        <v>0.99283699999999997</v>
      </c>
      <c r="Y11" s="80">
        <v>1.0096609999999999</v>
      </c>
      <c r="Z11" s="80">
        <v>1.0193700000000001</v>
      </c>
      <c r="AA11" s="80">
        <v>1.0302849999999999</v>
      </c>
      <c r="AB11" s="80">
        <v>1.0420419999999999</v>
      </c>
      <c r="AC11" s="80">
        <v>1.054141</v>
      </c>
      <c r="AD11" s="80">
        <v>1.0668409999999999</v>
      </c>
      <c r="AE11" s="80">
        <v>1.083</v>
      </c>
      <c r="AF11" s="78">
        <v>4.8419999999999999E-3</v>
      </c>
    </row>
    <row r="12" spans="1:32">
      <c r="A12" s="28" t="s">
        <v>71</v>
      </c>
      <c r="B12" s="29">
        <v>1.481417</v>
      </c>
      <c r="C12" s="81">
        <v>1.6104449999999999</v>
      </c>
      <c r="D12" s="81">
        <v>1.570049</v>
      </c>
      <c r="E12" s="81">
        <v>1.569089</v>
      </c>
      <c r="F12" s="81">
        <v>1.567858</v>
      </c>
      <c r="G12" s="81">
        <v>1.5669150000000001</v>
      </c>
      <c r="H12" s="81">
        <v>1.565968</v>
      </c>
      <c r="I12" s="81">
        <v>1.564945</v>
      </c>
      <c r="J12" s="81">
        <v>1.5637909999999999</v>
      </c>
      <c r="K12" s="81">
        <v>1.5627169999999999</v>
      </c>
      <c r="L12" s="81">
        <v>1.5615829999999999</v>
      </c>
      <c r="M12" s="81">
        <v>1.560397</v>
      </c>
      <c r="N12" s="81">
        <v>1.55921</v>
      </c>
      <c r="O12" s="81">
        <v>1.558025</v>
      </c>
      <c r="P12" s="81">
        <v>1.556691</v>
      </c>
      <c r="Q12" s="81">
        <v>1.5555699999999999</v>
      </c>
      <c r="R12" s="81">
        <v>1.554403</v>
      </c>
      <c r="S12" s="81">
        <v>1.562646</v>
      </c>
      <c r="T12" s="81">
        <v>1.5519810000000001</v>
      </c>
      <c r="U12" s="81">
        <v>1.603966</v>
      </c>
      <c r="V12" s="81">
        <v>1.617491</v>
      </c>
      <c r="W12" s="81">
        <v>1.6310290000000001</v>
      </c>
      <c r="X12" s="81">
        <v>1.6439649999999999</v>
      </c>
      <c r="Y12" s="81">
        <v>1.6658809999999999</v>
      </c>
      <c r="Z12" s="81">
        <v>1.681095</v>
      </c>
      <c r="AA12" s="81">
        <v>1.6955469999999999</v>
      </c>
      <c r="AB12" s="81">
        <v>1.7132080000000001</v>
      </c>
      <c r="AC12" s="81">
        <v>1.7286090000000001</v>
      </c>
      <c r="AD12" s="81">
        <v>1.751387</v>
      </c>
      <c r="AE12" s="81">
        <v>1.7635259999999999</v>
      </c>
      <c r="AF12" s="74">
        <v>6.0289999999999996E-3</v>
      </c>
    </row>
    <row r="13" spans="1:32">
      <c r="A13" s="3" t="s">
        <v>72</v>
      </c>
      <c r="B13" s="25">
        <v>2.0310999999999999E-2</v>
      </c>
      <c r="C13" s="80">
        <v>2.1912999999999998E-2</v>
      </c>
      <c r="D13" s="80">
        <v>2.2853999999999999E-2</v>
      </c>
      <c r="E13" s="80">
        <v>2.2658999999999999E-2</v>
      </c>
      <c r="F13" s="80">
        <v>2.2311999999999999E-2</v>
      </c>
      <c r="G13" s="80">
        <v>2.1765E-2</v>
      </c>
      <c r="H13" s="80">
        <v>2.1059999999999999E-2</v>
      </c>
      <c r="I13" s="80">
        <v>2.0353E-2</v>
      </c>
      <c r="J13" s="80">
        <v>1.9650000000000001E-2</v>
      </c>
      <c r="K13" s="80">
        <v>1.8929000000000001E-2</v>
      </c>
      <c r="L13" s="80">
        <v>1.8265E-2</v>
      </c>
      <c r="M13" s="80">
        <v>1.7572000000000001E-2</v>
      </c>
      <c r="N13" s="80">
        <v>1.6993999999999999E-2</v>
      </c>
      <c r="O13" s="80">
        <v>1.6451E-2</v>
      </c>
      <c r="P13" s="80">
        <v>1.5987000000000001E-2</v>
      </c>
      <c r="Q13" s="80">
        <v>1.5611999999999999E-2</v>
      </c>
      <c r="R13" s="80">
        <v>1.5317000000000001E-2</v>
      </c>
      <c r="S13" s="80">
        <v>1.5096999999999999E-2</v>
      </c>
      <c r="T13" s="80">
        <v>1.5055000000000001E-2</v>
      </c>
      <c r="U13" s="80">
        <v>1.4969E-2</v>
      </c>
      <c r="V13" s="80">
        <v>1.4978E-2</v>
      </c>
      <c r="W13" s="80">
        <v>1.4827E-2</v>
      </c>
      <c r="X13" s="80">
        <v>1.4912E-2</v>
      </c>
      <c r="Y13" s="80">
        <v>1.5219E-2</v>
      </c>
      <c r="Z13" s="80">
        <v>1.5382E-2</v>
      </c>
      <c r="AA13" s="80">
        <v>1.5570000000000001E-2</v>
      </c>
      <c r="AB13" s="80">
        <v>1.5772999999999999E-2</v>
      </c>
      <c r="AC13" s="80">
        <v>1.6024E-2</v>
      </c>
      <c r="AD13" s="80">
        <v>1.6261000000000001E-2</v>
      </c>
      <c r="AE13" s="80">
        <v>1.6584000000000002E-2</v>
      </c>
      <c r="AF13" s="78">
        <v>-6.9670000000000001E-3</v>
      </c>
    </row>
    <row r="14" spans="1:32">
      <c r="A14" s="3" t="s">
        <v>73</v>
      </c>
      <c r="B14" s="25">
        <v>1.100133</v>
      </c>
      <c r="C14" s="80">
        <v>1.1330279999999999</v>
      </c>
      <c r="D14" s="80">
        <v>1.150814</v>
      </c>
      <c r="E14" s="80">
        <v>1.1467320000000001</v>
      </c>
      <c r="F14" s="80">
        <v>1.146603</v>
      </c>
      <c r="G14" s="80">
        <v>1.144882</v>
      </c>
      <c r="H14" s="80">
        <v>1.1416679999999999</v>
      </c>
      <c r="I14" s="80">
        <v>1.1388119999999999</v>
      </c>
      <c r="J14" s="80">
        <v>1.1363300000000001</v>
      </c>
      <c r="K14" s="80">
        <v>1.1360060000000001</v>
      </c>
      <c r="L14" s="80">
        <v>1.137384</v>
      </c>
      <c r="M14" s="80">
        <v>1.1379900000000001</v>
      </c>
      <c r="N14" s="80">
        <v>1.1402939999999999</v>
      </c>
      <c r="O14" s="80">
        <v>1.1417079999999999</v>
      </c>
      <c r="P14" s="80">
        <v>1.1425149999999999</v>
      </c>
      <c r="Q14" s="80">
        <v>1.1426909999999999</v>
      </c>
      <c r="R14" s="80">
        <v>1.144307</v>
      </c>
      <c r="S14" s="80">
        <v>1.146925</v>
      </c>
      <c r="T14" s="80">
        <v>1.1510560000000001</v>
      </c>
      <c r="U14" s="80">
        <v>1.1566959999999999</v>
      </c>
      <c r="V14" s="80">
        <v>1.1615439999999999</v>
      </c>
      <c r="W14" s="80">
        <v>1.167478</v>
      </c>
      <c r="X14" s="80">
        <v>1.1734960000000001</v>
      </c>
      <c r="Y14" s="80">
        <v>1.180069</v>
      </c>
      <c r="Z14" s="80">
        <v>1.188302</v>
      </c>
      <c r="AA14" s="80">
        <v>1.198628</v>
      </c>
      <c r="AB14" s="80">
        <v>1.209892</v>
      </c>
      <c r="AC14" s="80">
        <v>1.2211749999999999</v>
      </c>
      <c r="AD14" s="80">
        <v>1.233298</v>
      </c>
      <c r="AE14" s="80">
        <v>1.2475719999999999</v>
      </c>
      <c r="AF14" s="78">
        <v>4.346E-3</v>
      </c>
    </row>
    <row r="15" spans="1:32">
      <c r="A15" s="3" t="s">
        <v>74</v>
      </c>
      <c r="B15" s="25">
        <v>0.21432399999999999</v>
      </c>
      <c r="C15" s="80">
        <v>0.24143300000000001</v>
      </c>
      <c r="D15" s="80">
        <v>0.16722400000000001</v>
      </c>
      <c r="E15" s="80">
        <v>0.17047999999999999</v>
      </c>
      <c r="F15" s="80">
        <v>0.16934299999999999</v>
      </c>
      <c r="G15" s="80">
        <v>0.17169000000000001</v>
      </c>
      <c r="H15" s="80">
        <v>0.174618</v>
      </c>
      <c r="I15" s="80">
        <v>0.17596100000000001</v>
      </c>
      <c r="J15" s="80">
        <v>0.179317</v>
      </c>
      <c r="K15" s="80">
        <v>0.17985799999999999</v>
      </c>
      <c r="L15" s="80">
        <v>0.17908299999999999</v>
      </c>
      <c r="M15" s="80">
        <v>0.17693900000000001</v>
      </c>
      <c r="N15" s="80">
        <v>0.174263</v>
      </c>
      <c r="O15" s="80">
        <v>0.17285400000000001</v>
      </c>
      <c r="P15" s="80">
        <v>0.17030600000000001</v>
      </c>
      <c r="Q15" s="80">
        <v>0.17175799999999999</v>
      </c>
      <c r="R15" s="80">
        <v>0.172233</v>
      </c>
      <c r="S15" s="80">
        <v>0.17640900000000001</v>
      </c>
      <c r="T15" s="80">
        <v>0.176813</v>
      </c>
      <c r="U15" s="80">
        <v>0.20125499999999999</v>
      </c>
      <c r="V15" s="80">
        <v>0.206369</v>
      </c>
      <c r="W15" s="80">
        <v>0.21293999999999999</v>
      </c>
      <c r="X15" s="80">
        <v>0.216194</v>
      </c>
      <c r="Y15" s="80">
        <v>0.22775899999999999</v>
      </c>
      <c r="Z15" s="80">
        <v>0.23205300000000001</v>
      </c>
      <c r="AA15" s="80">
        <v>0.234213</v>
      </c>
      <c r="AB15" s="80">
        <v>0.23544799999999999</v>
      </c>
      <c r="AC15" s="80">
        <v>0.23696200000000001</v>
      </c>
      <c r="AD15" s="80">
        <v>0.23746800000000001</v>
      </c>
      <c r="AE15" s="80">
        <v>0.239033</v>
      </c>
      <c r="AF15" s="78">
        <v>3.7699999999999999E-3</v>
      </c>
    </row>
    <row r="16" spans="1:32">
      <c r="A16" s="3" t="s">
        <v>75</v>
      </c>
      <c r="B16" s="25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78" t="s">
        <v>205</v>
      </c>
    </row>
    <row r="17" spans="1:32">
      <c r="A17" s="3" t="s">
        <v>76</v>
      </c>
      <c r="B17" s="25">
        <v>1.2999999999999999E-5</v>
      </c>
      <c r="C17" s="80">
        <v>0</v>
      </c>
      <c r="D17" s="80">
        <v>2.9300000000000002E-4</v>
      </c>
      <c r="E17" s="80">
        <v>0</v>
      </c>
      <c r="F17" s="80">
        <v>2.9300000000000002E-4</v>
      </c>
      <c r="G17" s="80">
        <v>2.9300000000000002E-4</v>
      </c>
      <c r="H17" s="80">
        <v>2.9300000000000002E-4</v>
      </c>
      <c r="I17" s="80">
        <v>2.9300000000000002E-4</v>
      </c>
      <c r="J17" s="80">
        <v>2.9300000000000002E-4</v>
      </c>
      <c r="K17" s="80">
        <v>2.5300000000000002E-4</v>
      </c>
      <c r="L17" s="80">
        <v>0</v>
      </c>
      <c r="M17" s="80">
        <v>2.5300000000000002E-4</v>
      </c>
      <c r="N17" s="80">
        <v>2.5300000000000002E-4</v>
      </c>
      <c r="O17" s="80">
        <v>2.5300000000000002E-4</v>
      </c>
      <c r="P17" s="80">
        <v>2.5300000000000002E-4</v>
      </c>
      <c r="Q17" s="80">
        <v>2.5300000000000002E-4</v>
      </c>
      <c r="R17" s="80">
        <v>2.5300000000000002E-4</v>
      </c>
      <c r="S17" s="80">
        <v>2.5300000000000002E-4</v>
      </c>
      <c r="T17" s="80">
        <v>2.5300000000000002E-4</v>
      </c>
      <c r="U17" s="80">
        <v>2.5300000000000002E-4</v>
      </c>
      <c r="V17" s="80">
        <v>2.5300000000000002E-4</v>
      </c>
      <c r="W17" s="80">
        <v>8.1000000000000004E-5</v>
      </c>
      <c r="X17" s="80">
        <v>2.5300000000000002E-4</v>
      </c>
      <c r="Y17" s="80">
        <v>3.1700000000000001E-4</v>
      </c>
      <c r="Z17" s="80">
        <v>3.1700000000000001E-4</v>
      </c>
      <c r="AA17" s="80">
        <v>3.1700000000000001E-4</v>
      </c>
      <c r="AB17" s="80">
        <v>3.1700000000000001E-4</v>
      </c>
      <c r="AC17" s="80">
        <v>3.1700000000000001E-4</v>
      </c>
      <c r="AD17" s="80">
        <v>3.1700000000000001E-4</v>
      </c>
      <c r="AE17" s="80">
        <v>3.1700000000000001E-4</v>
      </c>
      <c r="AF17" s="78">
        <v>0.116879</v>
      </c>
    </row>
    <row r="18" spans="1:32">
      <c r="A18" s="3" t="s">
        <v>77</v>
      </c>
      <c r="B18" s="25">
        <v>0.14663599999999999</v>
      </c>
      <c r="C18" s="80">
        <v>0.21407200000000001</v>
      </c>
      <c r="D18" s="80">
        <v>0.22886500000000001</v>
      </c>
      <c r="E18" s="80">
        <v>0.22921900000000001</v>
      </c>
      <c r="F18" s="80">
        <v>0.22930700000000001</v>
      </c>
      <c r="G18" s="80">
        <v>0.22828499999999999</v>
      </c>
      <c r="H18" s="80">
        <v>0.228329</v>
      </c>
      <c r="I18" s="80">
        <v>0.22952500000000001</v>
      </c>
      <c r="J18" s="80">
        <v>0.22820099999999999</v>
      </c>
      <c r="K18" s="80">
        <v>0.22767100000000001</v>
      </c>
      <c r="L18" s="80">
        <v>0.226851</v>
      </c>
      <c r="M18" s="80">
        <v>0.22764400000000001</v>
      </c>
      <c r="N18" s="80">
        <v>0.227405</v>
      </c>
      <c r="O18" s="80">
        <v>0.22675899999999999</v>
      </c>
      <c r="P18" s="80">
        <v>0.227631</v>
      </c>
      <c r="Q18" s="80">
        <v>0.22525600000000001</v>
      </c>
      <c r="R18" s="80">
        <v>0.22229299999999999</v>
      </c>
      <c r="S18" s="80">
        <v>0.22396199999999999</v>
      </c>
      <c r="T18" s="80">
        <v>0.20880499999999999</v>
      </c>
      <c r="U18" s="80">
        <v>0.230793</v>
      </c>
      <c r="V18" s="80">
        <v>0.234347</v>
      </c>
      <c r="W18" s="80">
        <v>0.235703</v>
      </c>
      <c r="X18" s="80">
        <v>0.23911099999999999</v>
      </c>
      <c r="Y18" s="80">
        <v>0.24251600000000001</v>
      </c>
      <c r="Z18" s="80">
        <v>0.24504000000000001</v>
      </c>
      <c r="AA18" s="80">
        <v>0.24682000000000001</v>
      </c>
      <c r="AB18" s="80">
        <v>0.251778</v>
      </c>
      <c r="AC18" s="80">
        <v>0.25413200000000002</v>
      </c>
      <c r="AD18" s="80">
        <v>0.26404300000000003</v>
      </c>
      <c r="AE18" s="80">
        <v>0.260021</v>
      </c>
      <c r="AF18" s="78">
        <v>1.9948E-2</v>
      </c>
    </row>
    <row r="19" spans="1:32">
      <c r="A19" s="28" t="s">
        <v>78</v>
      </c>
      <c r="B19" s="29">
        <v>7.1658989999999996</v>
      </c>
      <c r="C19" s="81">
        <v>7.957973</v>
      </c>
      <c r="D19" s="81">
        <v>8.6218009999999996</v>
      </c>
      <c r="E19" s="81">
        <v>9.6045020000000001</v>
      </c>
      <c r="F19" s="81">
        <v>10.132751000000001</v>
      </c>
      <c r="G19" s="81">
        <v>10.386398</v>
      </c>
      <c r="H19" s="81">
        <v>10.870666999999999</v>
      </c>
      <c r="I19" s="81">
        <v>11.073535</v>
      </c>
      <c r="J19" s="81">
        <v>11.269928999999999</v>
      </c>
      <c r="K19" s="81">
        <v>11.62693</v>
      </c>
      <c r="L19" s="81">
        <v>11.869317000000001</v>
      </c>
      <c r="M19" s="81">
        <v>12.103277</v>
      </c>
      <c r="N19" s="81">
        <v>12.350208</v>
      </c>
      <c r="O19" s="81">
        <v>12.894691</v>
      </c>
      <c r="P19" s="81">
        <v>13.593411</v>
      </c>
      <c r="Q19" s="81">
        <v>13.960817</v>
      </c>
      <c r="R19" s="81">
        <v>14.105289000000001</v>
      </c>
      <c r="S19" s="81">
        <v>14.121117</v>
      </c>
      <c r="T19" s="81">
        <v>14.167868</v>
      </c>
      <c r="U19" s="81">
        <v>14.237584999999999</v>
      </c>
      <c r="V19" s="81">
        <v>14.331358</v>
      </c>
      <c r="W19" s="81">
        <v>14.441494</v>
      </c>
      <c r="X19" s="81">
        <v>14.552269000000001</v>
      </c>
      <c r="Y19" s="81">
        <v>14.713739</v>
      </c>
      <c r="Z19" s="81">
        <v>14.919385999999999</v>
      </c>
      <c r="AA19" s="81">
        <v>15.031077</v>
      </c>
      <c r="AB19" s="81">
        <v>15.18826</v>
      </c>
      <c r="AC19" s="81">
        <v>15.348875</v>
      </c>
      <c r="AD19" s="81">
        <v>15.485014</v>
      </c>
      <c r="AE19" s="81">
        <v>15.555766</v>
      </c>
      <c r="AF19" s="74">
        <v>2.7088000000000001E-2</v>
      </c>
    </row>
    <row r="20" spans="1:32">
      <c r="A20" s="3" t="s">
        <v>67</v>
      </c>
      <c r="B20" s="25">
        <v>2.2780100000000001</v>
      </c>
      <c r="C20" s="80">
        <v>2.3858329999999999</v>
      </c>
      <c r="D20" s="80">
        <v>2.509503</v>
      </c>
      <c r="E20" s="80">
        <v>2.5965400000000001</v>
      </c>
      <c r="F20" s="80">
        <v>2.5511010000000001</v>
      </c>
      <c r="G20" s="80">
        <v>2.5221640000000001</v>
      </c>
      <c r="H20" s="80">
        <v>2.5033150000000002</v>
      </c>
      <c r="I20" s="80">
        <v>2.4828769999999998</v>
      </c>
      <c r="J20" s="80">
        <v>2.4709270000000001</v>
      </c>
      <c r="K20" s="80">
        <v>2.4596140000000002</v>
      </c>
      <c r="L20" s="80">
        <v>2.4449320000000001</v>
      </c>
      <c r="M20" s="80">
        <v>2.4382100000000002</v>
      </c>
      <c r="N20" s="80">
        <v>2.4246259999999999</v>
      </c>
      <c r="O20" s="80">
        <v>2.4152149999999999</v>
      </c>
      <c r="P20" s="80">
        <v>2.3987189999999998</v>
      </c>
      <c r="Q20" s="80">
        <v>2.385138</v>
      </c>
      <c r="R20" s="80">
        <v>2.3807779999999998</v>
      </c>
      <c r="S20" s="80">
        <v>2.3697720000000002</v>
      </c>
      <c r="T20" s="80">
        <v>2.3649170000000002</v>
      </c>
      <c r="U20" s="80">
        <v>2.3582540000000001</v>
      </c>
      <c r="V20" s="80">
        <v>2.3502109999999998</v>
      </c>
      <c r="W20" s="80">
        <v>2.3423039999999999</v>
      </c>
      <c r="X20" s="80">
        <v>2.3308149999999999</v>
      </c>
      <c r="Y20" s="80">
        <v>2.3251050000000002</v>
      </c>
      <c r="Z20" s="80">
        <v>2.3132440000000001</v>
      </c>
      <c r="AA20" s="80">
        <v>2.3065570000000002</v>
      </c>
      <c r="AB20" s="80">
        <v>2.2971409999999999</v>
      </c>
      <c r="AC20" s="80">
        <v>2.292948</v>
      </c>
      <c r="AD20" s="80">
        <v>2.2833480000000002</v>
      </c>
      <c r="AE20" s="80">
        <v>2.2628020000000002</v>
      </c>
      <c r="AF20" s="78">
        <v>-2.31E-4</v>
      </c>
    </row>
    <row r="21" spans="1:32">
      <c r="A21" s="3" t="s">
        <v>79</v>
      </c>
      <c r="B21" s="25">
        <v>0.139767</v>
      </c>
      <c r="C21" s="80">
        <v>0.14014399999999999</v>
      </c>
      <c r="D21" s="80">
        <v>0.13980200000000001</v>
      </c>
      <c r="E21" s="80">
        <v>0.13855100000000001</v>
      </c>
      <c r="F21" s="80">
        <v>0.143571</v>
      </c>
      <c r="G21" s="80">
        <v>0.15076500000000001</v>
      </c>
      <c r="H21" s="80">
        <v>0.15673000000000001</v>
      </c>
      <c r="I21" s="80">
        <v>0.162829</v>
      </c>
      <c r="J21" s="80">
        <v>0.169769</v>
      </c>
      <c r="K21" s="80">
        <v>0.175924</v>
      </c>
      <c r="L21" s="80">
        <v>0.184252</v>
      </c>
      <c r="M21" s="80">
        <v>0.19367200000000001</v>
      </c>
      <c r="N21" s="80">
        <v>0.20374400000000001</v>
      </c>
      <c r="O21" s="80">
        <v>0.21209500000000001</v>
      </c>
      <c r="P21" s="80">
        <v>0.222163</v>
      </c>
      <c r="Q21" s="80">
        <v>0.23321900000000001</v>
      </c>
      <c r="R21" s="80">
        <v>0.24243200000000001</v>
      </c>
      <c r="S21" s="80">
        <v>0.25222800000000001</v>
      </c>
      <c r="T21" s="80">
        <v>0.26079999999999998</v>
      </c>
      <c r="U21" s="80">
        <v>0.269515</v>
      </c>
      <c r="V21" s="80">
        <v>0.27698499999999998</v>
      </c>
      <c r="W21" s="80">
        <v>0.28709899999999999</v>
      </c>
      <c r="X21" s="80">
        <v>0.29686600000000002</v>
      </c>
      <c r="Y21" s="80">
        <v>0.306427</v>
      </c>
      <c r="Z21" s="80">
        <v>0.31548300000000001</v>
      </c>
      <c r="AA21" s="80">
        <v>0.32339200000000001</v>
      </c>
      <c r="AB21" s="80">
        <v>0.33156400000000003</v>
      </c>
      <c r="AC21" s="80">
        <v>0.33912700000000001</v>
      </c>
      <c r="AD21" s="80">
        <v>0.34887400000000002</v>
      </c>
      <c r="AE21" s="80">
        <v>0.35520600000000002</v>
      </c>
      <c r="AF21" s="78">
        <v>3.2686E-2</v>
      </c>
    </row>
    <row r="22" spans="1:32">
      <c r="A22" s="3" t="s">
        <v>80</v>
      </c>
      <c r="B22" s="25">
        <v>0.28160299999999999</v>
      </c>
      <c r="C22" s="80">
        <v>0.27931600000000001</v>
      </c>
      <c r="D22" s="80">
        <v>0.29680400000000001</v>
      </c>
      <c r="E22" s="80">
        <v>0.30432999999999999</v>
      </c>
      <c r="F22" s="80">
        <v>0.31444100000000003</v>
      </c>
      <c r="G22" s="80">
        <v>0.325575</v>
      </c>
      <c r="H22" s="80">
        <v>0.333596</v>
      </c>
      <c r="I22" s="80">
        <v>0.33762599999999998</v>
      </c>
      <c r="J22" s="80">
        <v>0.34604299999999999</v>
      </c>
      <c r="K22" s="80">
        <v>0.355186</v>
      </c>
      <c r="L22" s="80">
        <v>0.36660500000000001</v>
      </c>
      <c r="M22" s="80">
        <v>0.37740600000000002</v>
      </c>
      <c r="N22" s="80">
        <v>0.391955</v>
      </c>
      <c r="O22" s="80">
        <v>0.40060000000000001</v>
      </c>
      <c r="P22" s="80">
        <v>0.41507699999999997</v>
      </c>
      <c r="Q22" s="80">
        <v>0.42465700000000001</v>
      </c>
      <c r="R22" s="80">
        <v>0.43516700000000003</v>
      </c>
      <c r="S22" s="80">
        <v>0.44600200000000001</v>
      </c>
      <c r="T22" s="80">
        <v>0.45142199999999999</v>
      </c>
      <c r="U22" s="80">
        <v>0.45913700000000002</v>
      </c>
      <c r="V22" s="80">
        <v>0.46873500000000001</v>
      </c>
      <c r="W22" s="80">
        <v>0.47742899999999999</v>
      </c>
      <c r="X22" s="80">
        <v>0.48780400000000002</v>
      </c>
      <c r="Y22" s="80">
        <v>0.50263000000000002</v>
      </c>
      <c r="Z22" s="80">
        <v>0.50807199999999997</v>
      </c>
      <c r="AA22" s="80">
        <v>0.51223399999999997</v>
      </c>
      <c r="AB22" s="80">
        <v>0.52145200000000003</v>
      </c>
      <c r="AC22" s="80">
        <v>0.52757299999999996</v>
      </c>
      <c r="AD22" s="80">
        <v>0.53584200000000004</v>
      </c>
      <c r="AE22" s="80">
        <v>0.54131899999999999</v>
      </c>
      <c r="AF22" s="78">
        <v>2.2790999999999999E-2</v>
      </c>
    </row>
    <row r="23" spans="1:32">
      <c r="A23" s="3" t="s">
        <v>69</v>
      </c>
      <c r="B23" s="25">
        <v>0.20521700000000001</v>
      </c>
      <c r="C23" s="80">
        <v>0.188639</v>
      </c>
      <c r="D23" s="80">
        <v>0.188359</v>
      </c>
      <c r="E23" s="80">
        <v>0.18179100000000001</v>
      </c>
      <c r="F23" s="80">
        <v>0.18403</v>
      </c>
      <c r="G23" s="80">
        <v>0.181667</v>
      </c>
      <c r="H23" s="80">
        <v>0.183394</v>
      </c>
      <c r="I23" s="80">
        <v>0.17540500000000001</v>
      </c>
      <c r="J23" s="80">
        <v>0.17349100000000001</v>
      </c>
      <c r="K23" s="80">
        <v>0.17288200000000001</v>
      </c>
      <c r="L23" s="80">
        <v>0.17407</v>
      </c>
      <c r="M23" s="80">
        <v>0.17688699999999999</v>
      </c>
      <c r="N23" s="80">
        <v>0.17610799999999999</v>
      </c>
      <c r="O23" s="80">
        <v>0.17588899999999999</v>
      </c>
      <c r="P23" s="80">
        <v>0.17554900000000001</v>
      </c>
      <c r="Q23" s="80">
        <v>0.175093</v>
      </c>
      <c r="R23" s="80">
        <v>0.174951</v>
      </c>
      <c r="S23" s="80">
        <v>0.17499700000000001</v>
      </c>
      <c r="T23" s="80">
        <v>0.17472299999999999</v>
      </c>
      <c r="U23" s="80">
        <v>0.175038</v>
      </c>
      <c r="V23" s="80">
        <v>0.17562800000000001</v>
      </c>
      <c r="W23" s="80">
        <v>0.17502999999999999</v>
      </c>
      <c r="X23" s="80">
        <v>0.180204</v>
      </c>
      <c r="Y23" s="80">
        <v>0.18032400000000001</v>
      </c>
      <c r="Z23" s="80">
        <v>0.181232</v>
      </c>
      <c r="AA23" s="80">
        <v>0.182006</v>
      </c>
      <c r="AB23" s="80">
        <v>0.182005</v>
      </c>
      <c r="AC23" s="80">
        <v>0.18196899999999999</v>
      </c>
      <c r="AD23" s="80">
        <v>0.18197199999999999</v>
      </c>
      <c r="AE23" s="80">
        <v>0.181952</v>
      </c>
      <c r="AF23" s="78">
        <v>-4.1409999999999997E-3</v>
      </c>
    </row>
    <row r="24" spans="1:32">
      <c r="A24" s="3" t="s">
        <v>81</v>
      </c>
      <c r="B24" s="25">
        <v>0.16911399999999999</v>
      </c>
      <c r="C24" s="80">
        <v>0.15568899999999999</v>
      </c>
      <c r="D24" s="80">
        <v>0.15654799999999999</v>
      </c>
      <c r="E24" s="80">
        <v>0.15033199999999999</v>
      </c>
      <c r="F24" s="80">
        <v>0.14983199999999999</v>
      </c>
      <c r="G24" s="80">
        <v>0.149728</v>
      </c>
      <c r="H24" s="80">
        <v>0.15137300000000001</v>
      </c>
      <c r="I24" s="80">
        <v>0.145126</v>
      </c>
      <c r="J24" s="80">
        <v>0.14299899999999999</v>
      </c>
      <c r="K24" s="80">
        <v>0.143481</v>
      </c>
      <c r="L24" s="80">
        <v>0.14347599999999999</v>
      </c>
      <c r="M24" s="80">
        <v>0.14626600000000001</v>
      </c>
      <c r="N24" s="80">
        <v>0.145681</v>
      </c>
      <c r="O24" s="80">
        <v>0.145674</v>
      </c>
      <c r="P24" s="80">
        <v>0.145652</v>
      </c>
      <c r="Q24" s="80">
        <v>0.14507400000000001</v>
      </c>
      <c r="R24" s="80">
        <v>0.14457800000000001</v>
      </c>
      <c r="S24" s="80">
        <v>0.14485799999999999</v>
      </c>
      <c r="T24" s="80">
        <v>0.144618</v>
      </c>
      <c r="U24" s="80">
        <v>0.14491100000000001</v>
      </c>
      <c r="V24" s="80">
        <v>0.14544299999999999</v>
      </c>
      <c r="W24" s="80">
        <v>0.144903</v>
      </c>
      <c r="X24" s="80">
        <v>0.14949000000000001</v>
      </c>
      <c r="Y24" s="80">
        <v>0.14976900000000001</v>
      </c>
      <c r="Z24" s="80">
        <v>0.150564</v>
      </c>
      <c r="AA24" s="80">
        <v>0.150565</v>
      </c>
      <c r="AB24" s="80">
        <v>0.15056600000000001</v>
      </c>
      <c r="AC24" s="80">
        <v>0.15056700000000001</v>
      </c>
      <c r="AD24" s="80">
        <v>0.15056700000000001</v>
      </c>
      <c r="AE24" s="80">
        <v>0.15056</v>
      </c>
      <c r="AF24" s="78">
        <v>-3.999E-3</v>
      </c>
    </row>
    <row r="25" spans="1:32">
      <c r="A25" s="3" t="s">
        <v>82</v>
      </c>
      <c r="B25" s="25">
        <v>3.6103999999999997E-2</v>
      </c>
      <c r="C25" s="80">
        <v>3.2951000000000001E-2</v>
      </c>
      <c r="D25" s="80">
        <v>3.1810999999999999E-2</v>
      </c>
      <c r="E25" s="80">
        <v>3.1459000000000001E-2</v>
      </c>
      <c r="F25" s="80">
        <v>3.4197999999999999E-2</v>
      </c>
      <c r="G25" s="80">
        <v>3.1939000000000002E-2</v>
      </c>
      <c r="H25" s="80">
        <v>3.2021000000000001E-2</v>
      </c>
      <c r="I25" s="80">
        <v>3.0277999999999999E-2</v>
      </c>
      <c r="J25" s="80">
        <v>3.0491999999999998E-2</v>
      </c>
      <c r="K25" s="80">
        <v>2.9401E-2</v>
      </c>
      <c r="L25" s="80">
        <v>3.0594E-2</v>
      </c>
      <c r="M25" s="80">
        <v>3.0622E-2</v>
      </c>
      <c r="N25" s="80">
        <v>3.0426999999999999E-2</v>
      </c>
      <c r="O25" s="80">
        <v>3.0214999999999999E-2</v>
      </c>
      <c r="P25" s="80">
        <v>2.9895999999999999E-2</v>
      </c>
      <c r="Q25" s="80">
        <v>3.0018E-2</v>
      </c>
      <c r="R25" s="80">
        <v>3.0373000000000001E-2</v>
      </c>
      <c r="S25" s="80">
        <v>3.0138999999999999E-2</v>
      </c>
      <c r="T25" s="80">
        <v>3.0105E-2</v>
      </c>
      <c r="U25" s="80">
        <v>3.0127000000000001E-2</v>
      </c>
      <c r="V25" s="80">
        <v>3.0186000000000001E-2</v>
      </c>
      <c r="W25" s="80">
        <v>3.0127000000000001E-2</v>
      </c>
      <c r="X25" s="80">
        <v>3.0714000000000002E-2</v>
      </c>
      <c r="Y25" s="80">
        <v>3.0554999999999999E-2</v>
      </c>
      <c r="Z25" s="80">
        <v>3.0668000000000001E-2</v>
      </c>
      <c r="AA25" s="80">
        <v>3.1440999999999997E-2</v>
      </c>
      <c r="AB25" s="80">
        <v>3.1439000000000002E-2</v>
      </c>
      <c r="AC25" s="80">
        <v>3.1401999999999999E-2</v>
      </c>
      <c r="AD25" s="80">
        <v>3.1405000000000002E-2</v>
      </c>
      <c r="AE25" s="80">
        <v>3.1392000000000003E-2</v>
      </c>
      <c r="AF25" s="78">
        <v>-4.8110000000000002E-3</v>
      </c>
    </row>
    <row r="26" spans="1:32">
      <c r="A26" s="3" t="s">
        <v>83</v>
      </c>
      <c r="B26" s="25">
        <v>2.8930000000000001E-2</v>
      </c>
      <c r="C26" s="80">
        <v>2.7885E-2</v>
      </c>
      <c r="D26" s="80">
        <v>2.6058999999999999E-2</v>
      </c>
      <c r="E26" s="80">
        <v>2.5201000000000001E-2</v>
      </c>
      <c r="F26" s="80">
        <v>2.5493999999999999E-2</v>
      </c>
      <c r="G26" s="80">
        <v>2.3911000000000002E-2</v>
      </c>
      <c r="H26" s="80">
        <v>2.3532000000000001E-2</v>
      </c>
      <c r="I26" s="80">
        <v>2.3519999999999999E-2</v>
      </c>
      <c r="J26" s="80">
        <v>2.2259000000000001E-2</v>
      </c>
      <c r="K26" s="80">
        <v>2.4017E-2</v>
      </c>
      <c r="L26" s="80">
        <v>2.3258999999999998E-2</v>
      </c>
      <c r="M26" s="80">
        <v>2.2716E-2</v>
      </c>
      <c r="N26" s="80">
        <v>2.1913999999999999E-2</v>
      </c>
      <c r="O26" s="80">
        <v>2.1294E-2</v>
      </c>
      <c r="P26" s="80">
        <v>2.1104999999999999E-2</v>
      </c>
      <c r="Q26" s="80">
        <v>2.0996999999999998E-2</v>
      </c>
      <c r="R26" s="80">
        <v>2.2525E-2</v>
      </c>
      <c r="S26" s="80">
        <v>2.0795999999999999E-2</v>
      </c>
      <c r="T26" s="80">
        <v>2.1014999999999999E-2</v>
      </c>
      <c r="U26" s="80">
        <v>2.0867E-2</v>
      </c>
      <c r="V26" s="80">
        <v>2.0909000000000001E-2</v>
      </c>
      <c r="W26" s="80">
        <v>1.959E-2</v>
      </c>
      <c r="X26" s="80">
        <v>2.1479000000000002E-2</v>
      </c>
      <c r="Y26" s="80">
        <v>2.1786E-2</v>
      </c>
      <c r="Z26" s="80">
        <v>2.3030999999999999E-2</v>
      </c>
      <c r="AA26" s="80">
        <v>1.9272999999999998E-2</v>
      </c>
      <c r="AB26" s="80">
        <v>1.6753000000000001E-2</v>
      </c>
      <c r="AC26" s="80">
        <v>1.9370999999999999E-2</v>
      </c>
      <c r="AD26" s="80">
        <v>1.8880000000000001E-2</v>
      </c>
      <c r="AE26" s="80">
        <v>2.0944999999999998E-2</v>
      </c>
      <c r="AF26" s="78">
        <v>-1.1076000000000001E-2</v>
      </c>
    </row>
    <row r="27" spans="1:32">
      <c r="A27" s="3" t="s">
        <v>84</v>
      </c>
      <c r="B27" s="25">
        <v>0.91083800000000004</v>
      </c>
      <c r="C27" s="80">
        <v>1.2146710000000001</v>
      </c>
      <c r="D27" s="80">
        <v>1.6031420000000001</v>
      </c>
      <c r="E27" s="80">
        <v>2.3828520000000002</v>
      </c>
      <c r="F27" s="80">
        <v>2.5508440000000001</v>
      </c>
      <c r="G27" s="80">
        <v>2.6740409999999999</v>
      </c>
      <c r="H27" s="80">
        <v>3.1177589999999999</v>
      </c>
      <c r="I27" s="80">
        <v>3.3115480000000002</v>
      </c>
      <c r="J27" s="80">
        <v>3.5077910000000001</v>
      </c>
      <c r="K27" s="80">
        <v>3.6773820000000002</v>
      </c>
      <c r="L27" s="80">
        <v>3.875699</v>
      </c>
      <c r="M27" s="80">
        <v>4.1123649999999996</v>
      </c>
      <c r="N27" s="80">
        <v>4.3640980000000003</v>
      </c>
      <c r="O27" s="80">
        <v>4.7823460000000004</v>
      </c>
      <c r="P27" s="80">
        <v>5.3117190000000001</v>
      </c>
      <c r="Q27" s="80">
        <v>5.6207710000000004</v>
      </c>
      <c r="R27" s="80">
        <v>5.7609719999999998</v>
      </c>
      <c r="S27" s="80">
        <v>5.789059</v>
      </c>
      <c r="T27" s="80">
        <v>5.8252600000000001</v>
      </c>
      <c r="U27" s="80">
        <v>5.8955190000000002</v>
      </c>
      <c r="V27" s="80">
        <v>5.9780499999999996</v>
      </c>
      <c r="W27" s="80">
        <v>6.0533479999999997</v>
      </c>
      <c r="X27" s="80">
        <v>6.1064730000000003</v>
      </c>
      <c r="Y27" s="80">
        <v>6.2007810000000001</v>
      </c>
      <c r="Z27" s="80">
        <v>6.3353060000000001</v>
      </c>
      <c r="AA27" s="80">
        <v>6.4387639999999999</v>
      </c>
      <c r="AB27" s="80">
        <v>6.5847550000000004</v>
      </c>
      <c r="AC27" s="80">
        <v>6.6907990000000002</v>
      </c>
      <c r="AD27" s="80">
        <v>6.7790189999999999</v>
      </c>
      <c r="AE27" s="80">
        <v>6.8249060000000004</v>
      </c>
      <c r="AF27" s="78">
        <v>7.1915999999999994E-2</v>
      </c>
    </row>
    <row r="28" spans="1:32">
      <c r="A28" s="3" t="s">
        <v>85</v>
      </c>
      <c r="B28" s="25">
        <v>3.3215330000000001</v>
      </c>
      <c r="C28" s="80">
        <v>3.7214849999999999</v>
      </c>
      <c r="D28" s="80">
        <v>3.8581310000000002</v>
      </c>
      <c r="E28" s="80">
        <v>3.9752360000000002</v>
      </c>
      <c r="F28" s="80">
        <v>4.3632689999999998</v>
      </c>
      <c r="G28" s="80">
        <v>4.5082760000000004</v>
      </c>
      <c r="H28" s="80">
        <v>4.5523410000000002</v>
      </c>
      <c r="I28" s="80">
        <v>4.5797299999999996</v>
      </c>
      <c r="J28" s="80">
        <v>4.5796469999999996</v>
      </c>
      <c r="K28" s="80">
        <v>4.7619249999999997</v>
      </c>
      <c r="L28" s="80">
        <v>4.8005000000000004</v>
      </c>
      <c r="M28" s="80">
        <v>4.7820220000000004</v>
      </c>
      <c r="N28" s="80">
        <v>4.7677639999999997</v>
      </c>
      <c r="O28" s="80">
        <v>4.887251</v>
      </c>
      <c r="P28" s="80">
        <v>5.0490789999999999</v>
      </c>
      <c r="Q28" s="80">
        <v>5.100943</v>
      </c>
      <c r="R28" s="80">
        <v>5.0884640000000001</v>
      </c>
      <c r="S28" s="80">
        <v>5.0682619999999998</v>
      </c>
      <c r="T28" s="80">
        <v>5.069731</v>
      </c>
      <c r="U28" s="80">
        <v>5.0592550000000003</v>
      </c>
      <c r="V28" s="80">
        <v>5.0608399999999998</v>
      </c>
      <c r="W28" s="80">
        <v>5.0866949999999997</v>
      </c>
      <c r="X28" s="80">
        <v>5.128628</v>
      </c>
      <c r="Y28" s="80">
        <v>5.1766860000000001</v>
      </c>
      <c r="Z28" s="80">
        <v>5.2430190000000003</v>
      </c>
      <c r="AA28" s="80">
        <v>5.2488520000000003</v>
      </c>
      <c r="AB28" s="80">
        <v>5.2545900000000003</v>
      </c>
      <c r="AC28" s="80">
        <v>5.2970879999999996</v>
      </c>
      <c r="AD28" s="80">
        <v>5.3370790000000001</v>
      </c>
      <c r="AE28" s="80">
        <v>5.3686350000000003</v>
      </c>
      <c r="AF28" s="78">
        <v>1.6695000000000002E-2</v>
      </c>
    </row>
    <row r="29" spans="1:32">
      <c r="A29" s="28" t="s">
        <v>86</v>
      </c>
      <c r="B29" s="29">
        <v>11.733364</v>
      </c>
      <c r="C29" s="81">
        <v>12.676024999999999</v>
      </c>
      <c r="D29" s="81">
        <v>13.22953</v>
      </c>
      <c r="E29" s="81">
        <v>14.211850999999999</v>
      </c>
      <c r="F29" s="81">
        <v>14.747353</v>
      </c>
      <c r="G29" s="81">
        <v>14.988192</v>
      </c>
      <c r="H29" s="81">
        <v>15.454807000000001</v>
      </c>
      <c r="I29" s="81">
        <v>15.639384</v>
      </c>
      <c r="J29" s="81">
        <v>15.826062</v>
      </c>
      <c r="K29" s="81">
        <v>16.170628000000001</v>
      </c>
      <c r="L29" s="81">
        <v>16.396017000000001</v>
      </c>
      <c r="M29" s="81">
        <v>16.615960999999999</v>
      </c>
      <c r="N29" s="81">
        <v>16.845359999999999</v>
      </c>
      <c r="O29" s="81">
        <v>17.373000999999999</v>
      </c>
      <c r="P29" s="81">
        <v>18.058945000000001</v>
      </c>
      <c r="Q29" s="81">
        <v>18.41357</v>
      </c>
      <c r="R29" s="81">
        <v>18.544922</v>
      </c>
      <c r="S29" s="81">
        <v>18.559118000000002</v>
      </c>
      <c r="T29" s="81">
        <v>18.598172999999999</v>
      </c>
      <c r="U29" s="81">
        <v>18.710305999999999</v>
      </c>
      <c r="V29" s="81">
        <v>18.818235000000001</v>
      </c>
      <c r="W29" s="81">
        <v>18.942368999999999</v>
      </c>
      <c r="X29" s="81">
        <v>19.068519999999999</v>
      </c>
      <c r="Y29" s="81">
        <v>19.255924</v>
      </c>
      <c r="Z29" s="81">
        <v>19.476172999999999</v>
      </c>
      <c r="AA29" s="81">
        <v>19.610068999999999</v>
      </c>
      <c r="AB29" s="81">
        <v>19.793952999999998</v>
      </c>
      <c r="AC29" s="81">
        <v>19.980720999999999</v>
      </c>
      <c r="AD29" s="81">
        <v>20.142496000000001</v>
      </c>
      <c r="AE29" s="81">
        <v>20.245066000000001</v>
      </c>
      <c r="AF29" s="74">
        <v>1.8988000000000001E-2</v>
      </c>
    </row>
    <row r="30" spans="1:32">
      <c r="A30" s="38" t="s">
        <v>121</v>
      </c>
      <c r="B30" s="149">
        <f>B19/B29</f>
        <v>0.61072843218705219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49">
        <f>U19/U29</f>
        <v>0.76094880543375398</v>
      </c>
      <c r="V30" s="25"/>
      <c r="W30" s="149"/>
      <c r="X30" s="26"/>
      <c r="AE30" s="149">
        <f>AE19/AE29</f>
        <v>0.76837319275718829</v>
      </c>
    </row>
    <row r="31" spans="1:32">
      <c r="A31" s="38" t="s">
        <v>122</v>
      </c>
      <c r="B31" s="136">
        <f>B7/B29</f>
        <v>0.21288924472129223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36">
        <f>U7/U29</f>
        <v>0.12817027150705074</v>
      </c>
      <c r="V31" s="25"/>
      <c r="W31" s="136"/>
      <c r="X31" s="26"/>
      <c r="AE31" s="136">
        <f>AE7/AE29</f>
        <v>0.12345373435680573</v>
      </c>
    </row>
    <row r="32" spans="1:32">
      <c r="A32" s="28" t="s">
        <v>87</v>
      </c>
    </row>
    <row r="33" spans="1:32">
      <c r="A33" s="3" t="s">
        <v>88</v>
      </c>
      <c r="B33" s="25">
        <v>1.2178500000000001</v>
      </c>
      <c r="C33" s="25">
        <v>1.2601340000000001</v>
      </c>
      <c r="D33" s="25">
        <v>1.3150200000000001</v>
      </c>
      <c r="E33" s="25">
        <v>1.3140000000000001</v>
      </c>
      <c r="F33" s="25">
        <v>1.324891</v>
      </c>
      <c r="G33" s="25">
        <v>1.326525</v>
      </c>
      <c r="H33" s="25">
        <v>1.3266150000000001</v>
      </c>
      <c r="I33" s="25">
        <v>1.327167</v>
      </c>
      <c r="J33" s="25">
        <v>1.3364069999999999</v>
      </c>
      <c r="K33" s="25">
        <v>1.3398380000000001</v>
      </c>
      <c r="L33" s="25">
        <v>1.344946</v>
      </c>
      <c r="M33" s="25">
        <v>1.349332</v>
      </c>
      <c r="N33" s="25">
        <v>1.3542510000000001</v>
      </c>
      <c r="O33" s="25">
        <v>1.359559</v>
      </c>
      <c r="P33" s="25">
        <v>1.367766</v>
      </c>
      <c r="Q33" s="25">
        <v>1.372808</v>
      </c>
      <c r="R33" s="25">
        <v>1.379513</v>
      </c>
      <c r="S33" s="25">
        <v>1.387421</v>
      </c>
      <c r="T33" s="25">
        <v>1.4076679999999999</v>
      </c>
      <c r="U33" s="25">
        <v>1.4084939999999999</v>
      </c>
      <c r="V33" s="25">
        <v>1.4214549999999999</v>
      </c>
      <c r="W33" s="25">
        <v>1.4309810000000001</v>
      </c>
      <c r="X33" s="25">
        <v>1.4434979999999999</v>
      </c>
      <c r="Y33" s="25">
        <v>1.4686520000000001</v>
      </c>
      <c r="Z33" s="25">
        <v>1.4838979999999999</v>
      </c>
      <c r="AA33" s="25">
        <v>1.501379</v>
      </c>
      <c r="AB33" s="25">
        <v>1.5198700000000001</v>
      </c>
      <c r="AC33" s="25">
        <v>1.5388790000000001</v>
      </c>
      <c r="AD33" s="25">
        <v>1.5588690000000001</v>
      </c>
      <c r="AE33" s="25">
        <v>1.5842160000000001</v>
      </c>
      <c r="AF33">
        <v>9.11E-3</v>
      </c>
    </row>
    <row r="34" spans="1:32">
      <c r="A34" s="3" t="s">
        <v>89</v>
      </c>
      <c r="B34" s="25">
        <v>1.415E-3</v>
      </c>
      <c r="C34" s="25">
        <v>6.96E-4</v>
      </c>
      <c r="D34" s="25">
        <v>4.2299999999999998E-4</v>
      </c>
      <c r="E34" s="25">
        <v>7.1000000000000002E-4</v>
      </c>
      <c r="F34" s="25">
        <v>4.2299999999999998E-4</v>
      </c>
      <c r="G34" s="25">
        <v>4.2299999999999998E-4</v>
      </c>
      <c r="H34" s="25">
        <v>4.2299999999999998E-4</v>
      </c>
      <c r="I34" s="25">
        <v>4.2299999999999998E-4</v>
      </c>
      <c r="J34" s="25">
        <v>4.2299999999999998E-4</v>
      </c>
      <c r="K34" s="25">
        <v>4.6299999999999998E-4</v>
      </c>
      <c r="L34" s="25">
        <v>7.1000000000000002E-4</v>
      </c>
      <c r="M34" s="25">
        <v>4.6299999999999998E-4</v>
      </c>
      <c r="N34" s="25">
        <v>4.6299999999999998E-4</v>
      </c>
      <c r="O34" s="25">
        <v>4.6299999999999998E-4</v>
      </c>
      <c r="P34" s="25">
        <v>4.6299999999999998E-4</v>
      </c>
      <c r="Q34" s="25">
        <v>4.6299999999999998E-4</v>
      </c>
      <c r="R34" s="25">
        <v>4.6299999999999998E-4</v>
      </c>
      <c r="S34" s="25">
        <v>4.6299999999999998E-4</v>
      </c>
      <c r="T34" s="25">
        <v>4.6299999999999998E-4</v>
      </c>
      <c r="U34" s="25">
        <v>4.6299999999999998E-4</v>
      </c>
      <c r="V34" s="25">
        <v>4.6299999999999998E-4</v>
      </c>
      <c r="W34" s="25">
        <v>6.3100000000000005E-4</v>
      </c>
      <c r="X34" s="25">
        <v>4.6299999999999998E-4</v>
      </c>
      <c r="Y34" s="25">
        <v>4.6299999999999998E-4</v>
      </c>
      <c r="Z34" s="25">
        <v>4.6299999999999998E-4</v>
      </c>
      <c r="AA34" s="25">
        <v>4.6299999999999998E-4</v>
      </c>
      <c r="AB34" s="25">
        <v>4.6299999999999998E-4</v>
      </c>
      <c r="AC34" s="25">
        <v>4.6299999999999998E-4</v>
      </c>
      <c r="AD34" s="25">
        <v>4.6299999999999998E-4</v>
      </c>
      <c r="AE34" s="25">
        <v>4.6299999999999998E-4</v>
      </c>
      <c r="AF34">
        <v>-3.7812999999999999E-2</v>
      </c>
    </row>
    <row r="35" spans="1:32">
      <c r="A35" s="3" t="s">
        <v>90</v>
      </c>
      <c r="B35" s="25">
        <v>-9.8820000000000005E-2</v>
      </c>
      <c r="C35" s="25">
        <v>-0.10589</v>
      </c>
      <c r="D35" s="25">
        <v>-0.14177500000000001</v>
      </c>
      <c r="E35" s="25">
        <v>-0.14532</v>
      </c>
      <c r="F35" s="25">
        <v>-0.15639900000000001</v>
      </c>
      <c r="G35" s="25">
        <v>-0.160302</v>
      </c>
      <c r="H35" s="25">
        <v>-0.16431100000000001</v>
      </c>
      <c r="I35" s="25">
        <v>-0.16842499999999999</v>
      </c>
      <c r="J35" s="25">
        <v>-0.18085000000000001</v>
      </c>
      <c r="K35" s="25">
        <v>-0.185365</v>
      </c>
      <c r="L35" s="25">
        <v>-0.19000700000000001</v>
      </c>
      <c r="M35" s="25">
        <v>-0.19423299999999999</v>
      </c>
      <c r="N35" s="25">
        <v>-0.19742599999999999</v>
      </c>
      <c r="O35" s="25">
        <v>-0.20186299999999999</v>
      </c>
      <c r="P35" s="25">
        <v>-0.209726</v>
      </c>
      <c r="Q35" s="25">
        <v>-0.21496799999999999</v>
      </c>
      <c r="R35" s="25">
        <v>-0.22035099999999999</v>
      </c>
      <c r="S35" s="25">
        <v>-0.22586100000000001</v>
      </c>
      <c r="T35" s="25">
        <v>-0.24202000000000001</v>
      </c>
      <c r="U35" s="25">
        <v>-0.237292</v>
      </c>
      <c r="V35" s="25">
        <v>-0.245395</v>
      </c>
      <c r="W35" s="25">
        <v>-0.249306</v>
      </c>
      <c r="X35" s="25">
        <v>-0.255552</v>
      </c>
      <c r="Y35" s="25">
        <v>-0.27382600000000001</v>
      </c>
      <c r="Z35" s="25">
        <v>-0.28067599999999998</v>
      </c>
      <c r="AA35" s="25">
        <v>-0.28764400000000001</v>
      </c>
      <c r="AB35" s="25">
        <v>-0.29466799999999999</v>
      </c>
      <c r="AC35" s="25">
        <v>-0.30214299999999999</v>
      </c>
      <c r="AD35" s="25">
        <v>-0.30977300000000002</v>
      </c>
      <c r="AE35" s="25">
        <v>-0.32052399999999998</v>
      </c>
      <c r="AF35">
        <v>4.1409000000000001E-2</v>
      </c>
    </row>
    <row r="36" spans="1:32">
      <c r="A36" s="28" t="s">
        <v>91</v>
      </c>
      <c r="B36" s="29">
        <v>1.120444</v>
      </c>
      <c r="C36" s="29">
        <v>1.1549400000000001</v>
      </c>
      <c r="D36" s="29">
        <v>1.1736679999999999</v>
      </c>
      <c r="E36" s="29">
        <v>1.1693899999999999</v>
      </c>
      <c r="F36" s="29">
        <v>1.1689149999999999</v>
      </c>
      <c r="G36" s="29">
        <v>1.1666460000000001</v>
      </c>
      <c r="H36" s="29">
        <v>1.1627270000000001</v>
      </c>
      <c r="I36" s="29">
        <v>1.159165</v>
      </c>
      <c r="J36" s="29">
        <v>1.15598</v>
      </c>
      <c r="K36" s="29">
        <v>1.154935</v>
      </c>
      <c r="L36" s="29">
        <v>1.1556489999999999</v>
      </c>
      <c r="M36" s="29">
        <v>1.155562</v>
      </c>
      <c r="N36" s="29">
        <v>1.1572880000000001</v>
      </c>
      <c r="O36" s="29">
        <v>1.1581589999999999</v>
      </c>
      <c r="P36" s="29">
        <v>1.1585019999999999</v>
      </c>
      <c r="Q36" s="29">
        <v>1.1583030000000001</v>
      </c>
      <c r="R36" s="29">
        <v>1.159624</v>
      </c>
      <c r="S36" s="29">
        <v>1.1620220000000001</v>
      </c>
      <c r="T36" s="29">
        <v>1.16611</v>
      </c>
      <c r="U36" s="29">
        <v>1.171665</v>
      </c>
      <c r="V36" s="29">
        <v>1.1765220000000001</v>
      </c>
      <c r="W36" s="29">
        <v>1.1823049999999999</v>
      </c>
      <c r="X36" s="29">
        <v>1.1884079999999999</v>
      </c>
      <c r="Y36" s="29">
        <v>1.1952879999999999</v>
      </c>
      <c r="Z36" s="29">
        <v>1.2036849999999999</v>
      </c>
      <c r="AA36" s="29">
        <v>1.2141980000000001</v>
      </c>
      <c r="AB36" s="29">
        <v>1.2256640000000001</v>
      </c>
      <c r="AC36" s="29">
        <v>1.2371989999999999</v>
      </c>
      <c r="AD36" s="29">
        <v>1.2495590000000001</v>
      </c>
      <c r="AE36" s="29">
        <v>1.2641549999999999</v>
      </c>
      <c r="AF36">
        <v>4.1700000000000001E-3</v>
      </c>
    </row>
    <row r="37" spans="1:32">
      <c r="A37" s="28" t="s">
        <v>92</v>
      </c>
    </row>
    <row r="38" spans="1:32">
      <c r="A38" s="28" t="s">
        <v>93</v>
      </c>
    </row>
    <row r="39" spans="1:32">
      <c r="A39" s="28" t="s">
        <v>94</v>
      </c>
      <c r="B39" s="29">
        <v>0.34008899999999997</v>
      </c>
      <c r="C39" s="81">
        <v>0.37804300000000002</v>
      </c>
      <c r="D39" s="81">
        <v>0.411769</v>
      </c>
      <c r="E39" s="81">
        <v>0.43284600000000001</v>
      </c>
      <c r="F39" s="81">
        <v>0.45442199999999999</v>
      </c>
      <c r="G39" s="81">
        <v>0.47121800000000003</v>
      </c>
      <c r="H39" s="81">
        <v>0.49234299999999998</v>
      </c>
      <c r="I39" s="81">
        <v>0.51432800000000001</v>
      </c>
      <c r="J39" s="81">
        <v>0.53705800000000004</v>
      </c>
      <c r="K39" s="81">
        <v>0.55914600000000003</v>
      </c>
      <c r="L39" s="81">
        <v>0.58248500000000003</v>
      </c>
      <c r="M39" s="81">
        <v>0.60941900000000004</v>
      </c>
      <c r="N39" s="81">
        <v>0.63622699999999999</v>
      </c>
      <c r="O39" s="81">
        <v>0.66323500000000002</v>
      </c>
      <c r="P39" s="81">
        <v>0.69007099999999999</v>
      </c>
      <c r="Q39" s="81">
        <v>0.71802900000000003</v>
      </c>
      <c r="R39" s="81">
        <v>0.74831499999999995</v>
      </c>
      <c r="S39" s="81">
        <v>0.78126399999999996</v>
      </c>
      <c r="T39" s="81">
        <v>0.81559700000000002</v>
      </c>
      <c r="U39" s="81">
        <v>0.85188200000000003</v>
      </c>
      <c r="V39" s="81">
        <v>0.88826300000000002</v>
      </c>
      <c r="W39" s="81">
        <v>0.92717899999999998</v>
      </c>
      <c r="X39" s="81">
        <v>0.97075500000000003</v>
      </c>
      <c r="Y39" s="81">
        <v>1.0116780000000001</v>
      </c>
      <c r="Z39" s="81">
        <v>1.057169</v>
      </c>
      <c r="AA39" s="81">
        <v>1.1050230000000001</v>
      </c>
      <c r="AB39" s="81">
        <v>1.1520900000000001</v>
      </c>
      <c r="AC39" s="81">
        <v>1.208912</v>
      </c>
      <c r="AD39" s="81">
        <v>1.261002</v>
      </c>
      <c r="AE39" s="81">
        <v>1.3173349999999999</v>
      </c>
      <c r="AF39" s="74">
        <v>4.7802999999999998E-2</v>
      </c>
    </row>
    <row r="40" spans="1:32">
      <c r="A40" s="3" t="s">
        <v>95</v>
      </c>
      <c r="B40" s="25">
        <v>4.8445000000000002E-2</v>
      </c>
      <c r="C40" s="80">
        <v>5.4163000000000003E-2</v>
      </c>
      <c r="D40" s="80">
        <v>5.7647999999999998E-2</v>
      </c>
      <c r="E40" s="80">
        <v>5.7015000000000003E-2</v>
      </c>
      <c r="F40" s="80">
        <v>5.6885999999999999E-2</v>
      </c>
      <c r="G40" s="80">
        <v>5.6571999999999997E-2</v>
      </c>
      <c r="H40" s="80">
        <v>5.6569000000000001E-2</v>
      </c>
      <c r="I40" s="80">
        <v>5.6689999999999997E-2</v>
      </c>
      <c r="J40" s="80">
        <v>5.6779000000000003E-2</v>
      </c>
      <c r="K40" s="80">
        <v>5.6772999999999997E-2</v>
      </c>
      <c r="L40" s="80">
        <v>5.6855999999999997E-2</v>
      </c>
      <c r="M40" s="80">
        <v>5.7213E-2</v>
      </c>
      <c r="N40" s="80">
        <v>5.7431000000000003E-2</v>
      </c>
      <c r="O40" s="80">
        <v>5.7514999999999997E-2</v>
      </c>
      <c r="P40" s="80">
        <v>5.7547000000000001E-2</v>
      </c>
      <c r="Q40" s="80">
        <v>5.7618999999999997E-2</v>
      </c>
      <c r="R40" s="80">
        <v>5.7757999999999997E-2</v>
      </c>
      <c r="S40" s="80">
        <v>5.8098999999999998E-2</v>
      </c>
      <c r="T40" s="80">
        <v>5.8430999999999997E-2</v>
      </c>
      <c r="U40" s="80">
        <v>5.8702999999999998E-2</v>
      </c>
      <c r="V40" s="80">
        <v>5.8959999999999999E-2</v>
      </c>
      <c r="W40" s="80">
        <v>5.9111999999999998E-2</v>
      </c>
      <c r="X40" s="80">
        <v>5.9450999999999997E-2</v>
      </c>
      <c r="Y40" s="80">
        <v>5.9602000000000002E-2</v>
      </c>
      <c r="Z40" s="80">
        <v>5.9852000000000002E-2</v>
      </c>
      <c r="AA40" s="80">
        <v>6.0192000000000002E-2</v>
      </c>
      <c r="AB40" s="80">
        <v>6.0316000000000002E-2</v>
      </c>
      <c r="AC40" s="80">
        <v>6.0858000000000002E-2</v>
      </c>
      <c r="AD40" s="80">
        <v>6.0950999999999998E-2</v>
      </c>
      <c r="AE40" s="80">
        <v>6.1275000000000003E-2</v>
      </c>
      <c r="AF40" s="78">
        <v>8.1349999999999999E-3</v>
      </c>
    </row>
    <row r="41" spans="1:32">
      <c r="A41" s="3" t="s">
        <v>96</v>
      </c>
      <c r="B41" s="25">
        <v>1.3916E-2</v>
      </c>
      <c r="C41" s="80">
        <v>1.5650000000000001E-2</v>
      </c>
      <c r="D41" s="80">
        <v>1.7245E-2</v>
      </c>
      <c r="E41" s="80">
        <v>1.8103999999999999E-2</v>
      </c>
      <c r="F41" s="80">
        <v>1.9044999999999999E-2</v>
      </c>
      <c r="G41" s="80">
        <v>1.9845999999999999E-2</v>
      </c>
      <c r="H41" s="80">
        <v>2.0566000000000001E-2</v>
      </c>
      <c r="I41" s="80">
        <v>2.1271999999999999E-2</v>
      </c>
      <c r="J41" s="80">
        <v>2.197E-2</v>
      </c>
      <c r="K41" s="80">
        <v>2.2662999999999999E-2</v>
      </c>
      <c r="L41" s="80">
        <v>2.3252999999999999E-2</v>
      </c>
      <c r="M41" s="80">
        <v>2.3845000000000002E-2</v>
      </c>
      <c r="N41" s="80">
        <v>2.4421000000000002E-2</v>
      </c>
      <c r="O41" s="80">
        <v>2.4924999999999999E-2</v>
      </c>
      <c r="P41" s="80">
        <v>2.5409999999999999E-2</v>
      </c>
      <c r="Q41" s="80">
        <v>2.5918E-2</v>
      </c>
      <c r="R41" s="80">
        <v>2.6393E-2</v>
      </c>
      <c r="S41" s="80">
        <v>2.6922999999999999E-2</v>
      </c>
      <c r="T41" s="80">
        <v>2.7501999999999999E-2</v>
      </c>
      <c r="U41" s="80">
        <v>2.8138E-2</v>
      </c>
      <c r="V41" s="80">
        <v>2.8794E-2</v>
      </c>
      <c r="W41" s="80">
        <v>2.9492000000000001E-2</v>
      </c>
      <c r="X41" s="80">
        <v>3.0227E-2</v>
      </c>
      <c r="Y41" s="80">
        <v>3.0984000000000001E-2</v>
      </c>
      <c r="Z41" s="80">
        <v>3.1743E-2</v>
      </c>
      <c r="AA41" s="80">
        <v>3.2532999999999999E-2</v>
      </c>
      <c r="AB41" s="80">
        <v>3.3385999999999999E-2</v>
      </c>
      <c r="AC41" s="80">
        <v>3.4241000000000001E-2</v>
      </c>
      <c r="AD41" s="80">
        <v>3.5097999999999997E-2</v>
      </c>
      <c r="AE41" s="80">
        <v>3.5983000000000001E-2</v>
      </c>
      <c r="AF41" s="78">
        <v>3.3300999999999997E-2</v>
      </c>
    </row>
    <row r="42" spans="1:32">
      <c r="A42" s="3" t="s">
        <v>84</v>
      </c>
      <c r="B42" s="25">
        <v>0.277555</v>
      </c>
      <c r="C42" s="80">
        <v>0.30805700000000003</v>
      </c>
      <c r="D42" s="80">
        <v>0.33670600000000001</v>
      </c>
      <c r="E42" s="80">
        <v>0.35755799999999999</v>
      </c>
      <c r="F42" s="80">
        <v>0.37832300000000002</v>
      </c>
      <c r="G42" s="80">
        <v>0.39463399999999998</v>
      </c>
      <c r="H42" s="80">
        <v>0.41504400000000002</v>
      </c>
      <c r="I42" s="80">
        <v>0.43620300000000001</v>
      </c>
      <c r="J42" s="80">
        <v>0.45814700000000003</v>
      </c>
      <c r="K42" s="80">
        <v>0.47954799999999997</v>
      </c>
      <c r="L42" s="80">
        <v>0.50221400000000005</v>
      </c>
      <c r="M42" s="80">
        <v>0.52819899999999997</v>
      </c>
      <c r="N42" s="80">
        <v>0.55421299999999996</v>
      </c>
      <c r="O42" s="80">
        <v>0.58063399999999998</v>
      </c>
      <c r="P42" s="80">
        <v>0.60695299999999996</v>
      </c>
      <c r="Q42" s="80">
        <v>0.63433300000000004</v>
      </c>
      <c r="R42" s="80">
        <v>0.66400499999999996</v>
      </c>
      <c r="S42" s="80">
        <v>0.69608300000000001</v>
      </c>
      <c r="T42" s="80">
        <v>0.72950300000000001</v>
      </c>
      <c r="U42" s="80">
        <v>0.76487899999999998</v>
      </c>
      <c r="V42" s="80">
        <v>0.800346</v>
      </c>
      <c r="W42" s="80">
        <v>0.83840899999999996</v>
      </c>
      <c r="X42" s="80">
        <v>0.88090900000000005</v>
      </c>
      <c r="Y42" s="80">
        <v>0.92092300000000005</v>
      </c>
      <c r="Z42" s="80">
        <v>0.96540300000000001</v>
      </c>
      <c r="AA42" s="80">
        <v>1.0121260000000001</v>
      </c>
      <c r="AB42" s="80">
        <v>1.058214</v>
      </c>
      <c r="AC42" s="80">
        <v>1.1136360000000001</v>
      </c>
      <c r="AD42" s="80">
        <v>1.164774</v>
      </c>
      <c r="AE42" s="80">
        <v>1.2198960000000001</v>
      </c>
      <c r="AF42" s="78">
        <v>5.2377E-2</v>
      </c>
    </row>
    <row r="43" spans="1:32">
      <c r="A43" s="3" t="s">
        <v>85</v>
      </c>
      <c r="B43" s="25">
        <v>1.7200000000000001E-4</v>
      </c>
      <c r="C43" s="80">
        <v>1.7200000000000001E-4</v>
      </c>
      <c r="D43" s="80">
        <v>1.7000000000000001E-4</v>
      </c>
      <c r="E43" s="80">
        <v>1.6799999999999999E-4</v>
      </c>
      <c r="F43" s="80">
        <v>1.6699999999999999E-4</v>
      </c>
      <c r="G43" s="80">
        <v>1.65E-4</v>
      </c>
      <c r="H43" s="80">
        <v>1.64E-4</v>
      </c>
      <c r="I43" s="80">
        <v>1.64E-4</v>
      </c>
      <c r="J43" s="80">
        <v>1.6200000000000001E-4</v>
      </c>
      <c r="K43" s="80">
        <v>1.6200000000000001E-4</v>
      </c>
      <c r="L43" s="80">
        <v>1.6200000000000001E-4</v>
      </c>
      <c r="M43" s="80">
        <v>1.6200000000000001E-4</v>
      </c>
      <c r="N43" s="80">
        <v>1.6100000000000001E-4</v>
      </c>
      <c r="O43" s="80">
        <v>1.6100000000000001E-4</v>
      </c>
      <c r="P43" s="80">
        <v>1.6000000000000001E-4</v>
      </c>
      <c r="Q43" s="80">
        <v>1.6000000000000001E-4</v>
      </c>
      <c r="R43" s="80">
        <v>1.6000000000000001E-4</v>
      </c>
      <c r="S43" s="80">
        <v>1.6000000000000001E-4</v>
      </c>
      <c r="T43" s="80">
        <v>1.6000000000000001E-4</v>
      </c>
      <c r="U43" s="80">
        <v>1.6200000000000001E-4</v>
      </c>
      <c r="V43" s="80">
        <v>1.63E-4</v>
      </c>
      <c r="W43" s="80">
        <v>1.65E-4</v>
      </c>
      <c r="X43" s="80">
        <v>1.6699999999999999E-4</v>
      </c>
      <c r="Y43" s="80">
        <v>1.6899999999999999E-4</v>
      </c>
      <c r="Z43" s="80">
        <v>1.7100000000000001E-4</v>
      </c>
      <c r="AA43" s="80">
        <v>1.7200000000000001E-4</v>
      </c>
      <c r="AB43" s="80">
        <v>1.74E-4</v>
      </c>
      <c r="AC43" s="80">
        <v>1.76E-4</v>
      </c>
      <c r="AD43" s="80">
        <v>1.7799999999999999E-4</v>
      </c>
      <c r="AE43" s="80">
        <v>1.8000000000000001E-4</v>
      </c>
      <c r="AF43" s="78">
        <v>1.6050000000000001E-3</v>
      </c>
    </row>
    <row r="44" spans="1:32">
      <c r="A44" s="28" t="s">
        <v>97</v>
      </c>
      <c r="B44" s="29">
        <v>0.27770699999999998</v>
      </c>
      <c r="C44" s="81">
        <v>0.30398700000000001</v>
      </c>
      <c r="D44" s="81">
        <v>0.32939099999999999</v>
      </c>
      <c r="E44" s="81">
        <v>0.35359000000000002</v>
      </c>
      <c r="F44" s="81">
        <v>0.36962699999999998</v>
      </c>
      <c r="G44" s="81">
        <v>0.38673800000000003</v>
      </c>
      <c r="H44" s="81">
        <v>0.40073799999999998</v>
      </c>
      <c r="I44" s="81">
        <v>0.41214299999999998</v>
      </c>
      <c r="J44" s="81">
        <v>0.42750700000000003</v>
      </c>
      <c r="K44" s="81">
        <v>0.43467499999999998</v>
      </c>
      <c r="L44" s="81">
        <v>0.44379800000000003</v>
      </c>
      <c r="M44" s="81">
        <v>0.457758</v>
      </c>
      <c r="N44" s="81">
        <v>0.47243800000000002</v>
      </c>
      <c r="O44" s="81">
        <v>0.48152099999999998</v>
      </c>
      <c r="P44" s="81">
        <v>0.48131699999999999</v>
      </c>
      <c r="Q44" s="81">
        <v>0.49277700000000002</v>
      </c>
      <c r="R44" s="81">
        <v>0.50872899999999999</v>
      </c>
      <c r="S44" s="81">
        <v>0.52129099999999995</v>
      </c>
      <c r="T44" s="81">
        <v>0.53738300000000006</v>
      </c>
      <c r="U44" s="81">
        <v>0.55867199999999995</v>
      </c>
      <c r="V44" s="81">
        <v>0.57545900000000005</v>
      </c>
      <c r="W44" s="81">
        <v>0.59654399999999996</v>
      </c>
      <c r="X44" s="81">
        <v>0.61471399999999998</v>
      </c>
      <c r="Y44" s="81">
        <v>0.62855399999999995</v>
      </c>
      <c r="Z44" s="81">
        <v>0.64894600000000002</v>
      </c>
      <c r="AA44" s="81">
        <v>0.67216699999999996</v>
      </c>
      <c r="AB44" s="81">
        <v>0.68879900000000005</v>
      </c>
      <c r="AC44" s="81">
        <v>0.71041500000000002</v>
      </c>
      <c r="AD44" s="81">
        <v>0.72867899999999997</v>
      </c>
      <c r="AE44" s="81">
        <v>0.74353400000000003</v>
      </c>
      <c r="AF44" s="74">
        <v>3.4543999999999998E-2</v>
      </c>
    </row>
    <row r="45" spans="1:32">
      <c r="A45" s="3" t="s">
        <v>83</v>
      </c>
      <c r="B45" s="25">
        <v>7.4163000000000007E-2</v>
      </c>
      <c r="C45" s="80">
        <v>7.4392E-2</v>
      </c>
      <c r="D45" s="80">
        <v>7.3889999999999997E-2</v>
      </c>
      <c r="E45" s="80">
        <v>7.3552999999999993E-2</v>
      </c>
      <c r="F45" s="80">
        <v>7.3436000000000001E-2</v>
      </c>
      <c r="G45" s="80">
        <v>7.238E-2</v>
      </c>
      <c r="H45" s="80">
        <v>7.1879999999999999E-2</v>
      </c>
      <c r="I45" s="80">
        <v>7.1540999999999993E-2</v>
      </c>
      <c r="J45" s="80">
        <v>7.1304000000000006E-2</v>
      </c>
      <c r="K45" s="80">
        <v>7.1067000000000005E-2</v>
      </c>
      <c r="L45" s="80">
        <v>7.0795999999999998E-2</v>
      </c>
      <c r="M45" s="80">
        <v>7.0813000000000001E-2</v>
      </c>
      <c r="N45" s="80">
        <v>7.0583000000000007E-2</v>
      </c>
      <c r="O45" s="80">
        <v>7.0157999999999998E-2</v>
      </c>
      <c r="P45" s="80">
        <v>6.9917000000000007E-2</v>
      </c>
      <c r="Q45" s="80">
        <v>6.9782999999999998E-2</v>
      </c>
      <c r="R45" s="80">
        <v>6.9637000000000004E-2</v>
      </c>
      <c r="S45" s="80">
        <v>6.9691000000000003E-2</v>
      </c>
      <c r="T45" s="80">
        <v>6.9733000000000003E-2</v>
      </c>
      <c r="U45" s="80">
        <v>6.973E-2</v>
      </c>
      <c r="V45" s="80">
        <v>6.9640999999999995E-2</v>
      </c>
      <c r="W45" s="80">
        <v>6.9580000000000003E-2</v>
      </c>
      <c r="X45" s="80">
        <v>6.9635000000000002E-2</v>
      </c>
      <c r="Y45" s="80">
        <v>6.9553000000000004E-2</v>
      </c>
      <c r="Z45" s="80">
        <v>6.9555000000000006E-2</v>
      </c>
      <c r="AA45" s="80">
        <v>6.9547999999999999E-2</v>
      </c>
      <c r="AB45" s="80">
        <v>6.9417000000000006E-2</v>
      </c>
      <c r="AC45" s="80">
        <v>6.9639000000000006E-2</v>
      </c>
      <c r="AD45" s="80">
        <v>6.9524000000000002E-2</v>
      </c>
      <c r="AE45" s="80">
        <v>6.9519999999999998E-2</v>
      </c>
      <c r="AF45" s="78">
        <v>-2.2269999999999998E-3</v>
      </c>
    </row>
    <row r="46" spans="1:32">
      <c r="A46" s="3" t="s">
        <v>84</v>
      </c>
      <c r="B46" s="25">
        <v>0.196655</v>
      </c>
      <c r="C46" s="80">
        <v>0.22265799999999999</v>
      </c>
      <c r="D46" s="80">
        <v>0.248642</v>
      </c>
      <c r="E46" s="80">
        <v>0.27325300000000002</v>
      </c>
      <c r="F46" s="80">
        <v>0.289441</v>
      </c>
      <c r="G46" s="80">
        <v>0.30767299999999997</v>
      </c>
      <c r="H46" s="80">
        <v>0.32219900000000001</v>
      </c>
      <c r="I46" s="80">
        <v>0.33395900000000001</v>
      </c>
      <c r="J46" s="80">
        <v>0.34960000000000002</v>
      </c>
      <c r="K46" s="80">
        <v>0.35700799999999999</v>
      </c>
      <c r="L46" s="80">
        <v>0.36640800000000001</v>
      </c>
      <c r="M46" s="80">
        <v>0.38034200000000001</v>
      </c>
      <c r="N46" s="80">
        <v>0.39524300000000001</v>
      </c>
      <c r="O46" s="80">
        <v>0.40476299999999998</v>
      </c>
      <c r="P46" s="80">
        <v>0.40482200000000002</v>
      </c>
      <c r="Q46" s="80">
        <v>0.41642899999999999</v>
      </c>
      <c r="R46" s="80">
        <v>0.43254399999999998</v>
      </c>
      <c r="S46" s="80">
        <v>0.44505</v>
      </c>
      <c r="T46" s="80">
        <v>0.46110099999999998</v>
      </c>
      <c r="U46" s="80">
        <v>0.48238399999999998</v>
      </c>
      <c r="V46" s="80">
        <v>0.49926999999999999</v>
      </c>
      <c r="W46" s="80">
        <v>0.52039400000000002</v>
      </c>
      <c r="X46" s="80">
        <v>0.53851099999999996</v>
      </c>
      <c r="Y46" s="80">
        <v>0.55243100000000001</v>
      </c>
      <c r="Z46" s="80">
        <v>0.57282999999999995</v>
      </c>
      <c r="AA46" s="80">
        <v>0.59606999999999999</v>
      </c>
      <c r="AB46" s="80">
        <v>0.61283900000000002</v>
      </c>
      <c r="AC46" s="80">
        <v>0.63423099999999999</v>
      </c>
      <c r="AD46" s="80">
        <v>0.65261199999999997</v>
      </c>
      <c r="AE46" s="80">
        <v>0.667466</v>
      </c>
      <c r="AF46" s="78">
        <v>4.3040000000000002E-2</v>
      </c>
    </row>
    <row r="47" spans="1:32">
      <c r="A47" s="3" t="s">
        <v>85</v>
      </c>
      <c r="B47" s="25">
        <v>6.8890000000000002E-3</v>
      </c>
      <c r="C47" s="80">
        <v>6.9369999999999996E-3</v>
      </c>
      <c r="D47" s="80">
        <v>6.8589999999999996E-3</v>
      </c>
      <c r="E47" s="80">
        <v>6.7850000000000002E-3</v>
      </c>
      <c r="F47" s="80">
        <v>6.7499999999999999E-3</v>
      </c>
      <c r="G47" s="80">
        <v>6.685E-3</v>
      </c>
      <c r="H47" s="80">
        <v>6.659E-3</v>
      </c>
      <c r="I47" s="80">
        <v>6.6429999999999996E-3</v>
      </c>
      <c r="J47" s="80">
        <v>6.6030000000000004E-3</v>
      </c>
      <c r="K47" s="80">
        <v>6.6E-3</v>
      </c>
      <c r="L47" s="80">
        <v>6.5929999999999999E-3</v>
      </c>
      <c r="M47" s="80">
        <v>6.6020000000000002E-3</v>
      </c>
      <c r="N47" s="80">
        <v>6.6119999999999998E-3</v>
      </c>
      <c r="O47" s="80">
        <v>6.6E-3</v>
      </c>
      <c r="P47" s="80">
        <v>6.5779999999999996E-3</v>
      </c>
      <c r="Q47" s="80">
        <v>6.5649999999999997E-3</v>
      </c>
      <c r="R47" s="80">
        <v>6.548E-3</v>
      </c>
      <c r="S47" s="80">
        <v>6.5500000000000003E-3</v>
      </c>
      <c r="T47" s="80">
        <v>6.548E-3</v>
      </c>
      <c r="U47" s="80">
        <v>6.5579999999999996E-3</v>
      </c>
      <c r="V47" s="80">
        <v>6.548E-3</v>
      </c>
      <c r="W47" s="80">
        <v>6.5709999999999996E-3</v>
      </c>
      <c r="X47" s="80">
        <v>6.5690000000000002E-3</v>
      </c>
      <c r="Y47" s="80">
        <v>6.5700000000000003E-3</v>
      </c>
      <c r="Z47" s="80">
        <v>6.5599999999999999E-3</v>
      </c>
      <c r="AA47" s="80">
        <v>6.5500000000000003E-3</v>
      </c>
      <c r="AB47" s="80">
        <v>6.5440000000000003E-3</v>
      </c>
      <c r="AC47" s="80">
        <v>6.5449999999999996E-3</v>
      </c>
      <c r="AD47" s="80">
        <v>6.5440000000000003E-3</v>
      </c>
      <c r="AE47" s="80">
        <v>6.5469999999999999E-3</v>
      </c>
      <c r="AF47" s="78">
        <v>-1.75E-3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68"/>
  <sheetViews>
    <sheetView zoomScale="95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E85" sqref="E85"/>
    </sheetView>
  </sheetViews>
  <sheetFormatPr defaultRowHeight="15" customHeight="1"/>
  <cols>
    <col min="1" max="1" width="39.6640625" style="116" customWidth="1"/>
    <col min="2" max="2" width="16" style="116" bestFit="1" customWidth="1"/>
    <col min="3" max="23" width="8.88671875" style="116"/>
    <col min="24" max="24" width="9.33203125" style="116" bestFit="1" customWidth="1"/>
    <col min="25" max="30" width="8.88671875" style="116"/>
    <col min="31" max="31" width="10.44140625" style="116" bestFit="1" customWidth="1"/>
    <col min="32" max="16384" width="8.88671875" style="116"/>
  </cols>
  <sheetData>
    <row r="1" spans="1:31" ht="15" customHeight="1">
      <c r="A1" s="119" t="s">
        <v>0</v>
      </c>
      <c r="U1" s="120"/>
    </row>
    <row r="2" spans="1:31" ht="15" customHeight="1">
      <c r="A2" s="121" t="s">
        <v>1</v>
      </c>
      <c r="U2" s="122"/>
    </row>
    <row r="3" spans="1:31" ht="15" customHeight="1" thickBot="1">
      <c r="A3" s="123" t="s">
        <v>5</v>
      </c>
      <c r="B3" s="123">
        <v>2021</v>
      </c>
      <c r="C3" s="123">
        <v>2022</v>
      </c>
      <c r="D3" s="123">
        <v>2023</v>
      </c>
      <c r="E3" s="123">
        <v>2024</v>
      </c>
      <c r="F3" s="123">
        <v>2025</v>
      </c>
      <c r="G3" s="123">
        <v>2026</v>
      </c>
      <c r="H3" s="123">
        <v>2027</v>
      </c>
      <c r="I3" s="123">
        <v>2028</v>
      </c>
      <c r="J3" s="123">
        <v>2029</v>
      </c>
      <c r="K3" s="123">
        <v>2030</v>
      </c>
      <c r="L3" s="123">
        <v>2031</v>
      </c>
      <c r="M3" s="123">
        <v>2032</v>
      </c>
      <c r="N3" s="123">
        <v>2033</v>
      </c>
      <c r="O3" s="123">
        <v>2034</v>
      </c>
      <c r="P3" s="123">
        <v>2035</v>
      </c>
      <c r="Q3" s="123">
        <v>2036</v>
      </c>
      <c r="R3" s="123">
        <v>2037</v>
      </c>
      <c r="S3" s="123">
        <v>2038</v>
      </c>
      <c r="T3" s="123">
        <v>2039</v>
      </c>
      <c r="U3" s="123">
        <v>2040</v>
      </c>
      <c r="V3" s="123">
        <v>2041</v>
      </c>
      <c r="W3" s="123">
        <v>2042</v>
      </c>
      <c r="X3" s="123">
        <v>2043</v>
      </c>
      <c r="Y3" s="123">
        <v>2044</v>
      </c>
      <c r="Z3" s="123">
        <v>2045</v>
      </c>
      <c r="AA3" s="123">
        <v>2046</v>
      </c>
      <c r="AB3" s="123">
        <v>2047</v>
      </c>
      <c r="AC3" s="123">
        <v>2048</v>
      </c>
      <c r="AD3" s="123">
        <v>2049</v>
      </c>
      <c r="AE3" s="123">
        <v>2050</v>
      </c>
    </row>
    <row r="4" spans="1:31" ht="15" customHeight="1" thickTop="1">
      <c r="A4" s="124" t="s">
        <v>130</v>
      </c>
      <c r="B4" s="125">
        <f>(B8+B10+B12+B21+B24+B26)/(B13+B27)</f>
        <v>0.93833089467736019</v>
      </c>
      <c r="U4" s="126">
        <f>(U8+U10+U12+U21+U24+U26)/(U13+U27)</f>
        <v>0.94503079617570029</v>
      </c>
      <c r="W4" s="103"/>
      <c r="X4" s="127" t="s">
        <v>123</v>
      </c>
      <c r="AE4" s="126">
        <f>(AE8+AE10+AE12+AE21+AE24+AE26)/(AE13+AE27)</f>
        <v>0.94967772400727413</v>
      </c>
    </row>
    <row r="5" spans="1:31" ht="15" customHeight="1">
      <c r="A5" s="128" t="s">
        <v>6</v>
      </c>
      <c r="B5" s="129">
        <v>0.478688</v>
      </c>
      <c r="C5" s="129">
        <v>0.48270299999999999</v>
      </c>
      <c r="D5" s="129">
        <v>0.46468700000000002</v>
      </c>
      <c r="E5" s="129">
        <v>0.461117</v>
      </c>
      <c r="F5" s="129">
        <v>0.45849200000000001</v>
      </c>
      <c r="G5" s="129">
        <v>0.455787</v>
      </c>
      <c r="H5" s="129">
        <v>0.45279799999999998</v>
      </c>
      <c r="I5" s="129">
        <v>0.449519</v>
      </c>
      <c r="J5" s="129">
        <v>0.446268</v>
      </c>
      <c r="K5" s="129">
        <v>0.44324200000000002</v>
      </c>
      <c r="L5" s="129">
        <v>0.44004300000000002</v>
      </c>
      <c r="M5" s="129">
        <v>0.43706899999999999</v>
      </c>
      <c r="N5" s="129">
        <v>0.43435000000000001</v>
      </c>
      <c r="O5" s="129">
        <v>0.432006</v>
      </c>
      <c r="P5" s="129">
        <v>0.43001699999999998</v>
      </c>
      <c r="Q5" s="129">
        <v>0.42827399999999999</v>
      </c>
      <c r="R5" s="129">
        <v>0.426653</v>
      </c>
      <c r="S5" s="129">
        <v>0.42513899999999999</v>
      </c>
      <c r="T5" s="129">
        <v>0.42375800000000002</v>
      </c>
      <c r="U5" s="129">
        <v>0.42247800000000002</v>
      </c>
      <c r="V5" s="129">
        <v>0.421269</v>
      </c>
      <c r="W5" s="129">
        <v>0.42019899999999999</v>
      </c>
      <c r="X5" s="129">
        <v>0.41919400000000001</v>
      </c>
      <c r="Y5" s="129">
        <v>0.418209</v>
      </c>
      <c r="Z5" s="129">
        <v>0.417348</v>
      </c>
      <c r="AA5" s="129">
        <v>0.41660399999999997</v>
      </c>
      <c r="AB5" s="129">
        <v>0.41597899999999999</v>
      </c>
      <c r="AC5" s="129">
        <v>0.41545399999999999</v>
      </c>
      <c r="AD5" s="129">
        <v>0.41507300000000003</v>
      </c>
      <c r="AE5" s="129">
        <v>0.41484300000000002</v>
      </c>
    </row>
    <row r="6" spans="1:31" ht="15" customHeight="1">
      <c r="A6" s="128" t="s">
        <v>151</v>
      </c>
      <c r="B6" s="129">
        <v>0.41954599999999997</v>
      </c>
      <c r="C6" s="129">
        <v>0.44137799999999999</v>
      </c>
      <c r="D6" s="129">
        <v>0.414161</v>
      </c>
      <c r="E6" s="129">
        <v>0.40371299999999999</v>
      </c>
      <c r="F6" s="129">
        <v>0.39356799999999997</v>
      </c>
      <c r="G6" s="129">
        <v>0.38391700000000001</v>
      </c>
      <c r="H6" s="129">
        <v>0.374969</v>
      </c>
      <c r="I6" s="129">
        <v>0.367037</v>
      </c>
      <c r="J6" s="129">
        <v>0.36005500000000001</v>
      </c>
      <c r="K6" s="129">
        <v>0.353883</v>
      </c>
      <c r="L6" s="129">
        <v>0.34765600000000002</v>
      </c>
      <c r="M6" s="129">
        <v>0.34158300000000003</v>
      </c>
      <c r="N6" s="129">
        <v>0.335733</v>
      </c>
      <c r="O6" s="129">
        <v>0.330154</v>
      </c>
      <c r="P6" s="129">
        <v>0.32467800000000002</v>
      </c>
      <c r="Q6" s="129">
        <v>0.31924000000000002</v>
      </c>
      <c r="R6" s="129">
        <v>0.31379299999999999</v>
      </c>
      <c r="S6" s="129">
        <v>0.30854700000000002</v>
      </c>
      <c r="T6" s="129">
        <v>0.303512</v>
      </c>
      <c r="U6" s="129">
        <v>0.29859599999999997</v>
      </c>
      <c r="V6" s="129">
        <v>0.29379899999999998</v>
      </c>
      <c r="W6" s="129">
        <v>0.289161</v>
      </c>
      <c r="X6" s="129">
        <v>0.28438099999999999</v>
      </c>
      <c r="Y6" s="129">
        <v>0.27949299999999999</v>
      </c>
      <c r="Z6" s="129">
        <v>0.274725</v>
      </c>
      <c r="AA6" s="129">
        <v>0.26998899999999998</v>
      </c>
      <c r="AB6" s="129">
        <v>0.265401</v>
      </c>
      <c r="AC6" s="129">
        <v>0.26097999999999999</v>
      </c>
      <c r="AD6" s="129">
        <v>0.25662699999999999</v>
      </c>
      <c r="AE6" s="129">
        <v>0.252357</v>
      </c>
    </row>
    <row r="7" spans="1:31" ht="15" customHeight="1">
      <c r="A7" s="128" t="s">
        <v>9</v>
      </c>
      <c r="B7" s="129">
        <v>0.89823399999999998</v>
      </c>
      <c r="C7" s="129">
        <v>0.92408100000000004</v>
      </c>
      <c r="D7" s="129">
        <v>0.87884700000000004</v>
      </c>
      <c r="E7" s="129">
        <v>0.86482999999999999</v>
      </c>
      <c r="F7" s="129">
        <v>0.85206000000000004</v>
      </c>
      <c r="G7" s="129">
        <v>0.83970400000000001</v>
      </c>
      <c r="H7" s="129">
        <v>0.82776700000000003</v>
      </c>
      <c r="I7" s="129">
        <v>0.81655599999999995</v>
      </c>
      <c r="J7" s="129">
        <v>0.80632300000000001</v>
      </c>
      <c r="K7" s="129">
        <v>0.797126</v>
      </c>
      <c r="L7" s="129">
        <v>0.78769900000000004</v>
      </c>
      <c r="M7" s="129">
        <v>0.77865300000000004</v>
      </c>
      <c r="N7" s="129">
        <v>0.77008200000000004</v>
      </c>
      <c r="O7" s="129">
        <v>0.76215999999999995</v>
      </c>
      <c r="P7" s="129">
        <v>0.754695</v>
      </c>
      <c r="Q7" s="129">
        <v>0.74751400000000001</v>
      </c>
      <c r="R7" s="129">
        <v>0.74044600000000005</v>
      </c>
      <c r="S7" s="129">
        <v>0.73368599999999995</v>
      </c>
      <c r="T7" s="129">
        <v>0.72726999999999997</v>
      </c>
      <c r="U7" s="129">
        <v>0.72107399999999999</v>
      </c>
      <c r="V7" s="129">
        <v>0.71506800000000004</v>
      </c>
      <c r="W7" s="129">
        <v>0.70935999999999999</v>
      </c>
      <c r="X7" s="129">
        <v>0.70357499999999995</v>
      </c>
      <c r="Y7" s="129">
        <v>0.69770100000000002</v>
      </c>
      <c r="Z7" s="129">
        <v>0.69207300000000005</v>
      </c>
      <c r="AA7" s="129">
        <v>0.68659300000000001</v>
      </c>
      <c r="AB7" s="129">
        <v>0.68137999999999999</v>
      </c>
      <c r="AC7" s="129">
        <v>0.67643399999999998</v>
      </c>
      <c r="AD7" s="129">
        <v>0.67169999999999996</v>
      </c>
      <c r="AE7" s="129">
        <v>0.66720000000000002</v>
      </c>
    </row>
    <row r="8" spans="1:31" ht="15" customHeight="1">
      <c r="A8" s="128" t="s">
        <v>3</v>
      </c>
      <c r="B8" s="129">
        <v>5.0073759999999998</v>
      </c>
      <c r="C8" s="129">
        <v>5.0701960000000001</v>
      </c>
      <c r="D8" s="129">
        <v>5.006418</v>
      </c>
      <c r="E8" s="129">
        <v>5.0257100000000001</v>
      </c>
      <c r="F8" s="129">
        <v>5.0462069999999999</v>
      </c>
      <c r="G8" s="129">
        <v>5.0568770000000001</v>
      </c>
      <c r="H8" s="129">
        <v>5.0596949999999996</v>
      </c>
      <c r="I8" s="129">
        <v>5.0545609999999996</v>
      </c>
      <c r="J8" s="129">
        <v>5.0432160000000001</v>
      </c>
      <c r="K8" s="129">
        <v>5.0329839999999999</v>
      </c>
      <c r="L8" s="129">
        <v>5.0154139999999998</v>
      </c>
      <c r="M8" s="129">
        <v>5.0026409999999997</v>
      </c>
      <c r="N8" s="129">
        <v>4.9901039999999997</v>
      </c>
      <c r="O8" s="129">
        <v>4.9814720000000001</v>
      </c>
      <c r="P8" s="129">
        <v>4.977093</v>
      </c>
      <c r="Q8" s="129">
        <v>4.9733669999999996</v>
      </c>
      <c r="R8" s="129">
        <v>4.9681170000000003</v>
      </c>
      <c r="S8" s="129">
        <v>4.9626669999999997</v>
      </c>
      <c r="T8" s="129">
        <v>4.9571440000000004</v>
      </c>
      <c r="U8" s="129">
        <v>4.9532210000000001</v>
      </c>
      <c r="V8" s="129">
        <v>4.9493939999999998</v>
      </c>
      <c r="W8" s="129">
        <v>4.9460360000000003</v>
      </c>
      <c r="X8" s="129">
        <v>4.9428619999999999</v>
      </c>
      <c r="Y8" s="129">
        <v>4.9409070000000002</v>
      </c>
      <c r="Z8" s="129">
        <v>4.9383319999999999</v>
      </c>
      <c r="AA8" s="129">
        <v>4.9355609999999999</v>
      </c>
      <c r="AB8" s="129">
        <v>4.9320570000000004</v>
      </c>
      <c r="AC8" s="129">
        <v>4.9285350000000001</v>
      </c>
      <c r="AD8" s="129">
        <v>4.9240320000000004</v>
      </c>
      <c r="AE8" s="129">
        <v>4.9193829999999998</v>
      </c>
    </row>
    <row r="9" spans="1:31" ht="15" customHeight="1">
      <c r="A9" s="128" t="s">
        <v>152</v>
      </c>
      <c r="B9" s="129">
        <v>0.46377800000000002</v>
      </c>
      <c r="C9" s="129">
        <v>0.48373500000000003</v>
      </c>
      <c r="D9" s="129">
        <v>0.453515</v>
      </c>
      <c r="E9" s="129">
        <v>0.45087899999999997</v>
      </c>
      <c r="F9" s="129">
        <v>0.44873000000000002</v>
      </c>
      <c r="G9" s="129">
        <v>0.446162</v>
      </c>
      <c r="H9" s="129">
        <v>0.44251200000000002</v>
      </c>
      <c r="I9" s="129">
        <v>0.43797000000000003</v>
      </c>
      <c r="J9" s="129">
        <v>0.43209500000000001</v>
      </c>
      <c r="K9" s="129">
        <v>0.42460100000000001</v>
      </c>
      <c r="L9" s="129">
        <v>0.417937</v>
      </c>
      <c r="M9" s="129">
        <v>0.411333</v>
      </c>
      <c r="N9" s="129">
        <v>0.40426499999999999</v>
      </c>
      <c r="O9" s="129">
        <v>0.39680700000000002</v>
      </c>
      <c r="P9" s="129">
        <v>0.38940399999999997</v>
      </c>
      <c r="Q9" s="129">
        <v>0.382276</v>
      </c>
      <c r="R9" s="129">
        <v>0.37601000000000001</v>
      </c>
      <c r="S9" s="129">
        <v>0.37000699999999997</v>
      </c>
      <c r="T9" s="129">
        <v>0.36373699999999998</v>
      </c>
      <c r="U9" s="129">
        <v>0.35793700000000001</v>
      </c>
      <c r="V9" s="129">
        <v>0.35236699999999999</v>
      </c>
      <c r="W9" s="129">
        <v>0.34685199999999999</v>
      </c>
      <c r="X9" s="129">
        <v>0.34216800000000003</v>
      </c>
      <c r="Y9" s="129">
        <v>0.33841300000000002</v>
      </c>
      <c r="Z9" s="129">
        <v>0.33475199999999999</v>
      </c>
      <c r="AA9" s="129">
        <v>0.33147300000000002</v>
      </c>
      <c r="AB9" s="129">
        <v>0.32768599999999998</v>
      </c>
      <c r="AC9" s="129">
        <v>0.32328000000000001</v>
      </c>
      <c r="AD9" s="129">
        <v>0.318664</v>
      </c>
      <c r="AE9" s="129">
        <v>0.31390800000000002</v>
      </c>
    </row>
    <row r="10" spans="1:31" ht="15" customHeight="1">
      <c r="A10" s="128" t="s">
        <v>10</v>
      </c>
      <c r="B10" s="129">
        <v>5.0851110000000004</v>
      </c>
      <c r="C10" s="129">
        <v>4.9885729999999997</v>
      </c>
      <c r="D10" s="129">
        <v>5.1303729999999996</v>
      </c>
      <c r="E10" s="129">
        <v>5.17448</v>
      </c>
      <c r="F10" s="129">
        <v>5.2160979999999997</v>
      </c>
      <c r="G10" s="129">
        <v>5.2495120000000002</v>
      </c>
      <c r="H10" s="129">
        <v>5.272672</v>
      </c>
      <c r="I10" s="129">
        <v>5.2950039999999996</v>
      </c>
      <c r="J10" s="129">
        <v>5.3176709999999998</v>
      </c>
      <c r="K10" s="129">
        <v>5.3403669999999996</v>
      </c>
      <c r="L10" s="129">
        <v>5.3639340000000004</v>
      </c>
      <c r="M10" s="129">
        <v>5.3899169999999996</v>
      </c>
      <c r="N10" s="129">
        <v>5.41629</v>
      </c>
      <c r="O10" s="129">
        <v>5.4440949999999999</v>
      </c>
      <c r="P10" s="129">
        <v>5.4804199999999996</v>
      </c>
      <c r="Q10" s="129">
        <v>5.5214350000000003</v>
      </c>
      <c r="R10" s="129">
        <v>5.5681989999999999</v>
      </c>
      <c r="S10" s="129">
        <v>5.6166029999999996</v>
      </c>
      <c r="T10" s="129">
        <v>5.662032</v>
      </c>
      <c r="U10" s="129">
        <v>5.7030609999999999</v>
      </c>
      <c r="V10" s="129">
        <v>5.74526</v>
      </c>
      <c r="W10" s="129">
        <v>5.7888700000000002</v>
      </c>
      <c r="X10" s="129">
        <v>5.833412</v>
      </c>
      <c r="Y10" s="129">
        <v>5.8834109999999997</v>
      </c>
      <c r="Z10" s="129">
        <v>5.9333600000000004</v>
      </c>
      <c r="AA10" s="129">
        <v>5.9833470000000002</v>
      </c>
      <c r="AB10" s="129">
        <v>6.0338209999999997</v>
      </c>
      <c r="AC10" s="129">
        <v>6.0830979999999997</v>
      </c>
      <c r="AD10" s="129">
        <v>6.1346290000000003</v>
      </c>
      <c r="AE10" s="129">
        <v>6.1923060000000003</v>
      </c>
    </row>
    <row r="11" spans="1:31" ht="15" customHeight="1">
      <c r="A11" s="124" t="s">
        <v>11</v>
      </c>
      <c r="B11" s="130">
        <v>11.454497999999999</v>
      </c>
      <c r="C11" s="130">
        <v>11.466583</v>
      </c>
      <c r="D11" s="130">
        <v>11.469151999999999</v>
      </c>
      <c r="E11" s="130">
        <v>11.515897000000001</v>
      </c>
      <c r="F11" s="130">
        <v>11.563096</v>
      </c>
      <c r="G11" s="130">
        <v>11.592255</v>
      </c>
      <c r="H11" s="130">
        <v>11.602646</v>
      </c>
      <c r="I11" s="130">
        <v>11.604091</v>
      </c>
      <c r="J11" s="130">
        <v>11.599304</v>
      </c>
      <c r="K11" s="130">
        <v>11.595078000000001</v>
      </c>
      <c r="L11" s="130">
        <v>11.584985</v>
      </c>
      <c r="M11" s="130">
        <v>11.582542</v>
      </c>
      <c r="N11" s="130">
        <v>11.58074</v>
      </c>
      <c r="O11" s="130">
        <v>11.584534</v>
      </c>
      <c r="P11" s="130">
        <v>11.601611999999999</v>
      </c>
      <c r="Q11" s="130">
        <v>11.624592</v>
      </c>
      <c r="R11" s="130">
        <v>11.652773</v>
      </c>
      <c r="S11" s="130">
        <v>11.682964</v>
      </c>
      <c r="T11" s="130">
        <v>11.710184</v>
      </c>
      <c r="U11" s="130">
        <v>11.735293</v>
      </c>
      <c r="V11" s="130">
        <v>11.762088</v>
      </c>
      <c r="W11" s="130">
        <v>11.791118000000001</v>
      </c>
      <c r="X11" s="130">
        <v>11.822018</v>
      </c>
      <c r="Y11" s="130">
        <v>11.860433</v>
      </c>
      <c r="Z11" s="130">
        <v>11.898517999999999</v>
      </c>
      <c r="AA11" s="130">
        <v>11.936973999999999</v>
      </c>
      <c r="AB11" s="130">
        <v>11.974945</v>
      </c>
      <c r="AC11" s="130">
        <v>12.011347000000001</v>
      </c>
      <c r="AD11" s="130">
        <v>12.049026</v>
      </c>
      <c r="AE11" s="130">
        <v>12.092796</v>
      </c>
    </row>
    <row r="12" spans="1:31" ht="15" customHeight="1">
      <c r="A12" s="128" t="s">
        <v>12</v>
      </c>
      <c r="B12" s="129">
        <v>9.3773499999999999</v>
      </c>
      <c r="C12" s="129">
        <v>9.1730219999999996</v>
      </c>
      <c r="D12" s="129">
        <v>9.3510910000000003</v>
      </c>
      <c r="E12" s="129">
        <v>9.2337059999999997</v>
      </c>
      <c r="F12" s="129">
        <v>9.1513650000000002</v>
      </c>
      <c r="G12" s="129">
        <v>9.1182540000000003</v>
      </c>
      <c r="H12" s="129">
        <v>9.0509989999999991</v>
      </c>
      <c r="I12" s="129">
        <v>8.9772669999999994</v>
      </c>
      <c r="J12" s="129">
        <v>8.9439499999999992</v>
      </c>
      <c r="K12" s="129">
        <v>8.9241600000000005</v>
      </c>
      <c r="L12" s="129">
        <v>8.9387310000000006</v>
      </c>
      <c r="M12" s="129">
        <v>8.9365159999999992</v>
      </c>
      <c r="N12" s="129">
        <v>8.9057099999999991</v>
      </c>
      <c r="O12" s="129">
        <v>8.8910830000000001</v>
      </c>
      <c r="P12" s="129">
        <v>8.8873750000000005</v>
      </c>
      <c r="Q12" s="129">
        <v>8.9040669999999995</v>
      </c>
      <c r="R12" s="129">
        <v>8.9184319999999992</v>
      </c>
      <c r="S12" s="129">
        <v>8.9543020000000002</v>
      </c>
      <c r="T12" s="129">
        <v>9.0006070000000005</v>
      </c>
      <c r="U12" s="129">
        <v>9.0315539999999999</v>
      </c>
      <c r="V12" s="129">
        <v>9.0583530000000003</v>
      </c>
      <c r="W12" s="129">
        <v>9.0962099999999992</v>
      </c>
      <c r="X12" s="129">
        <v>9.1410180000000008</v>
      </c>
      <c r="Y12" s="129">
        <v>9.1741969999999995</v>
      </c>
      <c r="Z12" s="129">
        <v>9.2133900000000004</v>
      </c>
      <c r="AA12" s="129">
        <v>9.2594340000000006</v>
      </c>
      <c r="AB12" s="129">
        <v>9.3182989999999997</v>
      </c>
      <c r="AC12" s="129">
        <v>9.3699759999999994</v>
      </c>
      <c r="AD12" s="129">
        <v>9.4379220000000004</v>
      </c>
      <c r="AE12" s="129">
        <v>9.5050559999999997</v>
      </c>
    </row>
    <row r="13" spans="1:31" ht="15" customHeight="1">
      <c r="A13" s="124" t="s">
        <v>4</v>
      </c>
      <c r="B13" s="130">
        <v>20.831848000000001</v>
      </c>
      <c r="C13" s="130">
        <v>20.639606000000001</v>
      </c>
      <c r="D13" s="130">
        <v>20.820243999999999</v>
      </c>
      <c r="E13" s="130">
        <v>20.749603</v>
      </c>
      <c r="F13" s="130">
        <v>20.714462000000001</v>
      </c>
      <c r="G13" s="130">
        <v>20.710508000000001</v>
      </c>
      <c r="H13" s="130">
        <v>20.653645000000001</v>
      </c>
      <c r="I13" s="130">
        <v>20.581358000000002</v>
      </c>
      <c r="J13" s="130">
        <v>20.543254999999998</v>
      </c>
      <c r="K13" s="130">
        <v>20.519238000000001</v>
      </c>
      <c r="L13" s="130">
        <v>20.523716</v>
      </c>
      <c r="M13" s="130">
        <v>20.519058000000001</v>
      </c>
      <c r="N13" s="130">
        <v>20.486450000000001</v>
      </c>
      <c r="O13" s="130">
        <v>20.475615999999999</v>
      </c>
      <c r="P13" s="130">
        <v>20.488987000000002</v>
      </c>
      <c r="Q13" s="130">
        <v>20.528659999999999</v>
      </c>
      <c r="R13" s="130">
        <v>20.571204999999999</v>
      </c>
      <c r="S13" s="130">
        <v>20.637266</v>
      </c>
      <c r="T13" s="130">
        <v>20.710792999999999</v>
      </c>
      <c r="U13" s="130">
        <v>20.766848</v>
      </c>
      <c r="V13" s="130">
        <v>20.820442</v>
      </c>
      <c r="W13" s="130">
        <v>20.887329000000001</v>
      </c>
      <c r="X13" s="130">
        <v>20.963035999999999</v>
      </c>
      <c r="Y13" s="130">
        <v>21.03463</v>
      </c>
      <c r="Z13" s="130">
        <v>21.111908</v>
      </c>
      <c r="AA13" s="130">
        <v>21.196407000000001</v>
      </c>
      <c r="AB13" s="130">
        <v>21.293243</v>
      </c>
      <c r="AC13" s="130">
        <v>21.381322999999998</v>
      </c>
      <c r="AD13" s="130">
        <v>21.486948000000002</v>
      </c>
      <c r="AE13" s="130">
        <v>21.597853000000001</v>
      </c>
    </row>
    <row r="14" spans="1:31" ht="15" customHeight="1">
      <c r="A14" s="124" t="s">
        <v>13</v>
      </c>
    </row>
    <row r="15" spans="1:31" ht="15" customHeight="1">
      <c r="A15" s="128" t="s">
        <v>6</v>
      </c>
      <c r="B15" s="129">
        <v>0.17859</v>
      </c>
      <c r="C15" s="129">
        <v>0.18783</v>
      </c>
      <c r="D15" s="129">
        <v>0.186835</v>
      </c>
      <c r="E15" s="129">
        <v>0.185032</v>
      </c>
      <c r="F15" s="129">
        <v>0.183258</v>
      </c>
      <c r="G15" s="129">
        <v>0.18137500000000001</v>
      </c>
      <c r="H15" s="129">
        <v>0.18323300000000001</v>
      </c>
      <c r="I15" s="129">
        <v>0.184977</v>
      </c>
      <c r="J15" s="129">
        <v>0.18682199999999999</v>
      </c>
      <c r="K15" s="129">
        <v>0.18867200000000001</v>
      </c>
      <c r="L15" s="129">
        <v>0.190438</v>
      </c>
      <c r="M15" s="129">
        <v>0.192382</v>
      </c>
      <c r="N15" s="129">
        <v>0.194325</v>
      </c>
      <c r="O15" s="129">
        <v>0.19633900000000001</v>
      </c>
      <c r="P15" s="129">
        <v>0.198356</v>
      </c>
      <c r="Q15" s="129">
        <v>0.20032900000000001</v>
      </c>
      <c r="R15" s="129">
        <v>0.202261</v>
      </c>
      <c r="S15" s="129">
        <v>0.20420199999999999</v>
      </c>
      <c r="T15" s="129">
        <v>0.206208</v>
      </c>
      <c r="U15" s="129">
        <v>0.208125</v>
      </c>
      <c r="V15" s="129">
        <v>0.210095</v>
      </c>
      <c r="W15" s="129">
        <v>0.21215800000000001</v>
      </c>
      <c r="X15" s="129">
        <v>0.21412900000000001</v>
      </c>
      <c r="Y15" s="129">
        <v>0.21607299999999999</v>
      </c>
      <c r="Z15" s="129">
        <v>0.218138</v>
      </c>
      <c r="AA15" s="129">
        <v>0.220189</v>
      </c>
      <c r="AB15" s="129">
        <v>0.22226499999999999</v>
      </c>
      <c r="AC15" s="129">
        <v>0.22436600000000001</v>
      </c>
      <c r="AD15" s="129">
        <v>0.226518</v>
      </c>
      <c r="AE15" s="129">
        <v>0.22869100000000001</v>
      </c>
    </row>
    <row r="16" spans="1:31" ht="15" customHeight="1">
      <c r="A16" s="128" t="s">
        <v>153</v>
      </c>
      <c r="B16" s="129">
        <v>0.35055999999999998</v>
      </c>
      <c r="C16" s="129">
        <v>0.35150999999999999</v>
      </c>
      <c r="D16" s="129">
        <v>0.35327900000000001</v>
      </c>
      <c r="E16" s="129">
        <v>0.35384399999999999</v>
      </c>
      <c r="F16" s="129">
        <v>0.35472900000000002</v>
      </c>
      <c r="G16" s="129">
        <v>0.35545199999999999</v>
      </c>
      <c r="H16" s="129">
        <v>0.35619400000000001</v>
      </c>
      <c r="I16" s="129">
        <v>0.35664899999999999</v>
      </c>
      <c r="J16" s="129">
        <v>0.357101</v>
      </c>
      <c r="K16" s="129">
        <v>0.35735</v>
      </c>
      <c r="L16" s="129">
        <v>0.35749399999999998</v>
      </c>
      <c r="M16" s="129">
        <v>0.35792600000000002</v>
      </c>
      <c r="N16" s="129">
        <v>0.35842000000000002</v>
      </c>
      <c r="O16" s="129">
        <v>0.35890100000000003</v>
      </c>
      <c r="P16" s="129">
        <v>0.35944700000000002</v>
      </c>
      <c r="Q16" s="129">
        <v>0.35992299999999999</v>
      </c>
      <c r="R16" s="129">
        <v>0.36038999999999999</v>
      </c>
      <c r="S16" s="129">
        <v>0.36079600000000001</v>
      </c>
      <c r="T16" s="129">
        <v>0.36138900000000002</v>
      </c>
      <c r="U16" s="129">
        <v>0.36183399999999999</v>
      </c>
      <c r="V16" s="129">
        <v>0.362342</v>
      </c>
      <c r="W16" s="129">
        <v>0.36291600000000002</v>
      </c>
      <c r="X16" s="129">
        <v>0.36335699999999999</v>
      </c>
      <c r="Y16" s="129">
        <v>0.363786</v>
      </c>
      <c r="Z16" s="129">
        <v>0.364315</v>
      </c>
      <c r="AA16" s="129">
        <v>0.36477300000000001</v>
      </c>
      <c r="AB16" s="129">
        <v>0.36534499999999998</v>
      </c>
      <c r="AC16" s="129">
        <v>0.365977</v>
      </c>
      <c r="AD16" s="129">
        <v>0.36658400000000002</v>
      </c>
      <c r="AE16" s="129">
        <v>0.36719299999999999</v>
      </c>
    </row>
    <row r="17" spans="1:31" ht="15" customHeight="1">
      <c r="A17" s="128" t="s">
        <v>7</v>
      </c>
      <c r="B17" s="129">
        <v>1.8500000000000001E-3</v>
      </c>
      <c r="C17" s="129">
        <v>1.74E-3</v>
      </c>
      <c r="D17" s="129">
        <v>2.2060000000000001E-3</v>
      </c>
      <c r="E17" s="129">
        <v>1.897E-3</v>
      </c>
      <c r="F17" s="129">
        <v>1.807E-3</v>
      </c>
      <c r="G17" s="129">
        <v>1.6969999999999999E-3</v>
      </c>
      <c r="H17" s="129">
        <v>1.6490000000000001E-3</v>
      </c>
      <c r="I17" s="129">
        <v>1.6000000000000001E-3</v>
      </c>
      <c r="J17" s="129">
        <v>1.5740000000000001E-3</v>
      </c>
      <c r="K17" s="129">
        <v>1.5839999999999999E-3</v>
      </c>
      <c r="L17" s="129">
        <v>1.467E-3</v>
      </c>
      <c r="M17" s="129">
        <v>1.439E-3</v>
      </c>
      <c r="N17" s="129">
        <v>1.4170000000000001E-3</v>
      </c>
      <c r="O17" s="129">
        <v>1.3929999999999999E-3</v>
      </c>
      <c r="P17" s="129">
        <v>1.377E-3</v>
      </c>
      <c r="Q17" s="129">
        <v>1.3550000000000001E-3</v>
      </c>
      <c r="R17" s="129">
        <v>1.3190000000000001E-3</v>
      </c>
      <c r="S17" s="129">
        <v>1.297E-3</v>
      </c>
      <c r="T17" s="129">
        <v>1.286E-3</v>
      </c>
      <c r="U17" s="129">
        <v>1.263E-3</v>
      </c>
      <c r="V17" s="129">
        <v>1.2470000000000001E-3</v>
      </c>
      <c r="W17" s="129">
        <v>1.2440000000000001E-3</v>
      </c>
      <c r="X17" s="129">
        <v>1.2110000000000001E-3</v>
      </c>
      <c r="Y17" s="129">
        <v>1.175E-3</v>
      </c>
      <c r="Z17" s="129">
        <v>1.1620000000000001E-3</v>
      </c>
      <c r="AA17" s="129">
        <v>1.139E-3</v>
      </c>
      <c r="AB17" s="129">
        <v>1.1299999999999999E-3</v>
      </c>
      <c r="AC17" s="129">
        <v>1.1329999999999999E-3</v>
      </c>
      <c r="AD17" s="129">
        <v>1.127E-3</v>
      </c>
      <c r="AE17" s="129">
        <v>1.137E-3</v>
      </c>
    </row>
    <row r="18" spans="1:31" ht="15" customHeight="1">
      <c r="A18" s="128" t="s">
        <v>8</v>
      </c>
      <c r="B18" s="129">
        <v>0.31439</v>
      </c>
      <c r="C18" s="129">
        <v>0.32435999999999998</v>
      </c>
      <c r="D18" s="129">
        <v>0.32207999999999998</v>
      </c>
      <c r="E18" s="129">
        <v>0.31938</v>
      </c>
      <c r="F18" s="129">
        <v>0.31709399999999999</v>
      </c>
      <c r="G18" s="129">
        <v>0.31500099999999998</v>
      </c>
      <c r="H18" s="129">
        <v>0.31539800000000001</v>
      </c>
      <c r="I18" s="129">
        <v>0.31438899999999997</v>
      </c>
      <c r="J18" s="129">
        <v>0.31261800000000001</v>
      </c>
      <c r="K18" s="129">
        <v>0.31080600000000003</v>
      </c>
      <c r="L18" s="129">
        <v>0.30832799999999999</v>
      </c>
      <c r="M18" s="129">
        <v>0.30599999999999999</v>
      </c>
      <c r="N18" s="129">
        <v>0.30390699999999998</v>
      </c>
      <c r="O18" s="129">
        <v>0.30216700000000002</v>
      </c>
      <c r="P18" s="129">
        <v>0.30038599999999999</v>
      </c>
      <c r="Q18" s="129">
        <v>0.29843799999999998</v>
      </c>
      <c r="R18" s="129">
        <v>0.29619600000000001</v>
      </c>
      <c r="S18" s="129">
        <v>0.29404000000000002</v>
      </c>
      <c r="T18" s="129">
        <v>0.29208099999999998</v>
      </c>
      <c r="U18" s="129">
        <v>0.28995799999999999</v>
      </c>
      <c r="V18" s="129">
        <v>0.28796500000000003</v>
      </c>
      <c r="W18" s="129">
        <v>0.28617199999999998</v>
      </c>
      <c r="X18" s="129">
        <v>0.28412799999999999</v>
      </c>
      <c r="Y18" s="129">
        <v>0.28182499999999999</v>
      </c>
      <c r="Z18" s="129">
        <v>0.27964800000000001</v>
      </c>
      <c r="AA18" s="129">
        <v>0.27753</v>
      </c>
      <c r="AB18" s="129">
        <v>0.275642</v>
      </c>
      <c r="AC18" s="129">
        <v>0.274009</v>
      </c>
      <c r="AD18" s="129">
        <v>0.27249299999999999</v>
      </c>
      <c r="AE18" s="129">
        <v>0.271067</v>
      </c>
    </row>
    <row r="19" spans="1:31" ht="15" customHeight="1">
      <c r="A19" s="128" t="s">
        <v>14</v>
      </c>
      <c r="B19" s="129">
        <v>1.9E-3</v>
      </c>
      <c r="C19" s="129">
        <v>1.9E-3</v>
      </c>
      <c r="D19" s="129">
        <v>2.2309999999999999E-3</v>
      </c>
      <c r="E19" s="129">
        <v>2.0830000000000002E-3</v>
      </c>
      <c r="F19" s="129">
        <v>2.2659999999999998E-3</v>
      </c>
      <c r="G19" s="129">
        <v>2.447E-3</v>
      </c>
      <c r="H19" s="129">
        <v>2.31E-3</v>
      </c>
      <c r="I19" s="129">
        <v>2.2980000000000001E-3</v>
      </c>
      <c r="J19" s="129">
        <v>2.3089999999999999E-3</v>
      </c>
      <c r="K19" s="129">
        <v>2.3089999999999999E-3</v>
      </c>
      <c r="L19" s="129">
        <v>2.3029999999999999E-3</v>
      </c>
      <c r="M19" s="129">
        <v>2.3059999999999999E-3</v>
      </c>
      <c r="N19" s="129">
        <v>2.313E-3</v>
      </c>
      <c r="O19" s="129">
        <v>2.343E-3</v>
      </c>
      <c r="P19" s="129">
        <v>2.3679999999999999E-3</v>
      </c>
      <c r="Q19" s="129">
        <v>2.4090000000000001E-3</v>
      </c>
      <c r="R19" s="129">
        <v>2.441E-3</v>
      </c>
      <c r="S19" s="129">
        <v>2.4350000000000001E-3</v>
      </c>
      <c r="T19" s="129">
        <v>2.4989999999999999E-3</v>
      </c>
      <c r="U19" s="129">
        <v>2.4260000000000002E-3</v>
      </c>
      <c r="V19" s="129">
        <v>2.4220000000000001E-3</v>
      </c>
      <c r="W19" s="129">
        <v>2.4260000000000002E-3</v>
      </c>
      <c r="X19" s="129">
        <v>2.3860000000000001E-3</v>
      </c>
      <c r="Y19" s="129">
        <v>2.3600000000000001E-3</v>
      </c>
      <c r="Z19" s="129">
        <v>2.3809999999999999E-3</v>
      </c>
      <c r="AA19" s="129">
        <v>2.382E-3</v>
      </c>
      <c r="AB19" s="129">
        <v>2.3890000000000001E-3</v>
      </c>
      <c r="AC19" s="129">
        <v>2.4350000000000001E-3</v>
      </c>
      <c r="AD19" s="129">
        <v>2.4599999999999999E-3</v>
      </c>
      <c r="AE19" s="129">
        <v>2.5079999999999998E-3</v>
      </c>
    </row>
    <row r="20" spans="1:31" ht="15" customHeight="1">
      <c r="A20" s="128" t="s">
        <v>9</v>
      </c>
      <c r="B20" s="129">
        <v>0.84728999999999999</v>
      </c>
      <c r="C20" s="129">
        <v>0.86734</v>
      </c>
      <c r="D20" s="129">
        <v>0.86663100000000004</v>
      </c>
      <c r="E20" s="129">
        <v>0.86223700000000003</v>
      </c>
      <c r="F20" s="129">
        <v>0.85915399999999997</v>
      </c>
      <c r="G20" s="129">
        <v>0.85597400000000001</v>
      </c>
      <c r="H20" s="129">
        <v>0.85878299999999996</v>
      </c>
      <c r="I20" s="129">
        <v>0.85991300000000004</v>
      </c>
      <c r="J20" s="129">
        <v>0.86042399999999997</v>
      </c>
      <c r="K20" s="129">
        <v>0.86072099999999996</v>
      </c>
      <c r="L20" s="129">
        <v>0.86003099999999999</v>
      </c>
      <c r="M20" s="129">
        <v>0.86005299999999996</v>
      </c>
      <c r="N20" s="129">
        <v>0.86038199999999998</v>
      </c>
      <c r="O20" s="129">
        <v>0.86114299999999999</v>
      </c>
      <c r="P20" s="129">
        <v>0.86193500000000001</v>
      </c>
      <c r="Q20" s="129">
        <v>0.86245400000000005</v>
      </c>
      <c r="R20" s="129">
        <v>0.86260700000000001</v>
      </c>
      <c r="S20" s="129">
        <v>0.86277000000000004</v>
      </c>
      <c r="T20" s="129">
        <v>0.86346299999999998</v>
      </c>
      <c r="U20" s="129">
        <v>0.86360499999999996</v>
      </c>
      <c r="V20" s="129">
        <v>0.86407100000000003</v>
      </c>
      <c r="W20" s="129">
        <v>0.86491499999999999</v>
      </c>
      <c r="X20" s="129">
        <v>0.86521099999999995</v>
      </c>
      <c r="Y20" s="129">
        <v>0.86521999999999999</v>
      </c>
      <c r="Z20" s="129">
        <v>0.86564399999999997</v>
      </c>
      <c r="AA20" s="129">
        <v>0.866012</v>
      </c>
      <c r="AB20" s="129">
        <v>0.86677199999999999</v>
      </c>
      <c r="AC20" s="129">
        <v>0.86792000000000002</v>
      </c>
      <c r="AD20" s="129">
        <v>0.86918300000000004</v>
      </c>
      <c r="AE20" s="129">
        <v>0.87059699999999995</v>
      </c>
    </row>
    <row r="21" spans="1:31" ht="15" customHeight="1">
      <c r="A21" s="128" t="s">
        <v>3</v>
      </c>
      <c r="B21" s="129">
        <v>3.4811529999999999</v>
      </c>
      <c r="C21" s="129">
        <v>3.6184080000000001</v>
      </c>
      <c r="D21" s="129">
        <v>3.566306</v>
      </c>
      <c r="E21" s="129">
        <v>3.575332</v>
      </c>
      <c r="F21" s="129">
        <v>3.5880740000000002</v>
      </c>
      <c r="G21" s="129">
        <v>3.5896370000000002</v>
      </c>
      <c r="H21" s="129">
        <v>3.6041759999999998</v>
      </c>
      <c r="I21" s="129">
        <v>3.6097100000000002</v>
      </c>
      <c r="J21" s="129">
        <v>3.6076730000000001</v>
      </c>
      <c r="K21" s="129">
        <v>3.6067900000000002</v>
      </c>
      <c r="L21" s="129">
        <v>3.6032030000000002</v>
      </c>
      <c r="M21" s="129">
        <v>3.6056270000000001</v>
      </c>
      <c r="N21" s="129">
        <v>3.60731</v>
      </c>
      <c r="O21" s="129">
        <v>3.612495</v>
      </c>
      <c r="P21" s="129">
        <v>3.622341</v>
      </c>
      <c r="Q21" s="129">
        <v>3.632641</v>
      </c>
      <c r="R21" s="129">
        <v>3.6393599999999999</v>
      </c>
      <c r="S21" s="129">
        <v>3.6445059999999998</v>
      </c>
      <c r="T21" s="129">
        <v>3.6490170000000002</v>
      </c>
      <c r="U21" s="129">
        <v>3.6539280000000001</v>
      </c>
      <c r="V21" s="129">
        <v>3.660288</v>
      </c>
      <c r="W21" s="129">
        <v>3.6676500000000001</v>
      </c>
      <c r="X21" s="129">
        <v>3.6747070000000002</v>
      </c>
      <c r="Y21" s="129">
        <v>3.682375</v>
      </c>
      <c r="Z21" s="129">
        <v>3.6889699999999999</v>
      </c>
      <c r="AA21" s="129">
        <v>3.6946180000000002</v>
      </c>
      <c r="AB21" s="129">
        <v>3.698998</v>
      </c>
      <c r="AC21" s="129">
        <v>3.7036579999999999</v>
      </c>
      <c r="AD21" s="129">
        <v>3.7064210000000002</v>
      </c>
      <c r="AE21" s="129">
        <v>3.709187</v>
      </c>
    </row>
    <row r="22" spans="1:31" ht="15" customHeight="1">
      <c r="A22" s="128" t="s">
        <v>2</v>
      </c>
      <c r="B22" s="129">
        <v>1.575E-2</v>
      </c>
      <c r="C22" s="129">
        <v>1.4489999999999999E-2</v>
      </c>
      <c r="D22" s="129">
        <v>1.6525000000000001E-2</v>
      </c>
      <c r="E22" s="129">
        <v>1.6580000000000001E-2</v>
      </c>
      <c r="F22" s="129">
        <v>1.6131E-2</v>
      </c>
      <c r="G22" s="129">
        <v>1.5918000000000002E-2</v>
      </c>
      <c r="H22" s="129">
        <v>1.5980000000000001E-2</v>
      </c>
      <c r="I22" s="129">
        <v>1.562E-2</v>
      </c>
      <c r="J22" s="129">
        <v>1.5398999999999999E-2</v>
      </c>
      <c r="K22" s="129">
        <v>1.545E-2</v>
      </c>
      <c r="L22" s="129">
        <v>1.5471E-2</v>
      </c>
      <c r="M22" s="129">
        <v>1.553E-2</v>
      </c>
      <c r="N22" s="129">
        <v>1.5587E-2</v>
      </c>
      <c r="O22" s="129">
        <v>1.5689999999999999E-2</v>
      </c>
      <c r="P22" s="129">
        <v>1.6001000000000001E-2</v>
      </c>
      <c r="Q22" s="129">
        <v>1.6084999999999999E-2</v>
      </c>
      <c r="R22" s="129">
        <v>1.6161999999999999E-2</v>
      </c>
      <c r="S22" s="129">
        <v>1.6174000000000001E-2</v>
      </c>
      <c r="T22" s="129">
        <v>1.6178999999999999E-2</v>
      </c>
      <c r="U22" s="129">
        <v>1.6178000000000001E-2</v>
      </c>
      <c r="V22" s="129">
        <v>1.7226999999999999E-2</v>
      </c>
      <c r="W22" s="129">
        <v>1.7548000000000001E-2</v>
      </c>
      <c r="X22" s="129">
        <v>1.7656000000000002E-2</v>
      </c>
      <c r="Y22" s="129">
        <v>1.7618999999999999E-2</v>
      </c>
      <c r="Z22" s="129">
        <v>1.7628999999999999E-2</v>
      </c>
      <c r="AA22" s="129">
        <v>1.7628000000000001E-2</v>
      </c>
      <c r="AB22" s="129">
        <v>1.7656000000000002E-2</v>
      </c>
      <c r="AC22" s="129">
        <v>1.7708000000000002E-2</v>
      </c>
      <c r="AD22" s="129">
        <v>1.7742999999999998E-2</v>
      </c>
      <c r="AE22" s="129">
        <v>1.7781999999999999E-2</v>
      </c>
    </row>
    <row r="23" spans="1:31" ht="15" customHeight="1">
      <c r="A23" s="128" t="s">
        <v>154</v>
      </c>
      <c r="B23" s="129">
        <v>0.124386</v>
      </c>
      <c r="C23" s="129">
        <v>0.124386</v>
      </c>
      <c r="D23" s="129">
        <v>0.124386</v>
      </c>
      <c r="E23" s="129">
        <v>0.124386</v>
      </c>
      <c r="F23" s="129">
        <v>0.124386</v>
      </c>
      <c r="G23" s="129">
        <v>0.124386</v>
      </c>
      <c r="H23" s="129">
        <v>0.124386</v>
      </c>
      <c r="I23" s="129">
        <v>0.124386</v>
      </c>
      <c r="J23" s="129">
        <v>0.124386</v>
      </c>
      <c r="K23" s="129">
        <v>0.124386</v>
      </c>
      <c r="L23" s="129">
        <v>0.124386</v>
      </c>
      <c r="M23" s="129">
        <v>0.124386</v>
      </c>
      <c r="N23" s="129">
        <v>0.124386</v>
      </c>
      <c r="O23" s="129">
        <v>0.124386</v>
      </c>
      <c r="P23" s="129">
        <v>0.124386</v>
      </c>
      <c r="Q23" s="129">
        <v>0.124386</v>
      </c>
      <c r="R23" s="129">
        <v>0.124386</v>
      </c>
      <c r="S23" s="129">
        <v>0.124386</v>
      </c>
      <c r="T23" s="129">
        <v>0.124386</v>
      </c>
      <c r="U23" s="129">
        <v>0.124386</v>
      </c>
      <c r="V23" s="129">
        <v>0.124386</v>
      </c>
      <c r="W23" s="129">
        <v>0.124386</v>
      </c>
      <c r="X23" s="129">
        <v>0.124386</v>
      </c>
      <c r="Y23" s="129">
        <v>0.124386</v>
      </c>
      <c r="Z23" s="129">
        <v>0.124386</v>
      </c>
      <c r="AA23" s="129">
        <v>0.124386</v>
      </c>
      <c r="AB23" s="129">
        <v>0.124386</v>
      </c>
      <c r="AC23" s="129">
        <v>0.124386</v>
      </c>
      <c r="AD23" s="129">
        <v>0.124386</v>
      </c>
      <c r="AE23" s="129">
        <v>0.124386</v>
      </c>
    </row>
    <row r="24" spans="1:31" ht="15" customHeight="1">
      <c r="A24" s="128" t="s">
        <v>10</v>
      </c>
      <c r="B24" s="129">
        <v>4.4995430000000001</v>
      </c>
      <c r="C24" s="129">
        <v>4.5399520000000004</v>
      </c>
      <c r="D24" s="129">
        <v>4.5769529999999996</v>
      </c>
      <c r="E24" s="129">
        <v>4.5733699999999997</v>
      </c>
      <c r="F24" s="129">
        <v>4.5737769999999998</v>
      </c>
      <c r="G24" s="129">
        <v>4.5641350000000003</v>
      </c>
      <c r="H24" s="129">
        <v>4.5734000000000004</v>
      </c>
      <c r="I24" s="129">
        <v>4.5818539999999999</v>
      </c>
      <c r="J24" s="129">
        <v>4.5909740000000001</v>
      </c>
      <c r="K24" s="129">
        <v>4.595129</v>
      </c>
      <c r="L24" s="129">
        <v>4.6034350000000002</v>
      </c>
      <c r="M24" s="129">
        <v>4.6184510000000003</v>
      </c>
      <c r="N24" s="129">
        <v>4.6334350000000004</v>
      </c>
      <c r="O24" s="129">
        <v>4.6515979999999999</v>
      </c>
      <c r="P24" s="129">
        <v>4.6786950000000003</v>
      </c>
      <c r="Q24" s="129">
        <v>4.7058450000000001</v>
      </c>
      <c r="R24" s="129">
        <v>4.7353019999999999</v>
      </c>
      <c r="S24" s="129">
        <v>4.7692019999999999</v>
      </c>
      <c r="T24" s="129">
        <v>4.7996049999999997</v>
      </c>
      <c r="U24" s="129">
        <v>4.8274249999999999</v>
      </c>
      <c r="V24" s="129">
        <v>4.862393</v>
      </c>
      <c r="W24" s="129">
        <v>4.8976579999999998</v>
      </c>
      <c r="X24" s="129">
        <v>4.9340450000000002</v>
      </c>
      <c r="Y24" s="129">
        <v>4.9771039999999998</v>
      </c>
      <c r="Z24" s="129">
        <v>5.017754</v>
      </c>
      <c r="AA24" s="129">
        <v>5.0572220000000003</v>
      </c>
      <c r="AB24" s="129">
        <v>5.1034259999999998</v>
      </c>
      <c r="AC24" s="129">
        <v>5.1471999999999998</v>
      </c>
      <c r="AD24" s="129">
        <v>5.1942649999999997</v>
      </c>
      <c r="AE24" s="129">
        <v>5.2474959999999999</v>
      </c>
    </row>
    <row r="25" spans="1:31" ht="15" customHeight="1">
      <c r="A25" s="124" t="s">
        <v>11</v>
      </c>
      <c r="B25" s="132">
        <v>8.9681219999999993</v>
      </c>
      <c r="C25" s="132">
        <v>9.1645769999999995</v>
      </c>
      <c r="D25" s="132">
        <v>9.1508020000000005</v>
      </c>
      <c r="E25" s="132">
        <v>9.151904</v>
      </c>
      <c r="F25" s="132">
        <v>9.1615210000000005</v>
      </c>
      <c r="G25" s="132">
        <v>9.1500509999999995</v>
      </c>
      <c r="H25" s="132">
        <v>9.1767249999999994</v>
      </c>
      <c r="I25" s="132">
        <v>9.1914829999999998</v>
      </c>
      <c r="J25" s="132">
        <v>9.1988559999999993</v>
      </c>
      <c r="K25" s="132">
        <v>9.202477</v>
      </c>
      <c r="L25" s="132">
        <v>9.2065249999999992</v>
      </c>
      <c r="M25" s="132">
        <v>9.2240470000000006</v>
      </c>
      <c r="N25" s="132">
        <v>9.2411010000000005</v>
      </c>
      <c r="O25" s="132">
        <v>9.2653119999999998</v>
      </c>
      <c r="P25" s="132">
        <v>9.3033570000000001</v>
      </c>
      <c r="Q25" s="132">
        <v>9.3414110000000008</v>
      </c>
      <c r="R25" s="132">
        <v>9.3778179999999995</v>
      </c>
      <c r="S25" s="132">
        <v>9.4170390000000008</v>
      </c>
      <c r="T25" s="132">
        <v>9.4526500000000002</v>
      </c>
      <c r="U25" s="132">
        <v>9.4855219999999996</v>
      </c>
      <c r="V25" s="132">
        <v>9.5283650000000009</v>
      </c>
      <c r="W25" s="132">
        <v>9.5721570000000007</v>
      </c>
      <c r="X25" s="132">
        <v>9.6160069999999997</v>
      </c>
      <c r="Y25" s="132">
        <v>9.6667039999999993</v>
      </c>
      <c r="Z25" s="132">
        <v>9.714385</v>
      </c>
      <c r="AA25" s="132">
        <v>9.7598660000000006</v>
      </c>
      <c r="AB25" s="132">
        <v>9.8112370000000002</v>
      </c>
      <c r="AC25" s="132">
        <v>9.8608709999999995</v>
      </c>
      <c r="AD25" s="132">
        <v>9.9119980000000005</v>
      </c>
      <c r="AE25" s="132">
        <v>9.9694489999999991</v>
      </c>
    </row>
    <row r="26" spans="1:31" ht="15" customHeight="1">
      <c r="A26" s="128" t="s">
        <v>12</v>
      </c>
      <c r="B26" s="129">
        <v>8.2975169999999991</v>
      </c>
      <c r="C26" s="129">
        <v>8.348096</v>
      </c>
      <c r="D26" s="129">
        <v>8.3423780000000001</v>
      </c>
      <c r="E26" s="129">
        <v>8.1610440000000004</v>
      </c>
      <c r="F26" s="129">
        <v>8.0244459999999993</v>
      </c>
      <c r="G26" s="129">
        <v>7.9277730000000002</v>
      </c>
      <c r="H26" s="129">
        <v>7.8506359999999997</v>
      </c>
      <c r="I26" s="129">
        <v>7.7681769999999997</v>
      </c>
      <c r="J26" s="129">
        <v>7.7216959999999997</v>
      </c>
      <c r="K26" s="129">
        <v>7.6788100000000004</v>
      </c>
      <c r="L26" s="129">
        <v>7.6713959999999997</v>
      </c>
      <c r="M26" s="129">
        <v>7.657419</v>
      </c>
      <c r="N26" s="129">
        <v>7.6185049999999999</v>
      </c>
      <c r="O26" s="129">
        <v>7.5968080000000002</v>
      </c>
      <c r="P26" s="129">
        <v>7.58725</v>
      </c>
      <c r="Q26" s="129">
        <v>7.5888169999999997</v>
      </c>
      <c r="R26" s="129">
        <v>7.5844040000000001</v>
      </c>
      <c r="S26" s="129">
        <v>7.6033270000000002</v>
      </c>
      <c r="T26" s="129">
        <v>7.6296580000000001</v>
      </c>
      <c r="U26" s="129">
        <v>7.6448679999999998</v>
      </c>
      <c r="V26" s="129">
        <v>7.6663670000000002</v>
      </c>
      <c r="W26" s="129">
        <v>7.6958260000000003</v>
      </c>
      <c r="X26" s="129">
        <v>7.7317</v>
      </c>
      <c r="Y26" s="129">
        <v>7.7609630000000003</v>
      </c>
      <c r="Z26" s="129">
        <v>7.7916259999999999</v>
      </c>
      <c r="AA26" s="129">
        <v>7.8262239999999998</v>
      </c>
      <c r="AB26" s="129">
        <v>7.8814479999999998</v>
      </c>
      <c r="AC26" s="129">
        <v>7.9283840000000003</v>
      </c>
      <c r="AD26" s="129">
        <v>7.9912039999999998</v>
      </c>
      <c r="AE26" s="129">
        <v>8.0547930000000001</v>
      </c>
    </row>
    <row r="27" spans="1:31" ht="15" customHeight="1">
      <c r="A27" s="124" t="s">
        <v>4</v>
      </c>
      <c r="B27" s="137">
        <v>17.265640000000001</v>
      </c>
      <c r="C27" s="132">
        <v>17.512671999999998</v>
      </c>
      <c r="D27" s="132">
        <v>17.493179000000001</v>
      </c>
      <c r="E27" s="132">
        <v>17.312947999999999</v>
      </c>
      <c r="F27" s="132">
        <v>17.185966000000001</v>
      </c>
      <c r="G27" s="132">
        <v>17.077824</v>
      </c>
      <c r="H27" s="132">
        <v>17.027363000000001</v>
      </c>
      <c r="I27" s="132">
        <v>16.95966</v>
      </c>
      <c r="J27" s="132">
        <v>16.920551</v>
      </c>
      <c r="K27" s="132">
        <v>16.881287</v>
      </c>
      <c r="L27" s="132">
        <v>16.87792</v>
      </c>
      <c r="M27" s="132">
        <v>16.881466</v>
      </c>
      <c r="N27" s="132">
        <v>16.859608000000001</v>
      </c>
      <c r="O27" s="132">
        <v>16.862120000000001</v>
      </c>
      <c r="P27" s="132">
        <v>16.890605999999998</v>
      </c>
      <c r="Q27" s="132">
        <v>16.930226999999999</v>
      </c>
      <c r="R27" s="132">
        <v>16.962223000000002</v>
      </c>
      <c r="S27" s="132">
        <v>17.020367</v>
      </c>
      <c r="T27" s="132">
        <v>17.082308000000001</v>
      </c>
      <c r="U27" s="137">
        <v>17.130389999999998</v>
      </c>
      <c r="V27" s="132">
        <v>17.194732999999999</v>
      </c>
      <c r="W27" s="132">
        <v>17.267982</v>
      </c>
      <c r="X27" s="132">
        <v>17.347705999999999</v>
      </c>
      <c r="Y27" s="132">
        <v>17.427668000000001</v>
      </c>
      <c r="Z27" s="132">
        <v>17.506011999999998</v>
      </c>
      <c r="AA27" s="132">
        <v>17.586089999999999</v>
      </c>
      <c r="AB27" s="132">
        <v>17.692685999999998</v>
      </c>
      <c r="AC27" s="132">
        <v>17.789255000000001</v>
      </c>
      <c r="AD27" s="132">
        <v>17.903202</v>
      </c>
      <c r="AE27" s="132">
        <v>18.024242000000001</v>
      </c>
    </row>
    <row r="28" spans="1:31" ht="15" customHeight="1">
      <c r="A28" s="124" t="s">
        <v>133</v>
      </c>
      <c r="B28" s="125">
        <f>(B41+B50+B52)/B53</f>
        <v>0.62718643997661094</v>
      </c>
      <c r="U28" s="126">
        <f>(U41+U50+U52)/U53</f>
        <v>0.6120693516684238</v>
      </c>
      <c r="W28" s="138"/>
      <c r="X28" s="127" t="s">
        <v>124</v>
      </c>
      <c r="AE28" s="126">
        <f>(AE41+AE50+AE52)/AE53</f>
        <v>0.61449757837881336</v>
      </c>
    </row>
    <row r="29" spans="1:31" ht="15" customHeight="1">
      <c r="A29" s="128" t="s">
        <v>155</v>
      </c>
      <c r="B29" s="129">
        <v>3.5254660000000002</v>
      </c>
      <c r="C29" s="129">
        <v>3.617105</v>
      </c>
      <c r="D29" s="129">
        <v>3.8286699999999998</v>
      </c>
      <c r="E29" s="129">
        <v>3.9169160000000001</v>
      </c>
      <c r="F29" s="129">
        <v>4.0042220000000004</v>
      </c>
      <c r="G29" s="129">
        <v>4.0951690000000003</v>
      </c>
      <c r="H29" s="129">
        <v>4.1432599999999997</v>
      </c>
      <c r="I29" s="129">
        <v>4.1857329999999999</v>
      </c>
      <c r="J29" s="129">
        <v>4.2247700000000004</v>
      </c>
      <c r="K29" s="129">
        <v>4.2581720000000001</v>
      </c>
      <c r="L29" s="129">
        <v>4.3157759999999996</v>
      </c>
      <c r="M29" s="129">
        <v>4.3884540000000003</v>
      </c>
      <c r="N29" s="129">
        <v>4.4440679999999997</v>
      </c>
      <c r="O29" s="129">
        <v>4.4837189999999998</v>
      </c>
      <c r="P29" s="129">
        <v>4.5164809999999997</v>
      </c>
      <c r="Q29" s="129">
        <v>4.5576559999999997</v>
      </c>
      <c r="R29" s="129">
        <v>4.6116010000000003</v>
      </c>
      <c r="S29" s="129">
        <v>4.6531719999999996</v>
      </c>
      <c r="T29" s="129">
        <v>4.6873120000000004</v>
      </c>
      <c r="U29" s="129">
        <v>4.714289</v>
      </c>
      <c r="V29" s="129">
        <v>4.7611249999999998</v>
      </c>
      <c r="W29" s="129">
        <v>4.8021289999999999</v>
      </c>
      <c r="X29" s="129">
        <v>4.8548609999999996</v>
      </c>
      <c r="Y29" s="129">
        <v>4.8923839999999998</v>
      </c>
      <c r="Z29" s="129">
        <v>4.9325640000000002</v>
      </c>
      <c r="AA29" s="129">
        <v>4.9807410000000001</v>
      </c>
      <c r="AB29" s="129">
        <v>5.0028629999999996</v>
      </c>
      <c r="AC29" s="129">
        <v>4.9996939999999999</v>
      </c>
      <c r="AD29" s="129">
        <v>5.0402120000000004</v>
      </c>
      <c r="AE29" s="129">
        <v>5.1373610000000003</v>
      </c>
    </row>
    <row r="30" spans="1:31" ht="15" customHeight="1">
      <c r="A30" s="128" t="s">
        <v>153</v>
      </c>
      <c r="B30" s="129">
        <v>0.25145699999999999</v>
      </c>
      <c r="C30" s="129">
        <v>0.25692500000000001</v>
      </c>
      <c r="D30" s="129">
        <v>0.259961</v>
      </c>
      <c r="E30" s="129">
        <v>0.26407799999999998</v>
      </c>
      <c r="F30" s="129">
        <v>0.268231</v>
      </c>
      <c r="G30" s="129">
        <v>0.27186100000000002</v>
      </c>
      <c r="H30" s="129">
        <v>0.27341300000000002</v>
      </c>
      <c r="I30" s="129">
        <v>0.27518799999999999</v>
      </c>
      <c r="J30" s="129">
        <v>0.277729</v>
      </c>
      <c r="K30" s="129">
        <v>0.28044799999999998</v>
      </c>
      <c r="L30" s="129">
        <v>0.282781</v>
      </c>
      <c r="M30" s="129">
        <v>0.28542800000000002</v>
      </c>
      <c r="N30" s="129">
        <v>0.28813899999999998</v>
      </c>
      <c r="O30" s="129">
        <v>0.29016500000000001</v>
      </c>
      <c r="P30" s="129">
        <v>0.29215999999999998</v>
      </c>
      <c r="Q30" s="129">
        <v>0.29417399999999999</v>
      </c>
      <c r="R30" s="129">
        <v>0.29673100000000002</v>
      </c>
      <c r="S30" s="129">
        <v>0.29963400000000001</v>
      </c>
      <c r="T30" s="129">
        <v>0.30248799999999998</v>
      </c>
      <c r="U30" s="129">
        <v>0.30537199999999998</v>
      </c>
      <c r="V30" s="129">
        <v>0.30807000000000001</v>
      </c>
      <c r="W30" s="129">
        <v>0.31060900000000002</v>
      </c>
      <c r="X30" s="129">
        <v>0.31328299999999998</v>
      </c>
      <c r="Y30" s="129">
        <v>0.31610500000000002</v>
      </c>
      <c r="Z30" s="129">
        <v>0.31896099999999999</v>
      </c>
      <c r="AA30" s="129">
        <v>0.32179400000000002</v>
      </c>
      <c r="AB30" s="129">
        <v>0.32411699999999999</v>
      </c>
      <c r="AC30" s="129">
        <v>0.32645999999999997</v>
      </c>
      <c r="AD30" s="129">
        <v>0.329289</v>
      </c>
      <c r="AE30" s="129">
        <v>0.33269199999999999</v>
      </c>
    </row>
    <row r="31" spans="1:31" ht="15" customHeight="1">
      <c r="A31" s="128" t="s">
        <v>8</v>
      </c>
      <c r="B31" s="129">
        <v>1.1557440000000001</v>
      </c>
      <c r="C31" s="129">
        <v>1.192377</v>
      </c>
      <c r="D31" s="129">
        <v>1.1988490000000001</v>
      </c>
      <c r="E31" s="129">
        <v>1.2038850000000001</v>
      </c>
      <c r="F31" s="129">
        <v>1.2137960000000001</v>
      </c>
      <c r="G31" s="129">
        <v>1.2227509999999999</v>
      </c>
      <c r="H31" s="129">
        <v>1.2236579999999999</v>
      </c>
      <c r="I31" s="129">
        <v>1.225473</v>
      </c>
      <c r="J31" s="129">
        <v>1.2304980000000001</v>
      </c>
      <c r="K31" s="129">
        <v>1.2372300000000001</v>
      </c>
      <c r="L31" s="129">
        <v>1.2428900000000001</v>
      </c>
      <c r="M31" s="129">
        <v>1.2505230000000001</v>
      </c>
      <c r="N31" s="129">
        <v>1.258751</v>
      </c>
      <c r="O31" s="129">
        <v>1.264283</v>
      </c>
      <c r="P31" s="129">
        <v>1.2707409999999999</v>
      </c>
      <c r="Q31" s="129">
        <v>1.277067</v>
      </c>
      <c r="R31" s="129">
        <v>1.2860119999999999</v>
      </c>
      <c r="S31" s="129">
        <v>1.296613</v>
      </c>
      <c r="T31" s="129">
        <v>1.3066530000000001</v>
      </c>
      <c r="U31" s="129">
        <v>1.316287</v>
      </c>
      <c r="V31" s="129">
        <v>1.325839</v>
      </c>
      <c r="W31" s="129">
        <v>1.3349850000000001</v>
      </c>
      <c r="X31" s="129">
        <v>1.3440479999999999</v>
      </c>
      <c r="Y31" s="129">
        <v>1.353267</v>
      </c>
      <c r="Z31" s="129">
        <v>1.3627670000000001</v>
      </c>
      <c r="AA31" s="129">
        <v>1.372266</v>
      </c>
      <c r="AB31" s="129">
        <v>1.3799140000000001</v>
      </c>
      <c r="AC31" s="129">
        <v>1.3874580000000001</v>
      </c>
      <c r="AD31" s="129">
        <v>1.396865</v>
      </c>
      <c r="AE31" s="129">
        <v>1.4090149999999999</v>
      </c>
    </row>
    <row r="32" spans="1:31" ht="15" customHeight="1">
      <c r="A32" s="128" t="s">
        <v>14</v>
      </c>
      <c r="B32" s="129">
        <v>4.1609E-2</v>
      </c>
      <c r="C32" s="129">
        <v>3.5438999999999998E-2</v>
      </c>
      <c r="D32" s="129">
        <v>3.5704E-2</v>
      </c>
      <c r="E32" s="129">
        <v>3.4107999999999999E-2</v>
      </c>
      <c r="F32" s="129">
        <v>3.3381000000000001E-2</v>
      </c>
      <c r="G32" s="129">
        <v>3.4207000000000001E-2</v>
      </c>
      <c r="H32" s="129">
        <v>3.5083999999999997E-2</v>
      </c>
      <c r="I32" s="129">
        <v>3.687E-2</v>
      </c>
      <c r="J32" s="129">
        <v>3.8731000000000002E-2</v>
      </c>
      <c r="K32" s="129">
        <v>4.0426999999999998E-2</v>
      </c>
      <c r="L32" s="129">
        <v>4.2056999999999997E-2</v>
      </c>
      <c r="M32" s="129">
        <v>4.3469000000000001E-2</v>
      </c>
      <c r="N32" s="129">
        <v>4.5117999999999998E-2</v>
      </c>
      <c r="O32" s="129">
        <v>4.6269999999999999E-2</v>
      </c>
      <c r="P32" s="129">
        <v>4.7107999999999997E-2</v>
      </c>
      <c r="Q32" s="129">
        <v>4.8361000000000001E-2</v>
      </c>
      <c r="R32" s="129">
        <v>4.9790000000000001E-2</v>
      </c>
      <c r="S32" s="129">
        <v>5.0479000000000003E-2</v>
      </c>
      <c r="T32" s="129">
        <v>5.2080000000000001E-2</v>
      </c>
      <c r="U32" s="129">
        <v>5.1923999999999998E-2</v>
      </c>
      <c r="V32" s="129">
        <v>5.2560999999999997E-2</v>
      </c>
      <c r="W32" s="129">
        <v>5.2976000000000002E-2</v>
      </c>
      <c r="X32" s="129">
        <v>5.2810000000000003E-2</v>
      </c>
      <c r="Y32" s="129">
        <v>5.2222999999999999E-2</v>
      </c>
      <c r="Z32" s="129">
        <v>5.2532000000000002E-2</v>
      </c>
      <c r="AA32" s="129">
        <v>5.2722999999999999E-2</v>
      </c>
      <c r="AB32" s="129">
        <v>5.3108000000000002E-2</v>
      </c>
      <c r="AC32" s="129">
        <v>5.3829000000000002E-2</v>
      </c>
      <c r="AD32" s="129">
        <v>5.4357999999999997E-2</v>
      </c>
      <c r="AE32" s="129">
        <v>5.5301000000000003E-2</v>
      </c>
    </row>
    <row r="33" spans="1:31" ht="15" customHeight="1">
      <c r="A33" s="128" t="s">
        <v>15</v>
      </c>
      <c r="B33" s="129">
        <v>0.58365599999999995</v>
      </c>
      <c r="C33" s="129">
        <v>0.60802599999999996</v>
      </c>
      <c r="D33" s="129">
        <v>0.63090000000000002</v>
      </c>
      <c r="E33" s="129">
        <v>0.55000000000000004</v>
      </c>
      <c r="F33" s="129">
        <v>0.55000000000000004</v>
      </c>
      <c r="G33" s="129">
        <v>0.55000000000000004</v>
      </c>
      <c r="H33" s="129">
        <v>0.55000000000000004</v>
      </c>
      <c r="I33" s="129">
        <v>0.55000000000000004</v>
      </c>
      <c r="J33" s="129">
        <v>0.55000000000000004</v>
      </c>
      <c r="K33" s="129">
        <v>0.55000000000000004</v>
      </c>
      <c r="L33" s="129">
        <v>0.55000000000000004</v>
      </c>
      <c r="M33" s="129">
        <v>0.55000000000000004</v>
      </c>
      <c r="N33" s="129">
        <v>0.55000000000000004</v>
      </c>
      <c r="O33" s="129">
        <v>0.55000000000000004</v>
      </c>
      <c r="P33" s="129">
        <v>0.55000000000000004</v>
      </c>
      <c r="Q33" s="129">
        <v>0.55000000000000004</v>
      </c>
      <c r="R33" s="129">
        <v>0.55000000000000004</v>
      </c>
      <c r="S33" s="129">
        <v>0.55000000000000004</v>
      </c>
      <c r="T33" s="129">
        <v>0.55000000000000004</v>
      </c>
      <c r="U33" s="129">
        <v>0.55000000000000004</v>
      </c>
      <c r="V33" s="129">
        <v>0.55000000000000004</v>
      </c>
      <c r="W33" s="129">
        <v>0.55000000000000004</v>
      </c>
      <c r="X33" s="129">
        <v>0.55000000000000004</v>
      </c>
      <c r="Y33" s="129">
        <v>0.55000000000000004</v>
      </c>
      <c r="Z33" s="129">
        <v>0.55000000000000004</v>
      </c>
      <c r="AA33" s="129">
        <v>0.55000000000000004</v>
      </c>
      <c r="AB33" s="129">
        <v>0.55000000000000004</v>
      </c>
      <c r="AC33" s="129">
        <v>0.55000000000000004</v>
      </c>
      <c r="AD33" s="129">
        <v>0.55000000000000004</v>
      </c>
      <c r="AE33" s="129">
        <v>0.55000000000000004</v>
      </c>
    </row>
    <row r="34" spans="1:31" ht="15" customHeight="1">
      <c r="A34" s="128" t="s">
        <v>156</v>
      </c>
      <c r="B34" s="129">
        <v>3.0899559999999999</v>
      </c>
      <c r="C34" s="129">
        <v>3.1794389999999999</v>
      </c>
      <c r="D34" s="129">
        <v>3.2602229999999999</v>
      </c>
      <c r="E34" s="129">
        <v>3.2545060000000001</v>
      </c>
      <c r="F34" s="129">
        <v>3.2684410000000002</v>
      </c>
      <c r="G34" s="129">
        <v>3.284497</v>
      </c>
      <c r="H34" s="129">
        <v>3.2858550000000002</v>
      </c>
      <c r="I34" s="129">
        <v>3.3291019999999998</v>
      </c>
      <c r="J34" s="129">
        <v>3.3696869999999999</v>
      </c>
      <c r="K34" s="129">
        <v>3.4078400000000002</v>
      </c>
      <c r="L34" s="129">
        <v>3.4393940000000001</v>
      </c>
      <c r="M34" s="129">
        <v>3.4722439999999999</v>
      </c>
      <c r="N34" s="129">
        <v>3.4943879999999998</v>
      </c>
      <c r="O34" s="129">
        <v>3.521617</v>
      </c>
      <c r="P34" s="129">
        <v>3.5394749999999999</v>
      </c>
      <c r="Q34" s="129">
        <v>3.5669050000000002</v>
      </c>
      <c r="R34" s="129">
        <v>3.607402</v>
      </c>
      <c r="S34" s="129">
        <v>3.6163059999999998</v>
      </c>
      <c r="T34" s="129">
        <v>3.6488339999999999</v>
      </c>
      <c r="U34" s="129">
        <v>3.6384919999999998</v>
      </c>
      <c r="V34" s="129">
        <v>3.6523370000000002</v>
      </c>
      <c r="W34" s="129">
        <v>3.661559</v>
      </c>
      <c r="X34" s="129">
        <v>3.6555240000000002</v>
      </c>
      <c r="Y34" s="129">
        <v>3.6672639999999999</v>
      </c>
      <c r="Z34" s="129">
        <v>3.6675070000000001</v>
      </c>
      <c r="AA34" s="129">
        <v>3.675961</v>
      </c>
      <c r="AB34" s="129">
        <v>3.698709</v>
      </c>
      <c r="AC34" s="129">
        <v>3.720758</v>
      </c>
      <c r="AD34" s="129">
        <v>3.734013</v>
      </c>
      <c r="AE34" s="129">
        <v>3.7432569999999998</v>
      </c>
    </row>
    <row r="35" spans="1:31" ht="15" customHeight="1">
      <c r="A35" s="128" t="s">
        <v>9</v>
      </c>
      <c r="B35" s="129">
        <v>8.647888</v>
      </c>
      <c r="C35" s="129">
        <v>8.88931</v>
      </c>
      <c r="D35" s="129">
        <v>9.2143069999999998</v>
      </c>
      <c r="E35" s="129">
        <v>9.2234929999999995</v>
      </c>
      <c r="F35" s="129">
        <v>9.3380709999999993</v>
      </c>
      <c r="G35" s="129">
        <v>9.4584860000000006</v>
      </c>
      <c r="H35" s="129">
        <v>9.5112699999999997</v>
      </c>
      <c r="I35" s="129">
        <v>9.6023650000000007</v>
      </c>
      <c r="J35" s="129">
        <v>9.6914149999999992</v>
      </c>
      <c r="K35" s="129">
        <v>9.7741179999999996</v>
      </c>
      <c r="L35" s="129">
        <v>9.8728990000000003</v>
      </c>
      <c r="M35" s="129">
        <v>9.9901199999999992</v>
      </c>
      <c r="N35" s="129">
        <v>10.080463999999999</v>
      </c>
      <c r="O35" s="129">
        <v>10.156053999999999</v>
      </c>
      <c r="P35" s="129">
        <v>10.215966</v>
      </c>
      <c r="Q35" s="129">
        <v>10.294164</v>
      </c>
      <c r="R35" s="129">
        <v>10.401536999999999</v>
      </c>
      <c r="S35" s="129">
        <v>10.466203999999999</v>
      </c>
      <c r="T35" s="129">
        <v>10.547368000000001</v>
      </c>
      <c r="U35" s="129">
        <v>10.576363000000001</v>
      </c>
      <c r="V35" s="129">
        <v>10.649933000000001</v>
      </c>
      <c r="W35" s="129">
        <v>10.712256</v>
      </c>
      <c r="X35" s="129">
        <v>10.770524999999999</v>
      </c>
      <c r="Y35" s="129">
        <v>10.831243000000001</v>
      </c>
      <c r="Z35" s="129">
        <v>10.88433</v>
      </c>
      <c r="AA35" s="129">
        <v>10.953485000000001</v>
      </c>
      <c r="AB35" s="129">
        <v>11.008711</v>
      </c>
      <c r="AC35" s="129">
        <v>11.038199000000001</v>
      </c>
      <c r="AD35" s="129">
        <v>11.104737</v>
      </c>
      <c r="AE35" s="129">
        <v>11.227626000000001</v>
      </c>
    </row>
    <row r="36" spans="1:31" ht="15" customHeight="1">
      <c r="A36" s="128" t="s">
        <v>134</v>
      </c>
      <c r="B36" s="139">
        <f>B35-B33-B29</f>
        <v>4.5387660000000007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39">
        <f>U35-U33-U29</f>
        <v>5.312074</v>
      </c>
      <c r="V36" s="129"/>
      <c r="W36" s="139"/>
      <c r="X36" s="129"/>
      <c r="Y36" s="129"/>
      <c r="Z36" s="129"/>
      <c r="AA36" s="129"/>
      <c r="AB36" s="129"/>
      <c r="AC36" s="129"/>
      <c r="AD36" s="129"/>
      <c r="AE36" s="139">
        <f>AE35-AE33-AE29</f>
        <v>5.5402649999999998</v>
      </c>
    </row>
    <row r="37" spans="1:31" ht="15" customHeight="1">
      <c r="A37" s="128" t="s">
        <v>3</v>
      </c>
      <c r="B37" s="129">
        <v>8.5798229999999993</v>
      </c>
      <c r="C37" s="129">
        <v>8.78355</v>
      </c>
      <c r="D37" s="129">
        <v>8.7743339999999996</v>
      </c>
      <c r="E37" s="129">
        <v>8.8736979999999992</v>
      </c>
      <c r="F37" s="129">
        <v>8.9950220000000005</v>
      </c>
      <c r="G37" s="129">
        <v>9.1296920000000004</v>
      </c>
      <c r="H37" s="129">
        <v>9.1738619999999997</v>
      </c>
      <c r="I37" s="129">
        <v>9.1945060000000005</v>
      </c>
      <c r="J37" s="129">
        <v>9.2317579999999992</v>
      </c>
      <c r="K37" s="129">
        <v>9.276942</v>
      </c>
      <c r="L37" s="129">
        <v>9.2616359999999993</v>
      </c>
      <c r="M37" s="129">
        <v>9.3264969999999998</v>
      </c>
      <c r="N37" s="129">
        <v>9.3597809999999999</v>
      </c>
      <c r="O37" s="129">
        <v>9.4121860000000002</v>
      </c>
      <c r="P37" s="129">
        <v>9.4717649999999995</v>
      </c>
      <c r="Q37" s="129">
        <v>9.5277639999999995</v>
      </c>
      <c r="R37" s="129">
        <v>9.5937099999999997</v>
      </c>
      <c r="S37" s="129">
        <v>9.6732379999999996</v>
      </c>
      <c r="T37" s="129">
        <v>9.7278380000000002</v>
      </c>
      <c r="U37" s="129">
        <v>9.8005420000000001</v>
      </c>
      <c r="V37" s="129">
        <v>9.892963</v>
      </c>
      <c r="W37" s="129">
        <v>9.9901429999999998</v>
      </c>
      <c r="X37" s="129">
        <v>10.076157</v>
      </c>
      <c r="Y37" s="129">
        <v>10.169344000000001</v>
      </c>
      <c r="Z37" s="129">
        <v>10.251716999999999</v>
      </c>
      <c r="AA37" s="129">
        <v>10.335402</v>
      </c>
      <c r="AB37" s="129">
        <v>10.408778999999999</v>
      </c>
      <c r="AC37" s="129">
        <v>10.455342999999999</v>
      </c>
      <c r="AD37" s="129">
        <v>10.54213</v>
      </c>
      <c r="AE37" s="129">
        <v>10.690500999999999</v>
      </c>
    </row>
    <row r="38" spans="1:31" ht="15" customHeight="1">
      <c r="A38" s="128" t="s">
        <v>16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</row>
    <row r="39" spans="1:31" ht="15" customHeight="1">
      <c r="A39" s="128" t="s">
        <v>157</v>
      </c>
      <c r="B39" s="129">
        <v>1.908477</v>
      </c>
      <c r="C39" s="129">
        <v>1.9868509999999999</v>
      </c>
      <c r="D39" s="129">
        <v>2.0001690000000001</v>
      </c>
      <c r="E39" s="129">
        <v>2.032016</v>
      </c>
      <c r="F39" s="129">
        <v>2.0647959999999999</v>
      </c>
      <c r="G39" s="129">
        <v>2.0742400000000001</v>
      </c>
      <c r="H39" s="129">
        <v>2.0821390000000002</v>
      </c>
      <c r="I39" s="129">
        <v>2.1236890000000002</v>
      </c>
      <c r="J39" s="129">
        <v>2.1397089999999999</v>
      </c>
      <c r="K39" s="129">
        <v>2.1634129999999998</v>
      </c>
      <c r="L39" s="129">
        <v>2.185845</v>
      </c>
      <c r="M39" s="129">
        <v>2.2193550000000002</v>
      </c>
      <c r="N39" s="129">
        <v>2.2374900000000002</v>
      </c>
      <c r="O39" s="129">
        <v>2.241101</v>
      </c>
      <c r="P39" s="129">
        <v>2.2405210000000002</v>
      </c>
      <c r="Q39" s="129">
        <v>2.2401260000000001</v>
      </c>
      <c r="R39" s="129">
        <v>2.2407469999999998</v>
      </c>
      <c r="S39" s="129">
        <v>2.2557529999999999</v>
      </c>
      <c r="T39" s="129">
        <v>2.2686440000000001</v>
      </c>
      <c r="U39" s="129">
        <v>2.2906119999999999</v>
      </c>
      <c r="V39" s="129">
        <v>2.3028469999999999</v>
      </c>
      <c r="W39" s="129">
        <v>2.327982</v>
      </c>
      <c r="X39" s="129">
        <v>2.3396840000000001</v>
      </c>
      <c r="Y39" s="129">
        <v>2.36619</v>
      </c>
      <c r="Z39" s="129">
        <v>2.3851930000000001</v>
      </c>
      <c r="AA39" s="129">
        <v>2.406479</v>
      </c>
      <c r="AB39" s="129">
        <v>2.4143699999999999</v>
      </c>
      <c r="AC39" s="129">
        <v>2.4389379999999998</v>
      </c>
      <c r="AD39" s="129">
        <v>2.4571960000000002</v>
      </c>
      <c r="AE39" s="129">
        <v>2.4774099999999999</v>
      </c>
    </row>
    <row r="40" spans="1:31" ht="15" customHeight="1">
      <c r="A40" s="128" t="s">
        <v>158</v>
      </c>
      <c r="B40" s="129">
        <v>0.30065500000000001</v>
      </c>
      <c r="C40" s="129">
        <v>0.35240899999999997</v>
      </c>
      <c r="D40" s="129">
        <v>0.37265900000000002</v>
      </c>
      <c r="E40" s="129">
        <v>0.37639699999999998</v>
      </c>
      <c r="F40" s="129">
        <v>0.39067000000000002</v>
      </c>
      <c r="G40" s="129">
        <v>0.391683</v>
      </c>
      <c r="H40" s="129">
        <v>0.40008300000000002</v>
      </c>
      <c r="I40" s="129">
        <v>0.41795500000000002</v>
      </c>
      <c r="J40" s="129">
        <v>0.43368099999999998</v>
      </c>
      <c r="K40" s="129">
        <v>0.45048100000000002</v>
      </c>
      <c r="L40" s="129">
        <v>0.46727999999999997</v>
      </c>
      <c r="M40" s="129">
        <v>0.485153</v>
      </c>
      <c r="N40" s="129">
        <v>0.492479</v>
      </c>
      <c r="O40" s="129">
        <v>0.492479</v>
      </c>
      <c r="P40" s="129">
        <v>0.492479</v>
      </c>
      <c r="Q40" s="129">
        <v>0.49355199999999999</v>
      </c>
      <c r="R40" s="129">
        <v>0.492479</v>
      </c>
      <c r="S40" s="129">
        <v>0.492479</v>
      </c>
      <c r="T40" s="129">
        <v>0.492479</v>
      </c>
      <c r="U40" s="129">
        <v>0.49355199999999999</v>
      </c>
      <c r="V40" s="129">
        <v>0.492479</v>
      </c>
      <c r="W40" s="129">
        <v>0.492479</v>
      </c>
      <c r="X40" s="129">
        <v>0.492479</v>
      </c>
      <c r="Y40" s="129">
        <v>0.49355199999999999</v>
      </c>
      <c r="Z40" s="129">
        <v>0.492479</v>
      </c>
      <c r="AA40" s="129">
        <v>0.492479</v>
      </c>
      <c r="AB40" s="129">
        <v>0.492479</v>
      </c>
      <c r="AC40" s="129">
        <v>0.49355199999999999</v>
      </c>
      <c r="AD40" s="129">
        <v>0.492479</v>
      </c>
      <c r="AE40" s="129">
        <v>0.492479</v>
      </c>
    </row>
    <row r="41" spans="1:31" ht="15" customHeight="1">
      <c r="A41" s="128" t="s">
        <v>17</v>
      </c>
      <c r="B41" s="129">
        <v>10.788955</v>
      </c>
      <c r="C41" s="129">
        <v>11.122809999999999</v>
      </c>
      <c r="D41" s="129">
        <v>11.147162</v>
      </c>
      <c r="E41" s="129">
        <v>11.282111</v>
      </c>
      <c r="F41" s="129">
        <v>11.450488</v>
      </c>
      <c r="G41" s="129">
        <v>11.595615</v>
      </c>
      <c r="H41" s="129">
        <v>11.656083000000001</v>
      </c>
      <c r="I41" s="129">
        <v>11.736151</v>
      </c>
      <c r="J41" s="129">
        <v>11.805148000000001</v>
      </c>
      <c r="K41" s="129">
        <v>11.890836</v>
      </c>
      <c r="L41" s="129">
        <v>11.914762</v>
      </c>
      <c r="M41" s="129">
        <v>12.031003999999999</v>
      </c>
      <c r="N41" s="129">
        <v>12.089751</v>
      </c>
      <c r="O41" s="129">
        <v>12.145765000000001</v>
      </c>
      <c r="P41" s="129">
        <v>12.204764000000001</v>
      </c>
      <c r="Q41" s="129">
        <v>12.261442000000001</v>
      </c>
      <c r="R41" s="129">
        <v>12.326936999999999</v>
      </c>
      <c r="S41" s="129">
        <v>12.421469999999999</v>
      </c>
      <c r="T41" s="129">
        <v>12.488960000000001</v>
      </c>
      <c r="U41" s="129">
        <v>12.584705</v>
      </c>
      <c r="V41" s="129">
        <v>12.68829</v>
      </c>
      <c r="W41" s="129">
        <v>12.810604</v>
      </c>
      <c r="X41" s="129">
        <v>12.90832</v>
      </c>
      <c r="Y41" s="129">
        <v>13.029086</v>
      </c>
      <c r="Z41" s="129">
        <v>13.129389</v>
      </c>
      <c r="AA41" s="129">
        <v>13.234361</v>
      </c>
      <c r="AB41" s="129">
        <v>13.315628</v>
      </c>
      <c r="AC41" s="129">
        <v>13.387834</v>
      </c>
      <c r="AD41" s="129">
        <v>13.491804</v>
      </c>
      <c r="AE41" s="129">
        <v>13.660391000000001</v>
      </c>
    </row>
    <row r="42" spans="1:31" ht="15" customHeight="1">
      <c r="A42" s="128" t="s">
        <v>18</v>
      </c>
      <c r="B42" s="129">
        <v>0.47798000000000002</v>
      </c>
      <c r="C42" s="129">
        <v>0.53720100000000004</v>
      </c>
      <c r="D42" s="129">
        <v>0.55056300000000002</v>
      </c>
      <c r="E42" s="129">
        <v>0.531362</v>
      </c>
      <c r="F42" s="129">
        <v>0.52345799999999998</v>
      </c>
      <c r="G42" s="129">
        <v>0.53871400000000003</v>
      </c>
      <c r="H42" s="129">
        <v>0.531972</v>
      </c>
      <c r="I42" s="129">
        <v>0.52241899999999997</v>
      </c>
      <c r="J42" s="129">
        <v>0.51333099999999998</v>
      </c>
      <c r="K42" s="129">
        <v>0.50251599999999996</v>
      </c>
      <c r="L42" s="129">
        <v>0.49546699999999999</v>
      </c>
      <c r="M42" s="129">
        <v>0.49428699999999998</v>
      </c>
      <c r="N42" s="129">
        <v>0.49212899999999998</v>
      </c>
      <c r="O42" s="129">
        <v>0.49544100000000002</v>
      </c>
      <c r="P42" s="129">
        <v>0.49718800000000002</v>
      </c>
      <c r="Q42" s="129">
        <v>0.49956400000000001</v>
      </c>
      <c r="R42" s="129">
        <v>0.50217699999999998</v>
      </c>
      <c r="S42" s="129">
        <v>0.50461199999999995</v>
      </c>
      <c r="T42" s="129">
        <v>0.502413</v>
      </c>
      <c r="U42" s="129">
        <v>0.50010600000000005</v>
      </c>
      <c r="V42" s="129">
        <v>0.50029500000000005</v>
      </c>
      <c r="W42" s="129">
        <v>0.503224</v>
      </c>
      <c r="X42" s="129">
        <v>0.50365000000000004</v>
      </c>
      <c r="Y42" s="129">
        <v>0.49996499999999999</v>
      </c>
      <c r="Z42" s="129">
        <v>0.49647000000000002</v>
      </c>
      <c r="AA42" s="129">
        <v>0.49411899999999997</v>
      </c>
      <c r="AB42" s="129">
        <v>0.488346</v>
      </c>
      <c r="AC42" s="129">
        <v>0.48083199999999998</v>
      </c>
      <c r="AD42" s="129">
        <v>0.47772199999999998</v>
      </c>
      <c r="AE42" s="129">
        <v>0.47823300000000002</v>
      </c>
    </row>
    <row r="43" spans="1:31" ht="15" customHeight="1">
      <c r="A43" s="128" t="s">
        <v>19</v>
      </c>
      <c r="B43" s="129">
        <v>0.48547499999999999</v>
      </c>
      <c r="C43" s="129">
        <v>0.48579499999999998</v>
      </c>
      <c r="D43" s="129">
        <v>0.46429799999999999</v>
      </c>
      <c r="E43" s="129">
        <v>0.465142</v>
      </c>
      <c r="F43" s="129">
        <v>0.465752</v>
      </c>
      <c r="G43" s="129">
        <v>0.46812100000000001</v>
      </c>
      <c r="H43" s="129">
        <v>0.46888099999999999</v>
      </c>
      <c r="I43" s="129">
        <v>0.46956300000000001</v>
      </c>
      <c r="J43" s="129">
        <v>0.46995799999999999</v>
      </c>
      <c r="K43" s="129">
        <v>0.46978999999999999</v>
      </c>
      <c r="L43" s="129">
        <v>0.469391</v>
      </c>
      <c r="M43" s="129">
        <v>0.46895100000000001</v>
      </c>
      <c r="N43" s="129">
        <v>0.46979799999999999</v>
      </c>
      <c r="O43" s="129">
        <v>0.46631099999999998</v>
      </c>
      <c r="P43" s="129">
        <v>0.46446500000000002</v>
      </c>
      <c r="Q43" s="129">
        <v>0.467447</v>
      </c>
      <c r="R43" s="129">
        <v>0.47136800000000001</v>
      </c>
      <c r="S43" s="129">
        <v>0.475327</v>
      </c>
      <c r="T43" s="129">
        <v>0.479933</v>
      </c>
      <c r="U43" s="129">
        <v>0.48663200000000001</v>
      </c>
      <c r="V43" s="129">
        <v>0.48545199999999999</v>
      </c>
      <c r="W43" s="129">
        <v>0.48424899999999999</v>
      </c>
      <c r="X43" s="129">
        <v>0.48291299999999998</v>
      </c>
      <c r="Y43" s="129">
        <v>0.481298</v>
      </c>
      <c r="Z43" s="129">
        <v>0.47976799999999997</v>
      </c>
      <c r="AA43" s="129">
        <v>0.47850199999999998</v>
      </c>
      <c r="AB43" s="129">
        <v>0.47693099999999999</v>
      </c>
      <c r="AC43" s="129">
        <v>0.47506300000000001</v>
      </c>
      <c r="AD43" s="129">
        <v>0.47357900000000003</v>
      </c>
      <c r="AE43" s="129">
        <v>0.47250500000000001</v>
      </c>
    </row>
    <row r="44" spans="1:31" ht="15" customHeight="1">
      <c r="A44" s="128" t="s">
        <v>20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</row>
    <row r="45" spans="1:31" ht="15" customHeight="1">
      <c r="A45" s="128" t="s">
        <v>21</v>
      </c>
      <c r="B45" s="129">
        <v>-3.5229000000000003E-2</v>
      </c>
      <c r="C45" s="129">
        <v>-2.3674000000000001E-2</v>
      </c>
      <c r="D45" s="129">
        <v>-2.699E-2</v>
      </c>
      <c r="E45" s="129">
        <v>-2.5415E-2</v>
      </c>
      <c r="F45" s="129">
        <v>-2.6082000000000001E-2</v>
      </c>
      <c r="G45" s="129">
        <v>-2.5496000000000001E-2</v>
      </c>
      <c r="H45" s="129">
        <v>-2.5673999999999999E-2</v>
      </c>
      <c r="I45" s="129">
        <v>-2.5512E-2</v>
      </c>
      <c r="J45" s="129">
        <v>-2.5255E-2</v>
      </c>
      <c r="K45" s="129">
        <v>-2.5249000000000001E-2</v>
      </c>
      <c r="L45" s="129">
        <v>-2.5198000000000002E-2</v>
      </c>
      <c r="M45" s="129">
        <v>-2.5078E-2</v>
      </c>
      <c r="N45" s="129">
        <v>-2.5035999999999999E-2</v>
      </c>
      <c r="O45" s="129">
        <v>-2.4856E-2</v>
      </c>
      <c r="P45" s="129">
        <v>-2.4676E-2</v>
      </c>
      <c r="Q45" s="129">
        <v>-2.4525999999999999E-2</v>
      </c>
      <c r="R45" s="129">
        <v>-2.4251000000000002E-2</v>
      </c>
      <c r="S45" s="129">
        <v>-2.3990000000000001E-2</v>
      </c>
      <c r="T45" s="129">
        <v>-2.3890999999999999E-2</v>
      </c>
      <c r="U45" s="129">
        <v>-2.3845000000000002E-2</v>
      </c>
      <c r="V45" s="129">
        <v>-2.3588999999999999E-2</v>
      </c>
      <c r="W45" s="129">
        <v>-2.3404000000000001E-2</v>
      </c>
      <c r="X45" s="129">
        <v>-2.3286000000000001E-2</v>
      </c>
      <c r="Y45" s="129">
        <v>-2.3248000000000001E-2</v>
      </c>
      <c r="Z45" s="129">
        <v>-2.3247E-2</v>
      </c>
      <c r="AA45" s="129">
        <v>-2.3147000000000001E-2</v>
      </c>
      <c r="AB45" s="129">
        <v>-2.3186999999999999E-2</v>
      </c>
      <c r="AC45" s="129">
        <v>-2.3424E-2</v>
      </c>
      <c r="AD45" s="129">
        <v>-2.3285E-2</v>
      </c>
      <c r="AE45" s="129">
        <v>-2.3E-2</v>
      </c>
    </row>
    <row r="46" spans="1:31" ht="15" customHeight="1">
      <c r="A46" s="128" t="s">
        <v>22</v>
      </c>
      <c r="B46" s="129">
        <v>0.92822499999999997</v>
      </c>
      <c r="C46" s="129">
        <v>0.99932200000000004</v>
      </c>
      <c r="D46" s="129">
        <v>0.98787100000000005</v>
      </c>
      <c r="E46" s="129">
        <v>0.97108799999999995</v>
      </c>
      <c r="F46" s="129">
        <v>0.96312799999999998</v>
      </c>
      <c r="G46" s="129">
        <v>0.98133800000000004</v>
      </c>
      <c r="H46" s="129">
        <v>0.97517900000000002</v>
      </c>
      <c r="I46" s="129">
        <v>0.96647000000000005</v>
      </c>
      <c r="J46" s="129">
        <v>0.95803499999999997</v>
      </c>
      <c r="K46" s="129">
        <v>0.94705700000000004</v>
      </c>
      <c r="L46" s="129">
        <v>0.93966099999999997</v>
      </c>
      <c r="M46" s="129">
        <v>0.93815899999999997</v>
      </c>
      <c r="N46" s="129">
        <v>0.93689</v>
      </c>
      <c r="O46" s="129">
        <v>0.93689599999999995</v>
      </c>
      <c r="P46" s="129">
        <v>0.93697799999999998</v>
      </c>
      <c r="Q46" s="129">
        <v>0.94248500000000002</v>
      </c>
      <c r="R46" s="129">
        <v>0.94929399999999997</v>
      </c>
      <c r="S46" s="129">
        <v>0.95594900000000005</v>
      </c>
      <c r="T46" s="129">
        <v>0.95845499999999995</v>
      </c>
      <c r="U46" s="129">
        <v>0.962893</v>
      </c>
      <c r="V46" s="129">
        <v>0.96215700000000004</v>
      </c>
      <c r="W46" s="129">
        <v>0.96406999999999998</v>
      </c>
      <c r="X46" s="129">
        <v>0.96327799999999997</v>
      </c>
      <c r="Y46" s="129">
        <v>0.95801499999999995</v>
      </c>
      <c r="Z46" s="129">
        <v>0.95299199999999995</v>
      </c>
      <c r="AA46" s="129">
        <v>0.94947300000000001</v>
      </c>
      <c r="AB46" s="129">
        <v>0.94208999999999998</v>
      </c>
      <c r="AC46" s="129">
        <v>0.93247100000000005</v>
      </c>
      <c r="AD46" s="129">
        <v>0.92801500000000003</v>
      </c>
      <c r="AE46" s="129">
        <v>0.92773700000000003</v>
      </c>
    </row>
    <row r="47" spans="1:31" ht="15" customHeight="1">
      <c r="A47" s="128" t="s">
        <v>23</v>
      </c>
      <c r="B47" s="129">
        <v>0.94018999999999997</v>
      </c>
      <c r="C47" s="129">
        <v>0.95476700000000003</v>
      </c>
      <c r="D47" s="129">
        <v>0.91526399999999997</v>
      </c>
      <c r="E47" s="129">
        <v>0.91733799999999999</v>
      </c>
      <c r="F47" s="129">
        <v>0.92870900000000001</v>
      </c>
      <c r="G47" s="129">
        <v>0.93225800000000003</v>
      </c>
      <c r="H47" s="129">
        <v>0.93469199999999997</v>
      </c>
      <c r="I47" s="129">
        <v>0.93644400000000005</v>
      </c>
      <c r="J47" s="129">
        <v>0.93654300000000001</v>
      </c>
      <c r="K47" s="129">
        <v>0.94301199999999996</v>
      </c>
      <c r="L47" s="129">
        <v>0.94739700000000004</v>
      </c>
      <c r="M47" s="129">
        <v>0.95184100000000005</v>
      </c>
      <c r="N47" s="129">
        <v>0.95778099999999999</v>
      </c>
      <c r="O47" s="129">
        <v>0.96318800000000004</v>
      </c>
      <c r="P47" s="129">
        <v>0.96916199999999997</v>
      </c>
      <c r="Q47" s="129">
        <v>0.97538599999999998</v>
      </c>
      <c r="R47" s="129">
        <v>0.98274399999999995</v>
      </c>
      <c r="S47" s="129">
        <v>0.99032699999999996</v>
      </c>
      <c r="T47" s="129">
        <v>0.99889600000000001</v>
      </c>
      <c r="U47" s="129">
        <v>1.015301</v>
      </c>
      <c r="V47" s="129">
        <v>1.023836</v>
      </c>
      <c r="W47" s="129">
        <v>1.032915</v>
      </c>
      <c r="X47" s="129">
        <v>1.0424880000000001</v>
      </c>
      <c r="Y47" s="129">
        <v>1.0526800000000001</v>
      </c>
      <c r="Z47" s="129">
        <v>1.063547</v>
      </c>
      <c r="AA47" s="129">
        <v>1.075383</v>
      </c>
      <c r="AB47" s="129">
        <v>1.0873809999999999</v>
      </c>
      <c r="AC47" s="129">
        <v>1.107926</v>
      </c>
      <c r="AD47" s="129">
        <v>1.121262</v>
      </c>
      <c r="AE47" s="129">
        <v>1.1355690000000001</v>
      </c>
    </row>
    <row r="48" spans="1:31" ht="15" customHeight="1">
      <c r="A48" s="128" t="s">
        <v>159</v>
      </c>
      <c r="B48" s="129">
        <v>1.556454</v>
      </c>
      <c r="C48" s="129">
        <v>1.5756939999999999</v>
      </c>
      <c r="D48" s="129">
        <v>1.582624</v>
      </c>
      <c r="E48" s="129">
        <v>1.606196</v>
      </c>
      <c r="F48" s="129">
        <v>1.6270039999999999</v>
      </c>
      <c r="G48" s="129">
        <v>1.6393949999999999</v>
      </c>
      <c r="H48" s="129">
        <v>1.6456820000000001</v>
      </c>
      <c r="I48" s="129">
        <v>1.6568240000000001</v>
      </c>
      <c r="J48" s="129">
        <v>1.6729210000000001</v>
      </c>
      <c r="K48" s="129">
        <v>1.68624</v>
      </c>
      <c r="L48" s="129">
        <v>1.698682</v>
      </c>
      <c r="M48" s="129">
        <v>1.7078709999999999</v>
      </c>
      <c r="N48" s="129">
        <v>1.714256</v>
      </c>
      <c r="O48" s="129">
        <v>1.7194959999999999</v>
      </c>
      <c r="P48" s="129">
        <v>1.72414</v>
      </c>
      <c r="Q48" s="129">
        <v>1.729576</v>
      </c>
      <c r="R48" s="129">
        <v>1.7363299999999999</v>
      </c>
      <c r="S48" s="129">
        <v>1.745015</v>
      </c>
      <c r="T48" s="129">
        <v>1.7527980000000001</v>
      </c>
      <c r="U48" s="129">
        <v>1.761112</v>
      </c>
      <c r="V48" s="129">
        <v>1.7746170000000001</v>
      </c>
      <c r="W48" s="129">
        <v>1.7895479999999999</v>
      </c>
      <c r="X48" s="129">
        <v>1.804241</v>
      </c>
      <c r="Y48" s="129">
        <v>1.8147040000000001</v>
      </c>
      <c r="Z48" s="129">
        <v>1.823618</v>
      </c>
      <c r="AA48" s="129">
        <v>1.837175</v>
      </c>
      <c r="AB48" s="129">
        <v>1.8475980000000001</v>
      </c>
      <c r="AC48" s="129">
        <v>1.8550169999999999</v>
      </c>
      <c r="AD48" s="129">
        <v>1.866822</v>
      </c>
      <c r="AE48" s="129">
        <v>1.885149</v>
      </c>
    </row>
    <row r="49" spans="1:32" ht="15" customHeight="1">
      <c r="A49" s="128" t="s">
        <v>135</v>
      </c>
      <c r="B49" s="139">
        <f>B48+B47</f>
        <v>2.4966439999999999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9">
        <f>U48+U47</f>
        <v>2.7764129999999998</v>
      </c>
      <c r="V49" s="129"/>
      <c r="W49" s="139"/>
      <c r="X49" s="129"/>
      <c r="Y49" s="129"/>
      <c r="Z49" s="129"/>
      <c r="AA49" s="129"/>
      <c r="AB49" s="129"/>
      <c r="AC49" s="129"/>
      <c r="AD49" s="129"/>
      <c r="AE49" s="139">
        <f>AE48+AE47</f>
        <v>3.020718</v>
      </c>
    </row>
    <row r="50" spans="1:32" ht="15" customHeight="1">
      <c r="A50" s="128" t="s">
        <v>10</v>
      </c>
      <c r="B50" s="129">
        <v>3.3476979999999998</v>
      </c>
      <c r="C50" s="129">
        <v>3.429144</v>
      </c>
      <c r="D50" s="129">
        <v>3.4840949999999999</v>
      </c>
      <c r="E50" s="129">
        <v>3.512591</v>
      </c>
      <c r="F50" s="129">
        <v>3.5488900000000001</v>
      </c>
      <c r="G50" s="129">
        <v>3.5790850000000001</v>
      </c>
      <c r="H50" s="129">
        <v>3.5916350000000001</v>
      </c>
      <c r="I50" s="129">
        <v>3.606414</v>
      </c>
      <c r="J50" s="129">
        <v>3.6282920000000001</v>
      </c>
      <c r="K50" s="129">
        <v>3.648282</v>
      </c>
      <c r="L50" s="129">
        <v>3.6689929999999999</v>
      </c>
      <c r="M50" s="129">
        <v>3.6912250000000002</v>
      </c>
      <c r="N50" s="129">
        <v>3.7085349999999999</v>
      </c>
      <c r="O50" s="129">
        <v>3.7254369999999999</v>
      </c>
      <c r="P50" s="129">
        <v>3.7452220000000001</v>
      </c>
      <c r="Q50" s="129">
        <v>3.766035</v>
      </c>
      <c r="R50" s="129">
        <v>3.7945489999999999</v>
      </c>
      <c r="S50" s="129">
        <v>3.823982</v>
      </c>
      <c r="T50" s="129">
        <v>3.8487360000000002</v>
      </c>
      <c r="U50" s="129">
        <v>3.8713989999999998</v>
      </c>
      <c r="V50" s="129">
        <v>3.9022960000000002</v>
      </c>
      <c r="W50" s="129">
        <v>3.9356979999999999</v>
      </c>
      <c r="X50" s="129">
        <v>3.9678089999999999</v>
      </c>
      <c r="Y50" s="129">
        <v>3.995536</v>
      </c>
      <c r="Z50" s="129">
        <v>4.0220229999999999</v>
      </c>
      <c r="AA50" s="129">
        <v>4.0519109999999996</v>
      </c>
      <c r="AB50" s="129">
        <v>4.0749630000000003</v>
      </c>
      <c r="AC50" s="129">
        <v>4.0881059999999998</v>
      </c>
      <c r="AD50" s="129">
        <v>4.1131070000000003</v>
      </c>
      <c r="AE50" s="129">
        <v>4.154096</v>
      </c>
    </row>
    <row r="51" spans="1:32" ht="15" customHeight="1">
      <c r="A51" s="124" t="s">
        <v>11</v>
      </c>
      <c r="B51" s="132">
        <v>26.209413999999999</v>
      </c>
      <c r="C51" s="132">
        <v>26.971048</v>
      </c>
      <c r="D51" s="132">
        <v>27.331323999999999</v>
      </c>
      <c r="E51" s="132">
        <v>27.512820999999999</v>
      </c>
      <c r="F51" s="132">
        <v>27.856289</v>
      </c>
      <c r="G51" s="132">
        <v>28.18618</v>
      </c>
      <c r="H51" s="132">
        <v>28.314540999999998</v>
      </c>
      <c r="I51" s="132">
        <v>28.504667000000001</v>
      </c>
      <c r="J51" s="132">
        <v>28.692352</v>
      </c>
      <c r="K51" s="132">
        <v>28.889544999999998</v>
      </c>
      <c r="L51" s="132">
        <v>29.042394999999999</v>
      </c>
      <c r="M51" s="132">
        <v>29.310220999999999</v>
      </c>
      <c r="N51" s="132">
        <v>29.487677000000001</v>
      </c>
      <c r="O51" s="132">
        <v>29.646834999999999</v>
      </c>
      <c r="P51" s="132">
        <v>29.796232</v>
      </c>
      <c r="Q51" s="132">
        <v>29.969086000000001</v>
      </c>
      <c r="R51" s="132">
        <v>30.191389000000001</v>
      </c>
      <c r="S51" s="132">
        <v>30.402946</v>
      </c>
      <c r="T51" s="132">
        <v>30.595213000000001</v>
      </c>
      <c r="U51" s="132">
        <v>30.771771999999999</v>
      </c>
      <c r="V51" s="132">
        <v>31.001131000000001</v>
      </c>
      <c r="W51" s="132">
        <v>31.245090000000001</v>
      </c>
      <c r="X51" s="132">
        <v>31.456661</v>
      </c>
      <c r="Y51" s="132">
        <v>31.681260999999999</v>
      </c>
      <c r="Z51" s="132">
        <v>31.875897999999999</v>
      </c>
      <c r="AA51" s="132">
        <v>32.101790999999999</v>
      </c>
      <c r="AB51" s="132">
        <v>32.276370999999997</v>
      </c>
      <c r="AC51" s="132">
        <v>32.409554</v>
      </c>
      <c r="AD51" s="132">
        <v>32.625748000000002</v>
      </c>
      <c r="AE51" s="132">
        <v>32.990566000000001</v>
      </c>
    </row>
    <row r="52" spans="1:32" ht="15" customHeight="1">
      <c r="A52" s="128" t="s">
        <v>12</v>
      </c>
      <c r="B52" s="129">
        <v>6.1734220000000004</v>
      </c>
      <c r="C52" s="129">
        <v>6.3055349999999999</v>
      </c>
      <c r="D52" s="129">
        <v>6.3504319999999996</v>
      </c>
      <c r="E52" s="129">
        <v>6.2681139999999997</v>
      </c>
      <c r="F52" s="129">
        <v>6.2263390000000003</v>
      </c>
      <c r="G52" s="129">
        <v>6.2167690000000002</v>
      </c>
      <c r="H52" s="129">
        <v>6.1653529999999996</v>
      </c>
      <c r="I52" s="129">
        <v>6.1143929999999997</v>
      </c>
      <c r="J52" s="129">
        <v>6.1025330000000002</v>
      </c>
      <c r="K52" s="129">
        <v>6.0965559999999996</v>
      </c>
      <c r="L52" s="129">
        <v>6.1141949999999996</v>
      </c>
      <c r="M52" s="129">
        <v>6.1200739999999998</v>
      </c>
      <c r="N52" s="129">
        <v>6.0977410000000001</v>
      </c>
      <c r="O52" s="129">
        <v>6.0842369999999999</v>
      </c>
      <c r="P52" s="129">
        <v>6.0734750000000002</v>
      </c>
      <c r="Q52" s="129">
        <v>6.0732460000000001</v>
      </c>
      <c r="R52" s="129">
        <v>6.0776260000000004</v>
      </c>
      <c r="S52" s="129">
        <v>6.096406</v>
      </c>
      <c r="T52" s="129">
        <v>6.1181150000000004</v>
      </c>
      <c r="U52" s="129">
        <v>6.1308740000000004</v>
      </c>
      <c r="V52" s="129">
        <v>6.1526149999999999</v>
      </c>
      <c r="W52" s="129">
        <v>6.1842689999999996</v>
      </c>
      <c r="X52" s="129">
        <v>6.2175979999999997</v>
      </c>
      <c r="Y52" s="129">
        <v>6.2303709999999999</v>
      </c>
      <c r="Z52" s="129">
        <v>6.245444</v>
      </c>
      <c r="AA52" s="129">
        <v>6.2704700000000004</v>
      </c>
      <c r="AB52" s="129">
        <v>6.2931480000000004</v>
      </c>
      <c r="AC52" s="129">
        <v>6.2970300000000003</v>
      </c>
      <c r="AD52" s="129">
        <v>6.3278780000000001</v>
      </c>
      <c r="AE52" s="129">
        <v>6.376449</v>
      </c>
    </row>
    <row r="53" spans="1:32" ht="15" customHeight="1">
      <c r="A53" s="124" t="s">
        <v>4</v>
      </c>
      <c r="B53" s="132">
        <v>32.382835</v>
      </c>
      <c r="C53" s="132">
        <v>33.276584999999997</v>
      </c>
      <c r="D53" s="132">
        <v>33.681755000000003</v>
      </c>
      <c r="E53" s="132">
        <v>33.780937000000002</v>
      </c>
      <c r="F53" s="132">
        <v>34.082625999999998</v>
      </c>
      <c r="G53" s="132">
        <v>34.402949999999997</v>
      </c>
      <c r="H53" s="132">
        <v>34.479892999999997</v>
      </c>
      <c r="I53" s="132">
        <v>34.619061000000002</v>
      </c>
      <c r="J53" s="132">
        <v>34.794884000000003</v>
      </c>
      <c r="K53" s="132">
        <v>34.986103</v>
      </c>
      <c r="L53" s="132">
        <v>35.156590000000001</v>
      </c>
      <c r="M53" s="132">
        <v>35.430294000000004</v>
      </c>
      <c r="N53" s="132">
        <v>35.585419000000002</v>
      </c>
      <c r="O53" s="132">
        <v>35.731071</v>
      </c>
      <c r="P53" s="132">
        <v>35.869705000000003</v>
      </c>
      <c r="Q53" s="132">
        <v>36.042332000000002</v>
      </c>
      <c r="R53" s="132">
        <v>36.269016000000001</v>
      </c>
      <c r="S53" s="132">
        <v>36.499352000000002</v>
      </c>
      <c r="T53" s="132">
        <v>36.713329000000002</v>
      </c>
      <c r="U53" s="132">
        <v>36.902645</v>
      </c>
      <c r="V53" s="132">
        <v>37.153748</v>
      </c>
      <c r="W53" s="132">
        <v>37.429358999999998</v>
      </c>
      <c r="X53" s="132">
        <v>37.674258999999999</v>
      </c>
      <c r="Y53" s="132">
        <v>37.911633000000002</v>
      </c>
      <c r="Z53" s="132">
        <v>38.121341999999999</v>
      </c>
      <c r="AA53" s="132">
        <v>38.372261000000002</v>
      </c>
      <c r="AB53" s="132">
        <v>38.569519</v>
      </c>
      <c r="AC53" s="132">
        <v>38.706584999999997</v>
      </c>
      <c r="AD53" s="132">
        <v>38.953625000000002</v>
      </c>
      <c r="AE53" s="132">
        <v>39.367016</v>
      </c>
    </row>
    <row r="54" spans="1:32" ht="15" customHeight="1">
      <c r="A54" s="124" t="s">
        <v>136</v>
      </c>
      <c r="B54" s="131">
        <f>B53/B154</f>
        <v>0.33384694319570934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40">
        <f>U53/U154</f>
        <v>0.35930635787047199</v>
      </c>
      <c r="V54" s="132"/>
      <c r="W54" s="131"/>
      <c r="X54" s="132"/>
      <c r="Y54" s="132"/>
      <c r="Z54" s="132"/>
      <c r="AA54" s="132"/>
      <c r="AB54" s="132"/>
      <c r="AC54" s="132"/>
      <c r="AD54" s="132"/>
      <c r="AE54" s="140">
        <f>AE53/AE154</f>
        <v>0.36222741160781086</v>
      </c>
    </row>
    <row r="55" spans="1:32" ht="15" customHeight="1">
      <c r="A55" s="134" t="s">
        <v>187</v>
      </c>
      <c r="B55" s="135">
        <f>B50+B52</f>
        <v>9.5211199999999998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5">
        <f>U50+U52</f>
        <v>10.002273000000001</v>
      </c>
      <c r="V55" s="136"/>
      <c r="W55" s="136"/>
      <c r="X55" s="132"/>
      <c r="Y55" s="132"/>
      <c r="Z55" s="132"/>
      <c r="AA55" s="132"/>
      <c r="AB55" s="132"/>
      <c r="AC55" s="132"/>
      <c r="AD55" s="132"/>
      <c r="AE55" s="135">
        <f>AE50+AE52</f>
        <v>10.530545</v>
      </c>
    </row>
    <row r="56" spans="1:32" ht="15" customHeight="1">
      <c r="A56" s="124" t="s">
        <v>24</v>
      </c>
    </row>
    <row r="57" spans="1:32" ht="15" customHeight="1">
      <c r="A57" s="128" t="s">
        <v>6</v>
      </c>
      <c r="B57" s="129">
        <v>6.9069999999999999E-3</v>
      </c>
      <c r="C57" s="129">
        <v>8.0770000000000008E-3</v>
      </c>
      <c r="D57" s="129">
        <v>8.7399999999999995E-3</v>
      </c>
      <c r="E57" s="129">
        <v>9.0519999999999993E-3</v>
      </c>
      <c r="F57" s="129">
        <v>9.4249999999999994E-3</v>
      </c>
      <c r="G57" s="129">
        <v>9.7599999999999996E-3</v>
      </c>
      <c r="H57" s="129">
        <v>1.0048E-2</v>
      </c>
      <c r="I57" s="129">
        <v>1.0104999999999999E-2</v>
      </c>
      <c r="J57" s="129">
        <v>1.0348E-2</v>
      </c>
      <c r="K57" s="129">
        <v>1.0614999999999999E-2</v>
      </c>
      <c r="L57" s="129">
        <v>1.0880000000000001E-2</v>
      </c>
      <c r="M57" s="129">
        <v>1.1139E-2</v>
      </c>
      <c r="N57" s="129">
        <v>1.1409000000000001E-2</v>
      </c>
      <c r="O57" s="129">
        <v>1.1689E-2</v>
      </c>
      <c r="P57" s="129">
        <v>1.197E-2</v>
      </c>
      <c r="Q57" s="129">
        <v>1.2266000000000001E-2</v>
      </c>
      <c r="R57" s="129">
        <v>1.2586E-2</v>
      </c>
      <c r="S57" s="129">
        <v>1.2912E-2</v>
      </c>
      <c r="T57" s="129">
        <v>1.3226999999999999E-2</v>
      </c>
      <c r="U57" s="129">
        <v>1.3557E-2</v>
      </c>
      <c r="V57" s="129">
        <v>1.3901999999999999E-2</v>
      </c>
      <c r="W57" s="129">
        <v>1.4257000000000001E-2</v>
      </c>
      <c r="X57" s="129">
        <v>1.4619E-2</v>
      </c>
      <c r="Y57" s="129">
        <v>1.4987E-2</v>
      </c>
      <c r="Z57" s="129">
        <v>1.5372E-2</v>
      </c>
      <c r="AA57" s="129">
        <v>1.5786000000000001E-2</v>
      </c>
      <c r="AB57" s="129">
        <v>1.6201E-2</v>
      </c>
      <c r="AC57" s="129">
        <v>1.6618000000000001E-2</v>
      </c>
      <c r="AD57" s="129">
        <v>1.7069000000000001E-2</v>
      </c>
      <c r="AE57" s="129">
        <v>1.7571E-2</v>
      </c>
    </row>
    <row r="58" spans="1:32" ht="15" customHeight="1">
      <c r="A58" s="128" t="s">
        <v>153</v>
      </c>
      <c r="B58" s="129">
        <v>15.534457</v>
      </c>
      <c r="C58" s="129">
        <v>15.950659</v>
      </c>
      <c r="D58" s="129">
        <v>16.208449999999999</v>
      </c>
      <c r="E58" s="129">
        <v>16.179562000000001</v>
      </c>
      <c r="F58" s="129">
        <v>16.131520999999999</v>
      </c>
      <c r="G58" s="129">
        <v>16.057107999999999</v>
      </c>
      <c r="H58" s="129">
        <v>15.951579000000001</v>
      </c>
      <c r="I58" s="129">
        <v>15.834512999999999</v>
      </c>
      <c r="J58" s="129">
        <v>15.732291999999999</v>
      </c>
      <c r="K58" s="129">
        <v>15.657114</v>
      </c>
      <c r="L58" s="129">
        <v>15.596738999999999</v>
      </c>
      <c r="M58" s="129">
        <v>15.528978</v>
      </c>
      <c r="N58" s="129">
        <v>15.488965</v>
      </c>
      <c r="O58" s="129">
        <v>15.454454999999999</v>
      </c>
      <c r="P58" s="129">
        <v>15.416850999999999</v>
      </c>
      <c r="Q58" s="129">
        <v>15.389283000000001</v>
      </c>
      <c r="R58" s="129">
        <v>15.380074</v>
      </c>
      <c r="S58" s="129">
        <v>15.377776000000001</v>
      </c>
      <c r="T58" s="129">
        <v>15.390014000000001</v>
      </c>
      <c r="U58" s="129">
        <v>15.413523</v>
      </c>
      <c r="V58" s="129">
        <v>15.44201</v>
      </c>
      <c r="W58" s="129">
        <v>15.478695999999999</v>
      </c>
      <c r="X58" s="129">
        <v>15.520469</v>
      </c>
      <c r="Y58" s="129">
        <v>15.573084</v>
      </c>
      <c r="Z58" s="129">
        <v>15.637919999999999</v>
      </c>
      <c r="AA58" s="129">
        <v>15.719512</v>
      </c>
      <c r="AB58" s="129">
        <v>15.802516000000001</v>
      </c>
      <c r="AC58" s="129">
        <v>15.888123</v>
      </c>
      <c r="AD58" s="129">
        <v>15.986667000000001</v>
      </c>
      <c r="AE58" s="129">
        <v>16.100843000000001</v>
      </c>
      <c r="AF58" s="141"/>
    </row>
    <row r="59" spans="1:32" ht="15" customHeight="1">
      <c r="A59" s="134" t="s">
        <v>197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63">
        <f>U58/B58-1</f>
        <v>-7.784887492366166E-3</v>
      </c>
      <c r="V59" s="142">
        <f>U58/K58-1</f>
        <v>-1.5557848017201614E-2</v>
      </c>
      <c r="X59" s="129"/>
      <c r="Y59" s="129"/>
      <c r="Z59" s="129"/>
      <c r="AA59" s="129"/>
      <c r="AB59" s="129"/>
      <c r="AC59" s="129"/>
      <c r="AD59" s="129"/>
      <c r="AE59" s="63">
        <f>AE58/B58-1</f>
        <v>3.6459980545184179E-2</v>
      </c>
      <c r="AF59" s="122"/>
    </row>
    <row r="60" spans="1:32" ht="15" customHeight="1">
      <c r="A60" s="128" t="s">
        <v>160</v>
      </c>
      <c r="B60" s="129">
        <v>3.6178000000000002E-2</v>
      </c>
      <c r="C60" s="129">
        <v>3.7150000000000002E-2</v>
      </c>
      <c r="D60" s="129">
        <v>3.4639000000000003E-2</v>
      </c>
      <c r="E60" s="129">
        <v>3.4263000000000002E-2</v>
      </c>
      <c r="F60" s="129">
        <v>3.3891999999999999E-2</v>
      </c>
      <c r="G60" s="129">
        <v>3.2992E-2</v>
      </c>
      <c r="H60" s="129">
        <v>3.1920999999999998E-2</v>
      </c>
      <c r="I60" s="129">
        <v>3.0719E-2</v>
      </c>
      <c r="J60" s="129">
        <v>2.9644E-2</v>
      </c>
      <c r="K60" s="129">
        <v>2.8469000000000001E-2</v>
      </c>
      <c r="L60" s="129">
        <v>2.7199000000000001E-2</v>
      </c>
      <c r="M60" s="129">
        <v>2.6086999999999999E-2</v>
      </c>
      <c r="N60" s="129">
        <v>2.5441999999999999E-2</v>
      </c>
      <c r="O60" s="129">
        <v>2.4067999999999999E-2</v>
      </c>
      <c r="P60" s="129">
        <v>2.3309E-2</v>
      </c>
      <c r="Q60" s="129">
        <v>2.3262999999999999E-2</v>
      </c>
      <c r="R60" s="129">
        <v>2.3095000000000001E-2</v>
      </c>
      <c r="S60" s="129">
        <v>2.2734999999999998E-2</v>
      </c>
      <c r="T60" s="129">
        <v>2.2783000000000001E-2</v>
      </c>
      <c r="U60" s="129">
        <v>2.2849999999999999E-2</v>
      </c>
      <c r="V60" s="129">
        <v>2.2907E-2</v>
      </c>
      <c r="W60" s="129">
        <v>2.3165000000000002E-2</v>
      </c>
      <c r="X60" s="129">
        <v>2.3356999999999999E-2</v>
      </c>
      <c r="Y60" s="129">
        <v>2.3555E-2</v>
      </c>
      <c r="Z60" s="129">
        <v>2.3828999999999999E-2</v>
      </c>
      <c r="AA60" s="129">
        <v>2.4098999999999999E-2</v>
      </c>
      <c r="AB60" s="129">
        <v>2.444E-2</v>
      </c>
      <c r="AC60" s="129">
        <v>2.4830000000000001E-2</v>
      </c>
      <c r="AD60" s="129">
        <v>2.5232000000000001E-2</v>
      </c>
      <c r="AE60" s="129">
        <v>2.5672E-2</v>
      </c>
    </row>
    <row r="61" spans="1:32" ht="15" customHeight="1">
      <c r="A61" s="128" t="s">
        <v>161</v>
      </c>
      <c r="B61" s="129">
        <v>2.6758510000000002</v>
      </c>
      <c r="C61" s="129">
        <v>3.1316480000000002</v>
      </c>
      <c r="D61" s="129">
        <v>3.473563</v>
      </c>
      <c r="E61" s="129">
        <v>3.5600969999999998</v>
      </c>
      <c r="F61" s="129">
        <v>3.642658</v>
      </c>
      <c r="G61" s="129">
        <v>3.7092670000000001</v>
      </c>
      <c r="H61" s="129">
        <v>3.7520500000000001</v>
      </c>
      <c r="I61" s="129">
        <v>3.7930619999999999</v>
      </c>
      <c r="J61" s="129">
        <v>3.8352059999999999</v>
      </c>
      <c r="K61" s="129">
        <v>3.884687</v>
      </c>
      <c r="L61" s="129">
        <v>3.9223499999999998</v>
      </c>
      <c r="M61" s="129">
        <v>3.938987</v>
      </c>
      <c r="N61" s="129">
        <v>3.9779719999999998</v>
      </c>
      <c r="O61" s="129">
        <v>4.0131160000000001</v>
      </c>
      <c r="P61" s="129">
        <v>4.0505870000000002</v>
      </c>
      <c r="Q61" s="129">
        <v>4.0887260000000003</v>
      </c>
      <c r="R61" s="129">
        <v>4.132625</v>
      </c>
      <c r="S61" s="129">
        <v>4.1725130000000004</v>
      </c>
      <c r="T61" s="129">
        <v>4.2186919999999999</v>
      </c>
      <c r="U61" s="129">
        <v>4.2698270000000003</v>
      </c>
      <c r="V61" s="129">
        <v>4.3121090000000004</v>
      </c>
      <c r="W61" s="129">
        <v>4.3593840000000004</v>
      </c>
      <c r="X61" s="129">
        <v>4.4089309999999999</v>
      </c>
      <c r="Y61" s="129">
        <v>4.4558840000000002</v>
      </c>
      <c r="Z61" s="129">
        <v>4.5110279999999996</v>
      </c>
      <c r="AA61" s="129">
        <v>4.5662770000000004</v>
      </c>
      <c r="AB61" s="129">
        <v>4.6146890000000003</v>
      </c>
      <c r="AC61" s="129">
        <v>4.6617740000000003</v>
      </c>
      <c r="AD61" s="129">
        <v>4.7170439999999996</v>
      </c>
      <c r="AE61" s="129">
        <v>4.7786179999999998</v>
      </c>
    </row>
    <row r="62" spans="1:32" ht="15" customHeight="1">
      <c r="A62" s="128" t="s">
        <v>162</v>
      </c>
      <c r="B62" s="129">
        <v>6.4964050000000002</v>
      </c>
      <c r="C62" s="129">
        <v>6.4784660000000001</v>
      </c>
      <c r="D62" s="129">
        <v>6.6075189999999999</v>
      </c>
      <c r="E62" s="129">
        <v>6.5706490000000004</v>
      </c>
      <c r="F62" s="129">
        <v>6.5627500000000003</v>
      </c>
      <c r="G62" s="129">
        <v>6.5386050000000004</v>
      </c>
      <c r="H62" s="129">
        <v>6.4859850000000003</v>
      </c>
      <c r="I62" s="129">
        <v>6.4382960000000002</v>
      </c>
      <c r="J62" s="129">
        <v>6.387283</v>
      </c>
      <c r="K62" s="129">
        <v>6.3348519999999997</v>
      </c>
      <c r="L62" s="129">
        <v>6.2794080000000001</v>
      </c>
      <c r="M62" s="129">
        <v>6.2298450000000001</v>
      </c>
      <c r="N62" s="129">
        <v>6.1864800000000004</v>
      </c>
      <c r="O62" s="129">
        <v>6.1403679999999996</v>
      </c>
      <c r="P62" s="129">
        <v>6.1031170000000001</v>
      </c>
      <c r="Q62" s="129">
        <v>6.0682070000000001</v>
      </c>
      <c r="R62" s="129">
        <v>6.0458949999999998</v>
      </c>
      <c r="S62" s="129">
        <v>6.0312070000000002</v>
      </c>
      <c r="T62" s="129">
        <v>6.0165740000000003</v>
      </c>
      <c r="U62" s="129">
        <v>6.0084270000000002</v>
      </c>
      <c r="V62" s="129">
        <v>6.0048300000000001</v>
      </c>
      <c r="W62" s="129">
        <v>6.008394</v>
      </c>
      <c r="X62" s="129">
        <v>6.0113029999999998</v>
      </c>
      <c r="Y62" s="129">
        <v>6.0124649999999997</v>
      </c>
      <c r="Z62" s="129">
        <v>6.0152739999999998</v>
      </c>
      <c r="AA62" s="129">
        <v>6.0224830000000003</v>
      </c>
      <c r="AB62" s="129">
        <v>6.0201650000000004</v>
      </c>
      <c r="AC62" s="129">
        <v>6.0094779999999997</v>
      </c>
      <c r="AD62" s="129">
        <v>6.0105529999999998</v>
      </c>
      <c r="AE62" s="129">
        <v>6.0250440000000003</v>
      </c>
    </row>
    <row r="63" spans="1:32" ht="15" customHeight="1">
      <c r="A63" s="134" t="s">
        <v>198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63">
        <f>U62/B62-1</f>
        <v>-7.5115082880454653E-2</v>
      </c>
      <c r="V63" s="129"/>
      <c r="X63" s="129"/>
      <c r="Y63" s="129"/>
      <c r="Z63" s="129"/>
      <c r="AA63" s="129"/>
      <c r="AB63" s="129"/>
      <c r="AC63" s="129"/>
      <c r="AD63" s="129"/>
      <c r="AE63" s="63">
        <f>AE62/B62-1</f>
        <v>-7.2557206639672245E-2</v>
      </c>
    </row>
    <row r="64" spans="1:32" ht="15" customHeight="1">
      <c r="A64" s="128" t="s">
        <v>14</v>
      </c>
      <c r="B64" s="129">
        <v>0.55392399999999997</v>
      </c>
      <c r="C64" s="129">
        <v>0.74340099999999998</v>
      </c>
      <c r="D64" s="129">
        <v>0.51895800000000003</v>
      </c>
      <c r="E64" s="129">
        <v>0.51819800000000005</v>
      </c>
      <c r="F64" s="129">
        <v>0.522424</v>
      </c>
      <c r="G64" s="129">
        <v>0.51609499999999997</v>
      </c>
      <c r="H64" s="129">
        <v>0.504135</v>
      </c>
      <c r="I64" s="129">
        <v>0.49906299999999998</v>
      </c>
      <c r="J64" s="129">
        <v>0.49831900000000001</v>
      </c>
      <c r="K64" s="129">
        <v>0.49432900000000002</v>
      </c>
      <c r="L64" s="129">
        <v>0.50560300000000002</v>
      </c>
      <c r="M64" s="129">
        <v>0.50362300000000004</v>
      </c>
      <c r="N64" s="129">
        <v>0.50351199999999996</v>
      </c>
      <c r="O64" s="129">
        <v>0.50472799999999995</v>
      </c>
      <c r="P64" s="129">
        <v>0.50601799999999997</v>
      </c>
      <c r="Q64" s="129">
        <v>0.50916799999999995</v>
      </c>
      <c r="R64" s="129">
        <v>0.51285000000000003</v>
      </c>
      <c r="S64" s="129">
        <v>0.51028499999999999</v>
      </c>
      <c r="T64" s="129">
        <v>0.51316399999999995</v>
      </c>
      <c r="U64" s="129">
        <v>0.49961</v>
      </c>
      <c r="V64" s="129">
        <v>0.494224</v>
      </c>
      <c r="W64" s="129">
        <v>0.48907</v>
      </c>
      <c r="X64" s="129">
        <v>0.47748299999999999</v>
      </c>
      <c r="Y64" s="129">
        <v>0.46976299999999999</v>
      </c>
      <c r="Z64" s="129">
        <v>0.46846300000000002</v>
      </c>
      <c r="AA64" s="129">
        <v>0.46384799999999998</v>
      </c>
      <c r="AB64" s="129">
        <v>0.46137600000000001</v>
      </c>
      <c r="AC64" s="129">
        <v>0.462561</v>
      </c>
      <c r="AD64" s="129">
        <v>0.46242699999999998</v>
      </c>
      <c r="AE64" s="129">
        <v>0.46383799999999997</v>
      </c>
    </row>
    <row r="65" spans="1:32" ht="15" customHeight="1">
      <c r="A65" s="128" t="s">
        <v>163</v>
      </c>
      <c r="B65" s="129">
        <v>0.14746600000000001</v>
      </c>
      <c r="C65" s="129">
        <v>0.14931800000000001</v>
      </c>
      <c r="D65" s="129">
        <v>0.150337</v>
      </c>
      <c r="E65" s="129">
        <v>0.151002</v>
      </c>
      <c r="F65" s="129">
        <v>0.15149599999999999</v>
      </c>
      <c r="G65" s="129">
        <v>0.15203800000000001</v>
      </c>
      <c r="H65" s="129">
        <v>0.15234400000000001</v>
      </c>
      <c r="I65" s="129">
        <v>0.15257499999999999</v>
      </c>
      <c r="J65" s="129">
        <v>0.152779</v>
      </c>
      <c r="K65" s="129">
        <v>0.152951</v>
      </c>
      <c r="L65" s="129">
        <v>0.153085</v>
      </c>
      <c r="M65" s="129">
        <v>0.153201</v>
      </c>
      <c r="N65" s="129">
        <v>0.153307</v>
      </c>
      <c r="O65" s="129">
        <v>0.153391</v>
      </c>
      <c r="P65" s="129">
        <v>0.15345400000000001</v>
      </c>
      <c r="Q65" s="129">
        <v>0.153527</v>
      </c>
      <c r="R65" s="129">
        <v>0.15362300000000001</v>
      </c>
      <c r="S65" s="129">
        <v>0.153726</v>
      </c>
      <c r="T65" s="129">
        <v>0.15384400000000001</v>
      </c>
      <c r="U65" s="129">
        <v>0.15399199999999999</v>
      </c>
      <c r="V65" s="129">
        <v>0.15412200000000001</v>
      </c>
      <c r="W65" s="129">
        <v>0.15423500000000001</v>
      </c>
      <c r="X65" s="129">
        <v>0.15435199999999999</v>
      </c>
      <c r="Y65" s="129">
        <v>0.15445999999999999</v>
      </c>
      <c r="Z65" s="129">
        <v>0.154589</v>
      </c>
      <c r="AA65" s="129">
        <v>0.154728</v>
      </c>
      <c r="AB65" s="129">
        <v>0.15484100000000001</v>
      </c>
      <c r="AC65" s="129">
        <v>0.154944</v>
      </c>
      <c r="AD65" s="129">
        <v>0.15506300000000001</v>
      </c>
      <c r="AE65" s="129">
        <v>0.15518899999999999</v>
      </c>
    </row>
    <row r="66" spans="1:32" ht="15" customHeight="1">
      <c r="A66" s="128" t="s">
        <v>9</v>
      </c>
      <c r="B66" s="129">
        <v>25.415012000000001</v>
      </c>
      <c r="C66" s="129">
        <v>26.461570999999999</v>
      </c>
      <c r="D66" s="129">
        <v>26.967569000000001</v>
      </c>
      <c r="E66" s="129">
        <v>26.988562000000002</v>
      </c>
      <c r="F66" s="129">
        <v>27.020273</v>
      </c>
      <c r="G66" s="129">
        <v>26.982872</v>
      </c>
      <c r="H66" s="129">
        <v>26.85614</v>
      </c>
      <c r="I66" s="129">
        <v>26.727613000000002</v>
      </c>
      <c r="J66" s="129">
        <v>26.616228</v>
      </c>
      <c r="K66" s="129">
        <v>26.534545999999999</v>
      </c>
      <c r="L66" s="129">
        <v>26.468063000000001</v>
      </c>
      <c r="M66" s="129">
        <v>26.365770000000001</v>
      </c>
      <c r="N66" s="129">
        <v>26.321646000000001</v>
      </c>
      <c r="O66" s="129">
        <v>26.277743999999998</v>
      </c>
      <c r="P66" s="129">
        <v>26.241994999999999</v>
      </c>
      <c r="Q66" s="129">
        <v>26.221176</v>
      </c>
      <c r="R66" s="129">
        <v>26.237653999999999</v>
      </c>
      <c r="S66" s="129">
        <v>26.258420999999998</v>
      </c>
      <c r="T66" s="129">
        <v>26.305513000000001</v>
      </c>
      <c r="U66" s="129">
        <v>26.358936</v>
      </c>
      <c r="V66" s="129">
        <v>26.421195999999998</v>
      </c>
      <c r="W66" s="129">
        <v>26.504034000000001</v>
      </c>
      <c r="X66" s="129">
        <v>26.587156</v>
      </c>
      <c r="Y66" s="129">
        <v>26.680637000000001</v>
      </c>
      <c r="Z66" s="129">
        <v>26.802644999999998</v>
      </c>
      <c r="AA66" s="129">
        <v>26.942634999999999</v>
      </c>
      <c r="AB66" s="129">
        <v>27.069786000000001</v>
      </c>
      <c r="AC66" s="129">
        <v>27.193498999999999</v>
      </c>
      <c r="AD66" s="129">
        <v>27.348821999999998</v>
      </c>
      <c r="AE66" s="129">
        <v>27.541103</v>
      </c>
      <c r="AF66" s="141"/>
    </row>
    <row r="67" spans="1:32" ht="15" customHeight="1">
      <c r="A67" s="128" t="s">
        <v>103</v>
      </c>
      <c r="B67" s="139">
        <f>B66-B57-'Reference_Renew Cons'!B12</f>
        <v>23.927022000000001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9">
        <f>U66-U57-'Reference_Renew Cons'!V12</f>
        <v>24.725784000000001</v>
      </c>
      <c r="V67" s="129"/>
      <c r="W67" s="139"/>
      <c r="X67" s="129"/>
      <c r="Y67" s="129"/>
      <c r="Z67" s="129"/>
      <c r="AA67" s="129"/>
      <c r="AB67" s="129"/>
      <c r="AC67" s="129"/>
      <c r="AD67" s="129"/>
      <c r="AE67" s="139">
        <f>AE66-AE57-'Reference_Renew Cons'!AF12</f>
        <v>25.694109000000001</v>
      </c>
      <c r="AF67" s="141"/>
    </row>
    <row r="68" spans="1:32" ht="15" customHeight="1">
      <c r="A68" s="128" t="s">
        <v>164</v>
      </c>
      <c r="B68" s="129">
        <v>0.74806099999999998</v>
      </c>
      <c r="C68" s="129">
        <v>0.70106199999999996</v>
      </c>
      <c r="D68" s="129">
        <v>0.68270299999999995</v>
      </c>
      <c r="E68" s="129">
        <v>0.66931600000000002</v>
      </c>
      <c r="F68" s="129">
        <v>0.65777799999999997</v>
      </c>
      <c r="G68" s="129">
        <v>0.64621300000000004</v>
      </c>
      <c r="H68" s="129">
        <v>0.62837200000000004</v>
      </c>
      <c r="I68" s="129">
        <v>0.63231899999999996</v>
      </c>
      <c r="J68" s="129">
        <v>0.62775499999999995</v>
      </c>
      <c r="K68" s="129">
        <v>0.61943800000000004</v>
      </c>
      <c r="L68" s="129">
        <v>0.61601300000000003</v>
      </c>
      <c r="M68" s="129">
        <v>0.61979200000000001</v>
      </c>
      <c r="N68" s="129">
        <v>0.619587</v>
      </c>
      <c r="O68" s="129">
        <v>0.61682999999999999</v>
      </c>
      <c r="P68" s="129">
        <v>0.61830499999999999</v>
      </c>
      <c r="Q68" s="129">
        <v>0.62154299999999996</v>
      </c>
      <c r="R68" s="129">
        <v>0.62967200000000001</v>
      </c>
      <c r="S68" s="129">
        <v>0.63662600000000003</v>
      </c>
      <c r="T68" s="129">
        <v>0.64126700000000003</v>
      </c>
      <c r="U68" s="129">
        <v>0.64924700000000002</v>
      </c>
      <c r="V68" s="129">
        <v>0.65671599999999997</v>
      </c>
      <c r="W68" s="129">
        <v>0.65997099999999997</v>
      </c>
      <c r="X68" s="129">
        <v>0.66871800000000003</v>
      </c>
      <c r="Y68" s="129">
        <v>0.67182500000000001</v>
      </c>
      <c r="Z68" s="129">
        <v>0.67587600000000003</v>
      </c>
      <c r="AA68" s="129">
        <v>0.68362000000000001</v>
      </c>
      <c r="AB68" s="129">
        <v>0.69162000000000001</v>
      </c>
      <c r="AC68" s="129">
        <v>0.69938699999999998</v>
      </c>
      <c r="AD68" s="129">
        <v>0.70319299999999996</v>
      </c>
      <c r="AE68" s="129">
        <v>0.71014999999999995</v>
      </c>
    </row>
    <row r="69" spans="1:32" ht="15" customHeight="1">
      <c r="A69" s="128" t="s">
        <v>25</v>
      </c>
      <c r="B69" s="129">
        <v>0.110372</v>
      </c>
      <c r="C69" s="129">
        <v>9.9822999999999995E-2</v>
      </c>
      <c r="D69" s="129">
        <v>0.118532</v>
      </c>
      <c r="E69" s="129">
        <v>0.12676799999999999</v>
      </c>
      <c r="F69" s="129">
        <v>0.13441900000000001</v>
      </c>
      <c r="G69" s="129">
        <v>0.14497099999999999</v>
      </c>
      <c r="H69" s="129">
        <v>0.15640100000000001</v>
      </c>
      <c r="I69" s="129">
        <v>0.16526099999999999</v>
      </c>
      <c r="J69" s="129">
        <v>0.17435100000000001</v>
      </c>
      <c r="K69" s="129">
        <v>0.183922</v>
      </c>
      <c r="L69" s="129">
        <v>0.18809400000000001</v>
      </c>
      <c r="M69" s="129">
        <v>0.198459</v>
      </c>
      <c r="N69" s="129">
        <v>0.20727899999999999</v>
      </c>
      <c r="O69" s="129">
        <v>0.215392</v>
      </c>
      <c r="P69" s="129">
        <v>0.22445699999999999</v>
      </c>
      <c r="Q69" s="129">
        <v>0.23274800000000001</v>
      </c>
      <c r="R69" s="129">
        <v>0.242673</v>
      </c>
      <c r="S69" s="129">
        <v>0.253716</v>
      </c>
      <c r="T69" s="129">
        <v>0.26238699999999998</v>
      </c>
      <c r="U69" s="129">
        <v>0.277833</v>
      </c>
      <c r="V69" s="129">
        <v>0.29052299999999998</v>
      </c>
      <c r="W69" s="129">
        <v>0.30298799999999998</v>
      </c>
      <c r="X69" s="129">
        <v>0.31959300000000002</v>
      </c>
      <c r="Y69" s="129">
        <v>0.33595199999999997</v>
      </c>
      <c r="Z69" s="129">
        <v>0.34828700000000001</v>
      </c>
      <c r="AA69" s="129">
        <v>0.36385800000000001</v>
      </c>
      <c r="AB69" s="129">
        <v>0.376693</v>
      </c>
      <c r="AC69" s="129">
        <v>0.38744299999999998</v>
      </c>
      <c r="AD69" s="129">
        <v>0.39991900000000002</v>
      </c>
      <c r="AE69" s="129">
        <v>0.41289700000000001</v>
      </c>
    </row>
    <row r="70" spans="1:32" ht="15" customHeight="1">
      <c r="A70" s="128" t="s">
        <v>116</v>
      </c>
      <c r="B70" s="143">
        <v>4.5600000000000003E-4</v>
      </c>
      <c r="C70" s="129">
        <v>5.9500000000000004E-4</v>
      </c>
      <c r="D70" s="129">
        <v>7.3800000000000005E-4</v>
      </c>
      <c r="E70" s="129">
        <v>8.7500000000000002E-4</v>
      </c>
      <c r="F70" s="129">
        <v>1.0200000000000001E-3</v>
      </c>
      <c r="G70" s="129">
        <v>1.175E-3</v>
      </c>
      <c r="H70" s="129">
        <v>1.3389999999999999E-3</v>
      </c>
      <c r="I70" s="129">
        <v>1.5150000000000001E-3</v>
      </c>
      <c r="J70" s="129">
        <v>1.7030000000000001E-3</v>
      </c>
      <c r="K70" s="129">
        <v>1.902E-3</v>
      </c>
      <c r="L70" s="129">
        <v>2.114E-3</v>
      </c>
      <c r="M70" s="129">
        <v>2.333E-3</v>
      </c>
      <c r="N70" s="129">
        <v>2.5579999999999999E-3</v>
      </c>
      <c r="O70" s="129">
        <v>2.7850000000000001E-3</v>
      </c>
      <c r="P70" s="129">
        <v>3.0079999999999998E-3</v>
      </c>
      <c r="Q70" s="129">
        <v>3.2239999999999999E-3</v>
      </c>
      <c r="R70" s="129">
        <v>3.4320000000000002E-3</v>
      </c>
      <c r="S70" s="129">
        <v>3.6359999999999999E-3</v>
      </c>
      <c r="T70" s="129">
        <v>3.839E-3</v>
      </c>
      <c r="U70" s="129">
        <v>4.0390000000000001E-3</v>
      </c>
      <c r="V70" s="129">
        <v>4.2319999999999997E-3</v>
      </c>
      <c r="W70" s="129">
        <v>4.4219999999999997E-3</v>
      </c>
      <c r="X70" s="129">
        <v>4.607E-3</v>
      </c>
      <c r="Y70" s="129">
        <v>4.7840000000000001E-3</v>
      </c>
      <c r="Z70" s="129">
        <v>4.9639999999999997E-3</v>
      </c>
      <c r="AA70" s="129">
        <v>5.1399999999999996E-3</v>
      </c>
      <c r="AB70" s="129">
        <v>5.3109999999999997E-3</v>
      </c>
      <c r="AC70" s="129">
        <v>5.4720000000000003E-3</v>
      </c>
      <c r="AD70" s="129">
        <v>5.6280000000000002E-3</v>
      </c>
      <c r="AE70" s="129">
        <v>5.7790000000000003E-3</v>
      </c>
    </row>
    <row r="71" spans="1:32" ht="15" customHeight="1">
      <c r="A71" s="128" t="s">
        <v>10</v>
      </c>
      <c r="B71" s="129">
        <v>4.4180999999999998E-2</v>
      </c>
      <c r="C71" s="129">
        <v>5.6330999999999999E-2</v>
      </c>
      <c r="D71" s="129">
        <v>6.9238999999999995E-2</v>
      </c>
      <c r="E71" s="129">
        <v>8.2836999999999994E-2</v>
      </c>
      <c r="F71" s="129">
        <v>9.6994999999999998E-2</v>
      </c>
      <c r="G71" s="129">
        <v>0.11165799999999999</v>
      </c>
      <c r="H71" s="129">
        <v>0.12627099999999999</v>
      </c>
      <c r="I71" s="129">
        <v>0.14063700000000001</v>
      </c>
      <c r="J71" s="129">
        <v>0.15506900000000001</v>
      </c>
      <c r="K71" s="129">
        <v>0.16983799999999999</v>
      </c>
      <c r="L71" s="129">
        <v>0.18490999999999999</v>
      </c>
      <c r="M71" s="129">
        <v>0.19989299999999999</v>
      </c>
      <c r="N71" s="129">
        <v>0.215118</v>
      </c>
      <c r="O71" s="129">
        <v>0.23049900000000001</v>
      </c>
      <c r="P71" s="129">
        <v>0.245896</v>
      </c>
      <c r="Q71" s="129">
        <v>0.26145699999999999</v>
      </c>
      <c r="R71" s="129">
        <v>0.27728799999999998</v>
      </c>
      <c r="S71" s="129">
        <v>0.29327300000000001</v>
      </c>
      <c r="T71" s="129">
        <v>0.30943900000000002</v>
      </c>
      <c r="U71" s="129">
        <v>0.32580599999999998</v>
      </c>
      <c r="V71" s="129">
        <v>0.34209200000000001</v>
      </c>
      <c r="W71" s="129">
        <v>0.35837599999999997</v>
      </c>
      <c r="X71" s="129">
        <v>0.375031</v>
      </c>
      <c r="Y71" s="129">
        <v>0.39202100000000001</v>
      </c>
      <c r="Z71" s="129">
        <v>0.40922199999999997</v>
      </c>
      <c r="AA71" s="129">
        <v>0.426371</v>
      </c>
      <c r="AB71" s="129">
        <v>0.44357000000000002</v>
      </c>
      <c r="AC71" s="129">
        <v>0.46085599999999999</v>
      </c>
      <c r="AD71" s="129">
        <v>0.47859000000000002</v>
      </c>
      <c r="AE71" s="129">
        <v>0.49707099999999999</v>
      </c>
    </row>
    <row r="72" spans="1:32" ht="15" customHeight="1">
      <c r="A72" s="124" t="s">
        <v>11</v>
      </c>
      <c r="B72" s="132">
        <v>26.318085</v>
      </c>
      <c r="C72" s="132">
        <v>27.319382000000001</v>
      </c>
      <c r="D72" s="132">
        <v>27.838781000000001</v>
      </c>
      <c r="E72" s="132">
        <v>27.868357</v>
      </c>
      <c r="F72" s="132">
        <v>27.910484</v>
      </c>
      <c r="G72" s="132">
        <v>27.886889</v>
      </c>
      <c r="H72" s="132">
        <v>27.768523999999999</v>
      </c>
      <c r="I72" s="132">
        <v>27.667346999999999</v>
      </c>
      <c r="J72" s="132">
        <v>27.575104</v>
      </c>
      <c r="K72" s="132">
        <v>27.509644999999999</v>
      </c>
      <c r="L72" s="132">
        <v>27.459194</v>
      </c>
      <c r="M72" s="132">
        <v>27.386247999999998</v>
      </c>
      <c r="N72" s="132">
        <v>27.366188000000001</v>
      </c>
      <c r="O72" s="132">
        <v>27.343252</v>
      </c>
      <c r="P72" s="132">
        <v>27.333659999999998</v>
      </c>
      <c r="Q72" s="132">
        <v>27.340149</v>
      </c>
      <c r="R72" s="132">
        <v>27.390718</v>
      </c>
      <c r="S72" s="132">
        <v>27.445671000000001</v>
      </c>
      <c r="T72" s="132">
        <v>27.522445999999999</v>
      </c>
      <c r="U72" s="132">
        <v>27.615863999999998</v>
      </c>
      <c r="V72" s="132">
        <v>27.714758</v>
      </c>
      <c r="W72" s="132">
        <v>27.829792000000001</v>
      </c>
      <c r="X72" s="132">
        <v>27.955105</v>
      </c>
      <c r="Y72" s="132">
        <v>28.08522</v>
      </c>
      <c r="Z72" s="132">
        <v>28.240993</v>
      </c>
      <c r="AA72" s="132">
        <v>28.421623</v>
      </c>
      <c r="AB72" s="132">
        <v>28.586978999999999</v>
      </c>
      <c r="AC72" s="132">
        <v>28.746656000000002</v>
      </c>
      <c r="AD72" s="132">
        <v>28.936152</v>
      </c>
      <c r="AE72" s="132">
        <v>29.167000000000002</v>
      </c>
    </row>
    <row r="73" spans="1:32" ht="15" customHeight="1">
      <c r="A73" s="128" t="s">
        <v>12</v>
      </c>
      <c r="B73" s="129">
        <v>8.1474000000000005E-2</v>
      </c>
      <c r="C73" s="129">
        <v>0.10358100000000001</v>
      </c>
      <c r="D73" s="129">
        <v>0.12620100000000001</v>
      </c>
      <c r="E73" s="129">
        <v>0.14782000000000001</v>
      </c>
      <c r="F73" s="129">
        <v>0.17017299999999999</v>
      </c>
      <c r="G73" s="129">
        <v>0.19394700000000001</v>
      </c>
      <c r="H73" s="129">
        <v>0.216756</v>
      </c>
      <c r="I73" s="129">
        <v>0.23843900000000001</v>
      </c>
      <c r="J73" s="129">
        <v>0.26081500000000002</v>
      </c>
      <c r="K73" s="129">
        <v>0.28381299999999998</v>
      </c>
      <c r="L73" s="129">
        <v>0.30814399999999997</v>
      </c>
      <c r="M73" s="129">
        <v>0.331424</v>
      </c>
      <c r="N73" s="129">
        <v>0.35370600000000002</v>
      </c>
      <c r="O73" s="129">
        <v>0.37644300000000003</v>
      </c>
      <c r="P73" s="129">
        <v>0.39876</v>
      </c>
      <c r="Q73" s="129">
        <v>0.42163499999999998</v>
      </c>
      <c r="R73" s="129">
        <v>0.44412400000000002</v>
      </c>
      <c r="S73" s="129">
        <v>0.46755200000000002</v>
      </c>
      <c r="T73" s="129">
        <v>0.49189699999999997</v>
      </c>
      <c r="U73" s="129">
        <v>0.515957</v>
      </c>
      <c r="V73" s="129">
        <v>0.53936499999999998</v>
      </c>
      <c r="W73" s="129">
        <v>0.56312600000000002</v>
      </c>
      <c r="X73" s="129">
        <v>0.587677</v>
      </c>
      <c r="Y73" s="129">
        <v>0.61129199999999995</v>
      </c>
      <c r="Z73" s="129">
        <v>0.63544400000000001</v>
      </c>
      <c r="AA73" s="129">
        <v>0.65982399999999997</v>
      </c>
      <c r="AB73" s="129">
        <v>0.68502399999999997</v>
      </c>
      <c r="AC73" s="129">
        <v>0.70987</v>
      </c>
      <c r="AD73" s="129">
        <v>0.736294</v>
      </c>
      <c r="AE73" s="129">
        <v>0.76299300000000003</v>
      </c>
    </row>
    <row r="74" spans="1:32" ht="15" customHeight="1">
      <c r="A74" s="124" t="s">
        <v>4</v>
      </c>
      <c r="B74" s="137">
        <v>26.399559</v>
      </c>
      <c r="C74" s="132">
        <v>27.422964</v>
      </c>
      <c r="D74" s="132">
        <v>27.964981000000002</v>
      </c>
      <c r="E74" s="132">
        <v>28.016178</v>
      </c>
      <c r="F74" s="132">
        <v>28.080658</v>
      </c>
      <c r="G74" s="132">
        <v>28.080835</v>
      </c>
      <c r="H74" s="132">
        <v>27.985278999999998</v>
      </c>
      <c r="I74" s="132">
        <v>27.905787</v>
      </c>
      <c r="J74" s="132">
        <v>27.835917999999999</v>
      </c>
      <c r="K74" s="132">
        <v>27.793458999999999</v>
      </c>
      <c r="L74" s="132">
        <v>27.767337999999999</v>
      </c>
      <c r="M74" s="132">
        <v>27.717669999999998</v>
      </c>
      <c r="N74" s="132">
        <v>27.719894</v>
      </c>
      <c r="O74" s="132">
        <v>27.719694</v>
      </c>
      <c r="P74" s="132">
        <v>27.732420000000001</v>
      </c>
      <c r="Q74" s="132">
        <v>27.761783999999999</v>
      </c>
      <c r="R74" s="132">
        <v>27.834842999999999</v>
      </c>
      <c r="S74" s="132">
        <v>27.913222999999999</v>
      </c>
      <c r="T74" s="132">
        <v>28.014343</v>
      </c>
      <c r="U74" s="137">
        <v>28.131820999999999</v>
      </c>
      <c r="V74" s="132">
        <v>28.254124000000001</v>
      </c>
      <c r="W74" s="132">
        <v>28.392918000000002</v>
      </c>
      <c r="X74" s="132">
        <v>28.542781999999999</v>
      </c>
      <c r="Y74" s="132">
        <v>28.696511999999998</v>
      </c>
      <c r="Z74" s="132">
        <v>28.876438</v>
      </c>
      <c r="AA74" s="132">
        <v>29.081448000000002</v>
      </c>
      <c r="AB74" s="132">
        <v>29.272003000000002</v>
      </c>
      <c r="AC74" s="132">
        <v>29.456526</v>
      </c>
      <c r="AD74" s="132">
        <v>29.672445</v>
      </c>
      <c r="AE74" s="132">
        <v>29.929993</v>
      </c>
    </row>
    <row r="75" spans="1:32" ht="15" customHeight="1">
      <c r="A75" s="128" t="s">
        <v>138</v>
      </c>
      <c r="B75" s="41">
        <f>B67/B74</f>
        <v>0.90634173093573267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63"/>
      <c r="V75" s="129"/>
      <c r="W75" s="63"/>
      <c r="X75" s="129"/>
      <c r="Y75" s="129"/>
      <c r="Z75" s="129"/>
      <c r="AA75" s="129"/>
      <c r="AB75" s="129"/>
      <c r="AC75" s="129"/>
      <c r="AD75" s="129"/>
      <c r="AE75" s="41">
        <f>AE67/AE74</f>
        <v>0.8584736053897507</v>
      </c>
      <c r="AF75" s="141"/>
    </row>
    <row r="76" spans="1:32" ht="15" customHeight="1">
      <c r="A76" s="128" t="s">
        <v>139</v>
      </c>
      <c r="B76" s="41">
        <f>('Reference_Renew Cons'!B12)/'Reference_Cons-Sector'!B74</f>
        <v>5.6102565955741909E-2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63"/>
      <c r="V76" s="129"/>
      <c r="W76" s="63"/>
      <c r="X76" s="129"/>
      <c r="Y76" s="129"/>
      <c r="Z76" s="129"/>
      <c r="AA76" s="129"/>
      <c r="AB76" s="129"/>
      <c r="AC76" s="129"/>
      <c r="AD76" s="129"/>
      <c r="AE76" s="41">
        <f>('Reference_Renew Cons'!AF12)/'Reference_Cons-Sector'!AE74</f>
        <v>6.1123402200595235E-2</v>
      </c>
      <c r="AF76" s="141"/>
    </row>
    <row r="77" spans="1:32" ht="15" customHeight="1">
      <c r="A77" s="128" t="s">
        <v>140</v>
      </c>
      <c r="B77" s="41">
        <f>(B69+B68)/B74</f>
        <v>3.2516944695932234E-2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63"/>
      <c r="V77" s="129"/>
      <c r="W77" s="63"/>
      <c r="X77" s="129"/>
      <c r="Y77" s="129"/>
      <c r="Z77" s="129"/>
      <c r="AA77" s="129"/>
      <c r="AB77" s="129"/>
      <c r="AC77" s="129"/>
      <c r="AD77" s="129"/>
      <c r="AE77" s="41">
        <f>(AE69+AE68)/AE74</f>
        <v>3.7522461164625064E-2</v>
      </c>
    </row>
    <row r="78" spans="1:32" ht="15" customHeight="1">
      <c r="A78" s="128" t="s">
        <v>137</v>
      </c>
      <c r="B78" s="45">
        <f>B57/B74</f>
        <v>2.6163315834177382E-4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44"/>
      <c r="V78" s="129"/>
      <c r="W78" s="144"/>
      <c r="X78" s="129"/>
      <c r="Y78" s="129"/>
      <c r="Z78" s="129"/>
      <c r="AA78" s="129"/>
      <c r="AB78" s="129"/>
      <c r="AC78" s="129"/>
      <c r="AD78" s="129"/>
      <c r="AE78" s="45">
        <f>AE57/AE74</f>
        <v>5.8706996690577242E-4</v>
      </c>
    </row>
    <row r="79" spans="1:32" ht="15" customHeight="1">
      <c r="A79" s="145" t="s">
        <v>141</v>
      </c>
      <c r="B79" s="41">
        <f>(B73+B71)/B74</f>
        <v>4.7597386001788896E-3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63"/>
      <c r="V79" s="129"/>
      <c r="W79" s="144"/>
      <c r="X79" s="146"/>
      <c r="Y79" s="129"/>
      <c r="Z79" s="129"/>
      <c r="AA79" s="129"/>
      <c r="AB79" s="129"/>
      <c r="AC79" s="129"/>
      <c r="AD79" s="129"/>
      <c r="AE79" s="41">
        <f>(AE73+AE71)/AE74</f>
        <v>4.2100377370619502E-2</v>
      </c>
    </row>
    <row r="80" spans="1:32" ht="15" customHeight="1">
      <c r="A80" s="128" t="s">
        <v>142</v>
      </c>
      <c r="B80" s="82">
        <f>B70/B74</f>
        <v>1.7273015810605018E-5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44"/>
      <c r="V80" s="129"/>
      <c r="W80" s="147"/>
      <c r="X80" s="129"/>
      <c r="Y80" s="129"/>
      <c r="Z80" s="129"/>
      <c r="AA80" s="129"/>
      <c r="AB80" s="129"/>
      <c r="AC80" s="129"/>
      <c r="AD80" s="129"/>
      <c r="AE80" s="45">
        <f>AE70/AE74</f>
        <v>1.9308390750375385E-4</v>
      </c>
    </row>
    <row r="81" spans="1:31" ht="15" customHeight="1">
      <c r="A81" s="124"/>
      <c r="B81" s="131">
        <f>SUM(B75:B80)</f>
        <v>0.99999988636173809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1"/>
      <c r="V81" s="132"/>
      <c r="W81" s="131"/>
      <c r="X81" s="132"/>
      <c r="Y81" s="132"/>
      <c r="Z81" s="132"/>
      <c r="AA81" s="132"/>
      <c r="AB81" s="132"/>
      <c r="AC81" s="132"/>
      <c r="AD81" s="132"/>
      <c r="AE81" s="131">
        <f>SUM(AE75:AE80)</f>
        <v>1</v>
      </c>
    </row>
    <row r="82" spans="1:31" ht="15" customHeight="1">
      <c r="A82" s="124" t="s">
        <v>165</v>
      </c>
    </row>
    <row r="83" spans="1:31" ht="15" customHeight="1">
      <c r="A83" s="124" t="s">
        <v>4</v>
      </c>
      <c r="B83" s="132">
        <v>0.119168</v>
      </c>
      <c r="C83" s="132">
        <v>-2.9509000000000001E-2</v>
      </c>
      <c r="D83" s="132">
        <v>-0.22125600000000001</v>
      </c>
      <c r="E83" s="132">
        <v>-0.22242700000000001</v>
      </c>
      <c r="F83" s="132">
        <v>-0.22405900000000001</v>
      </c>
      <c r="G83" s="132">
        <v>-0.224995</v>
      </c>
      <c r="H83" s="132">
        <v>-0.22481699999999999</v>
      </c>
      <c r="I83" s="132">
        <v>-0.224686</v>
      </c>
      <c r="J83" s="132">
        <v>-0.22452800000000001</v>
      </c>
      <c r="K83" s="132">
        <v>-0.22453100000000001</v>
      </c>
      <c r="L83" s="132">
        <v>-0.22422700000000001</v>
      </c>
      <c r="M83" s="132">
        <v>-0.22356400000000001</v>
      </c>
      <c r="N83" s="132">
        <v>-0.22354399999999999</v>
      </c>
      <c r="O83" s="132">
        <v>-0.22339100000000001</v>
      </c>
      <c r="P83" s="132">
        <v>-0.22345799999999999</v>
      </c>
      <c r="Q83" s="132">
        <v>-0.22359399999999999</v>
      </c>
      <c r="R83" s="132">
        <v>-0.22412299999999999</v>
      </c>
      <c r="S83" s="132">
        <v>-0.224719</v>
      </c>
      <c r="T83" s="132">
        <v>-0.225467</v>
      </c>
      <c r="U83" s="132">
        <v>-0.226463</v>
      </c>
      <c r="V83" s="132">
        <v>-0.227356</v>
      </c>
      <c r="W83" s="132">
        <v>-0.22850799999999999</v>
      </c>
      <c r="X83" s="132">
        <v>-0.22970199999999999</v>
      </c>
      <c r="Y83" s="132">
        <v>-0.23081399999999999</v>
      </c>
      <c r="Z83" s="132">
        <v>-0.232151</v>
      </c>
      <c r="AA83" s="132">
        <v>-0.23359199999999999</v>
      </c>
      <c r="AB83" s="132">
        <v>-0.23469699999999999</v>
      </c>
      <c r="AC83" s="132">
        <v>-0.23561000000000001</v>
      </c>
      <c r="AD83" s="132">
        <v>-0.23694799999999999</v>
      </c>
      <c r="AE83" s="132">
        <v>-0.238702</v>
      </c>
    </row>
    <row r="84" spans="1:31" ht="15" customHeight="1">
      <c r="A84" s="124" t="s">
        <v>26</v>
      </c>
    </row>
    <row r="85" spans="1:31" ht="15" customHeight="1">
      <c r="A85" s="128" t="s">
        <v>155</v>
      </c>
      <c r="B85" s="129">
        <v>4.1896509999999996</v>
      </c>
      <c r="C85" s="129">
        <v>4.2957150000000004</v>
      </c>
      <c r="D85" s="129">
        <v>4.488931</v>
      </c>
      <c r="E85" s="129">
        <v>4.5721170000000004</v>
      </c>
      <c r="F85" s="129">
        <v>4.6553990000000001</v>
      </c>
      <c r="G85" s="129">
        <v>4.7420900000000001</v>
      </c>
      <c r="H85" s="129">
        <v>4.789339</v>
      </c>
      <c r="I85" s="129">
        <v>4.8303339999999997</v>
      </c>
      <c r="J85" s="129">
        <v>4.8682080000000001</v>
      </c>
      <c r="K85" s="129">
        <v>4.9007009999999998</v>
      </c>
      <c r="L85" s="129">
        <v>4.9571389999999997</v>
      </c>
      <c r="M85" s="129">
        <v>5.029045</v>
      </c>
      <c r="N85" s="129">
        <v>5.0841519999999996</v>
      </c>
      <c r="O85" s="129">
        <v>5.1237529999999998</v>
      </c>
      <c r="P85" s="129">
        <v>5.1568250000000004</v>
      </c>
      <c r="Q85" s="129">
        <v>5.1985239999999999</v>
      </c>
      <c r="R85" s="129">
        <v>5.2530999999999999</v>
      </c>
      <c r="S85" s="129">
        <v>5.2954249999999998</v>
      </c>
      <c r="T85" s="129">
        <v>5.3305059999999997</v>
      </c>
      <c r="U85" s="129">
        <v>5.3584480000000001</v>
      </c>
      <c r="V85" s="129">
        <v>5.4063920000000003</v>
      </c>
      <c r="W85" s="129">
        <v>5.4487420000000002</v>
      </c>
      <c r="X85" s="129">
        <v>5.502802</v>
      </c>
      <c r="Y85" s="129">
        <v>5.5416540000000003</v>
      </c>
      <c r="Z85" s="129">
        <v>5.5834219999999997</v>
      </c>
      <c r="AA85" s="129">
        <v>5.6333190000000002</v>
      </c>
      <c r="AB85" s="129">
        <v>5.6573070000000003</v>
      </c>
      <c r="AC85" s="129">
        <v>5.6561329999999996</v>
      </c>
      <c r="AD85" s="129">
        <v>5.6988709999999996</v>
      </c>
      <c r="AE85" s="129">
        <v>5.7984669999999996</v>
      </c>
    </row>
    <row r="86" spans="1:31" ht="15" customHeight="1">
      <c r="A86" s="128" t="s">
        <v>153</v>
      </c>
      <c r="B86" s="129">
        <v>16.203192000000001</v>
      </c>
      <c r="C86" s="129">
        <v>16.585974</v>
      </c>
      <c r="D86" s="129">
        <v>16.806709000000001</v>
      </c>
      <c r="E86" s="129">
        <v>16.782526000000001</v>
      </c>
      <c r="F86" s="129">
        <v>16.739568999999999</v>
      </c>
      <c r="G86" s="129">
        <v>16.669577</v>
      </c>
      <c r="H86" s="129">
        <v>16.566438999999999</v>
      </c>
      <c r="I86" s="129">
        <v>16.451709999999999</v>
      </c>
      <c r="J86" s="129">
        <v>16.352575000000002</v>
      </c>
      <c r="K86" s="129">
        <v>16.280436000000002</v>
      </c>
      <c r="L86" s="129">
        <v>16.222588999999999</v>
      </c>
      <c r="M86" s="129">
        <v>16.157969000000001</v>
      </c>
      <c r="N86" s="129">
        <v>16.121196999999999</v>
      </c>
      <c r="O86" s="129">
        <v>16.089227999999999</v>
      </c>
      <c r="P86" s="129">
        <v>16.054196999999998</v>
      </c>
      <c r="Q86" s="129">
        <v>16.029146000000001</v>
      </c>
      <c r="R86" s="129">
        <v>16.022970000000001</v>
      </c>
      <c r="S86" s="129">
        <v>16.023983000000001</v>
      </c>
      <c r="T86" s="129">
        <v>16.039653999999999</v>
      </c>
      <c r="U86" s="129">
        <v>16.066471</v>
      </c>
      <c r="V86" s="129">
        <v>16.098137000000001</v>
      </c>
      <c r="W86" s="129">
        <v>16.137903000000001</v>
      </c>
      <c r="X86" s="129">
        <v>16.182753000000002</v>
      </c>
      <c r="Y86" s="129">
        <v>16.238568999999998</v>
      </c>
      <c r="Z86" s="129">
        <v>16.306732</v>
      </c>
      <c r="AA86" s="129">
        <v>16.391542000000001</v>
      </c>
      <c r="AB86" s="129">
        <v>16.477364000000001</v>
      </c>
      <c r="AC86" s="129">
        <v>16.565863</v>
      </c>
      <c r="AD86" s="129">
        <v>16.667753000000001</v>
      </c>
      <c r="AE86" s="129">
        <v>16.785833</v>
      </c>
    </row>
    <row r="87" spans="1:31" ht="15" customHeight="1">
      <c r="A87" s="128" t="s">
        <v>160</v>
      </c>
      <c r="B87" s="129">
        <v>3.6178000000000002E-2</v>
      </c>
      <c r="C87" s="129">
        <v>3.7150000000000002E-2</v>
      </c>
      <c r="D87" s="129">
        <v>3.4639000000000003E-2</v>
      </c>
      <c r="E87" s="129">
        <v>3.4263000000000002E-2</v>
      </c>
      <c r="F87" s="129">
        <v>3.3891999999999999E-2</v>
      </c>
      <c r="G87" s="129">
        <v>3.2992E-2</v>
      </c>
      <c r="H87" s="129">
        <v>3.1920999999999998E-2</v>
      </c>
      <c r="I87" s="129">
        <v>3.0719E-2</v>
      </c>
      <c r="J87" s="129">
        <v>2.9644E-2</v>
      </c>
      <c r="K87" s="129">
        <v>2.8469000000000001E-2</v>
      </c>
      <c r="L87" s="129">
        <v>2.7199000000000001E-2</v>
      </c>
      <c r="M87" s="129">
        <v>2.6086999999999999E-2</v>
      </c>
      <c r="N87" s="129">
        <v>2.5441999999999999E-2</v>
      </c>
      <c r="O87" s="129">
        <v>2.4067999999999999E-2</v>
      </c>
      <c r="P87" s="129">
        <v>2.3309E-2</v>
      </c>
      <c r="Q87" s="129">
        <v>2.3262999999999999E-2</v>
      </c>
      <c r="R87" s="129">
        <v>2.3095000000000001E-2</v>
      </c>
      <c r="S87" s="129">
        <v>2.2734999999999998E-2</v>
      </c>
      <c r="T87" s="129">
        <v>2.2783000000000001E-2</v>
      </c>
      <c r="U87" s="129">
        <v>2.2849999999999999E-2</v>
      </c>
      <c r="V87" s="129">
        <v>2.2907E-2</v>
      </c>
      <c r="W87" s="129">
        <v>2.3165000000000002E-2</v>
      </c>
      <c r="X87" s="129">
        <v>2.3356999999999999E-2</v>
      </c>
      <c r="Y87" s="129">
        <v>2.3555E-2</v>
      </c>
      <c r="Z87" s="129">
        <v>2.3828999999999999E-2</v>
      </c>
      <c r="AA87" s="129">
        <v>2.4098999999999999E-2</v>
      </c>
      <c r="AB87" s="129">
        <v>2.444E-2</v>
      </c>
      <c r="AC87" s="129">
        <v>2.4830000000000001E-2</v>
      </c>
      <c r="AD87" s="129">
        <v>2.5232000000000001E-2</v>
      </c>
      <c r="AE87" s="129">
        <v>2.5672E-2</v>
      </c>
    </row>
    <row r="88" spans="1:31" ht="15" customHeight="1">
      <c r="A88" s="128" t="s">
        <v>161</v>
      </c>
      <c r="B88" s="129">
        <v>2.8553959999999998</v>
      </c>
      <c r="C88" s="129">
        <v>3.2019980000000001</v>
      </c>
      <c r="D88" s="129">
        <v>3.3965559999999999</v>
      </c>
      <c r="E88" s="129">
        <v>3.4811719999999999</v>
      </c>
      <c r="F88" s="129">
        <v>3.561903</v>
      </c>
      <c r="G88" s="129">
        <v>3.6270349999999998</v>
      </c>
      <c r="H88" s="129">
        <v>3.6688689999999999</v>
      </c>
      <c r="I88" s="129">
        <v>3.7089729999999999</v>
      </c>
      <c r="J88" s="129">
        <v>3.7501820000000001</v>
      </c>
      <c r="K88" s="129">
        <v>3.7985660000000001</v>
      </c>
      <c r="L88" s="129">
        <v>3.835394</v>
      </c>
      <c r="M88" s="129">
        <v>3.8516620000000001</v>
      </c>
      <c r="N88" s="129">
        <v>3.889783</v>
      </c>
      <c r="O88" s="129">
        <v>3.9241480000000002</v>
      </c>
      <c r="P88" s="129">
        <v>3.960788</v>
      </c>
      <c r="Q88" s="129">
        <v>3.998081</v>
      </c>
      <c r="R88" s="129">
        <v>4.0410069999999996</v>
      </c>
      <c r="S88" s="129">
        <v>4.0800099999999997</v>
      </c>
      <c r="T88" s="129">
        <v>4.1251660000000001</v>
      </c>
      <c r="U88" s="129">
        <v>4.1751680000000002</v>
      </c>
      <c r="V88" s="129">
        <v>4.2165119999999998</v>
      </c>
      <c r="W88" s="129">
        <v>4.2627379999999997</v>
      </c>
      <c r="X88" s="129">
        <v>4.3111870000000003</v>
      </c>
      <c r="Y88" s="129">
        <v>4.3570989999999998</v>
      </c>
      <c r="Z88" s="129">
        <v>4.4110209999999999</v>
      </c>
      <c r="AA88" s="129">
        <v>4.4650439999999998</v>
      </c>
      <c r="AB88" s="129">
        <v>4.512384</v>
      </c>
      <c r="AC88" s="129">
        <v>4.5584249999999997</v>
      </c>
      <c r="AD88" s="129">
        <v>4.6124700000000001</v>
      </c>
      <c r="AE88" s="129">
        <v>4.6726789999999996</v>
      </c>
    </row>
    <row r="89" spans="1:31" ht="15" customHeight="1">
      <c r="A89" s="128" t="s">
        <v>166</v>
      </c>
      <c r="B89" s="129">
        <v>3.274E-3</v>
      </c>
      <c r="C89" s="129">
        <v>3.1640000000000001E-3</v>
      </c>
      <c r="D89" s="129">
        <v>3.63E-3</v>
      </c>
      <c r="E89" s="129">
        <v>3.3210000000000002E-3</v>
      </c>
      <c r="F89" s="129">
        <v>3.2309999999999999E-3</v>
      </c>
      <c r="G89" s="129">
        <v>3.1210000000000001E-3</v>
      </c>
      <c r="H89" s="129">
        <v>3.0730000000000002E-3</v>
      </c>
      <c r="I89" s="129">
        <v>3.0240000000000002E-3</v>
      </c>
      <c r="J89" s="129">
        <v>2.9979999999999998E-3</v>
      </c>
      <c r="K89" s="129">
        <v>3.0079999999999998E-3</v>
      </c>
      <c r="L89" s="129">
        <v>2.8909999999999999E-3</v>
      </c>
      <c r="M89" s="129">
        <v>2.8630000000000001E-3</v>
      </c>
      <c r="N89" s="129">
        <v>2.8410000000000002E-3</v>
      </c>
      <c r="O89" s="129">
        <v>2.8170000000000001E-3</v>
      </c>
      <c r="P89" s="129">
        <v>2.8010000000000001E-3</v>
      </c>
      <c r="Q89" s="129">
        <v>2.7789999999999998E-3</v>
      </c>
      <c r="R89" s="129">
        <v>2.7430000000000002E-3</v>
      </c>
      <c r="S89" s="129">
        <v>2.7209999999999999E-3</v>
      </c>
      <c r="T89" s="129">
        <v>2.7100000000000002E-3</v>
      </c>
      <c r="U89" s="129">
        <v>2.6870000000000002E-3</v>
      </c>
      <c r="V89" s="129">
        <v>2.6710000000000002E-3</v>
      </c>
      <c r="W89" s="129">
        <v>2.6679999999999998E-3</v>
      </c>
      <c r="X89" s="129">
        <v>2.6350000000000002E-3</v>
      </c>
      <c r="Y89" s="129">
        <v>2.5990000000000002E-3</v>
      </c>
      <c r="Z89" s="129">
        <v>2.5860000000000002E-3</v>
      </c>
      <c r="AA89" s="129">
        <v>2.5630000000000002E-3</v>
      </c>
      <c r="AB89" s="129">
        <v>2.5539999999999998E-3</v>
      </c>
      <c r="AC89" s="129">
        <v>2.5569999999999998E-3</v>
      </c>
      <c r="AD89" s="129">
        <v>2.5509999999999999E-3</v>
      </c>
      <c r="AE89" s="129">
        <v>2.5609999999999999E-3</v>
      </c>
    </row>
    <row r="90" spans="1:31" ht="15" customHeight="1">
      <c r="A90" s="128" t="s">
        <v>151</v>
      </c>
      <c r="B90" s="129">
        <v>8.2589930000000003</v>
      </c>
      <c r="C90" s="129">
        <v>8.3098390000000002</v>
      </c>
      <c r="D90" s="129">
        <v>8.4133410000000008</v>
      </c>
      <c r="E90" s="129">
        <v>8.3690809999999995</v>
      </c>
      <c r="F90" s="129">
        <v>8.3588190000000004</v>
      </c>
      <c r="G90" s="129">
        <v>8.3323560000000008</v>
      </c>
      <c r="H90" s="129">
        <v>8.2731200000000005</v>
      </c>
      <c r="I90" s="129">
        <v>8.219239</v>
      </c>
      <c r="J90" s="129">
        <v>8.1654970000000002</v>
      </c>
      <c r="K90" s="129">
        <v>8.1128389999999992</v>
      </c>
      <c r="L90" s="129">
        <v>8.055434</v>
      </c>
      <c r="M90" s="129">
        <v>8.0060739999999999</v>
      </c>
      <c r="N90" s="129">
        <v>7.9638400000000003</v>
      </c>
      <c r="O90" s="129">
        <v>7.9168440000000002</v>
      </c>
      <c r="P90" s="129">
        <v>7.8795219999999997</v>
      </c>
      <c r="Q90" s="129">
        <v>7.8442360000000004</v>
      </c>
      <c r="R90" s="129">
        <v>7.8236169999999996</v>
      </c>
      <c r="S90" s="129">
        <v>7.8124159999999998</v>
      </c>
      <c r="T90" s="129">
        <v>7.801113</v>
      </c>
      <c r="U90" s="129">
        <v>7.7957229999999997</v>
      </c>
      <c r="V90" s="129">
        <v>7.7949580000000003</v>
      </c>
      <c r="W90" s="129">
        <v>7.8011670000000004</v>
      </c>
      <c r="X90" s="129">
        <v>7.8062589999999998</v>
      </c>
      <c r="Y90" s="129">
        <v>7.8094250000000001</v>
      </c>
      <c r="Z90" s="129">
        <v>7.8147339999999996</v>
      </c>
      <c r="AA90" s="129">
        <v>7.8244480000000003</v>
      </c>
      <c r="AB90" s="129">
        <v>7.8233470000000001</v>
      </c>
      <c r="AC90" s="129">
        <v>7.8143589999999996</v>
      </c>
      <c r="AD90" s="129">
        <v>7.8189520000000003</v>
      </c>
      <c r="AE90" s="129">
        <v>7.8396119999999998</v>
      </c>
    </row>
    <row r="91" spans="1:31" ht="15" customHeight="1">
      <c r="A91" s="128" t="s">
        <v>14</v>
      </c>
      <c r="B91" s="129">
        <v>0.59743299999999999</v>
      </c>
      <c r="C91" s="129">
        <v>0.78073999999999999</v>
      </c>
      <c r="D91" s="129">
        <v>0.55689299999999997</v>
      </c>
      <c r="E91" s="129">
        <v>0.55438900000000002</v>
      </c>
      <c r="F91" s="129">
        <v>0.55806999999999995</v>
      </c>
      <c r="G91" s="129">
        <v>0.55274999999999996</v>
      </c>
      <c r="H91" s="129">
        <v>0.54152900000000004</v>
      </c>
      <c r="I91" s="129">
        <v>0.53822999999999999</v>
      </c>
      <c r="J91" s="129">
        <v>0.539358</v>
      </c>
      <c r="K91" s="129">
        <v>0.53706500000000001</v>
      </c>
      <c r="L91" s="129">
        <v>0.54996299999999998</v>
      </c>
      <c r="M91" s="129">
        <v>0.54939800000000005</v>
      </c>
      <c r="N91" s="129">
        <v>0.55094399999999999</v>
      </c>
      <c r="O91" s="129">
        <v>0.55334099999999997</v>
      </c>
      <c r="P91" s="129">
        <v>0.55549400000000004</v>
      </c>
      <c r="Q91" s="129">
        <v>0.55993700000000002</v>
      </c>
      <c r="R91" s="129">
        <v>0.56508100000000006</v>
      </c>
      <c r="S91" s="129">
        <v>0.56319799999999998</v>
      </c>
      <c r="T91" s="129">
        <v>0.56774400000000003</v>
      </c>
      <c r="U91" s="129">
        <v>0.55395899999999998</v>
      </c>
      <c r="V91" s="129">
        <v>0.549207</v>
      </c>
      <c r="W91" s="129">
        <v>0.54447100000000004</v>
      </c>
      <c r="X91" s="129">
        <v>0.53268000000000004</v>
      </c>
      <c r="Y91" s="129">
        <v>0.52434599999999998</v>
      </c>
      <c r="Z91" s="129">
        <v>0.52337599999999995</v>
      </c>
      <c r="AA91" s="129">
        <v>0.51895199999999997</v>
      </c>
      <c r="AB91" s="129">
        <v>0.51687300000000003</v>
      </c>
      <c r="AC91" s="129">
        <v>0.51882499999999998</v>
      </c>
      <c r="AD91" s="129">
        <v>0.51924400000000004</v>
      </c>
      <c r="AE91" s="129">
        <v>0.52164699999999997</v>
      </c>
    </row>
    <row r="92" spans="1:31" ht="15" customHeight="1">
      <c r="A92" s="128" t="s">
        <v>15</v>
      </c>
      <c r="B92" s="129">
        <v>0.58365599999999995</v>
      </c>
      <c r="C92" s="129">
        <v>0.60802599999999996</v>
      </c>
      <c r="D92" s="129">
        <v>0.63090000000000002</v>
      </c>
      <c r="E92" s="129">
        <v>0.55000000000000004</v>
      </c>
      <c r="F92" s="129">
        <v>0.55000000000000004</v>
      </c>
      <c r="G92" s="129">
        <v>0.55000000000000004</v>
      </c>
      <c r="H92" s="129">
        <v>0.55000000000000004</v>
      </c>
      <c r="I92" s="129">
        <v>0.55000000000000004</v>
      </c>
      <c r="J92" s="129">
        <v>0.55000000000000004</v>
      </c>
      <c r="K92" s="129">
        <v>0.55000000000000004</v>
      </c>
      <c r="L92" s="129">
        <v>0.55000000000000004</v>
      </c>
      <c r="M92" s="129">
        <v>0.55000000000000004</v>
      </c>
      <c r="N92" s="129">
        <v>0.55000000000000004</v>
      </c>
      <c r="O92" s="129">
        <v>0.55000000000000004</v>
      </c>
      <c r="P92" s="129">
        <v>0.55000000000000004</v>
      </c>
      <c r="Q92" s="129">
        <v>0.55000000000000004</v>
      </c>
      <c r="R92" s="129">
        <v>0.55000000000000004</v>
      </c>
      <c r="S92" s="129">
        <v>0.55000000000000004</v>
      </c>
      <c r="T92" s="129">
        <v>0.55000000000000004</v>
      </c>
      <c r="U92" s="129">
        <v>0.55000000000000004</v>
      </c>
      <c r="V92" s="129">
        <v>0.55000000000000004</v>
      </c>
      <c r="W92" s="129">
        <v>0.55000000000000004</v>
      </c>
      <c r="X92" s="129">
        <v>0.55000000000000004</v>
      </c>
      <c r="Y92" s="129">
        <v>0.55000000000000004</v>
      </c>
      <c r="Z92" s="129">
        <v>0.55000000000000004</v>
      </c>
      <c r="AA92" s="129">
        <v>0.55000000000000004</v>
      </c>
      <c r="AB92" s="129">
        <v>0.55000000000000004</v>
      </c>
      <c r="AC92" s="129">
        <v>0.55000000000000004</v>
      </c>
      <c r="AD92" s="129">
        <v>0.55000000000000004</v>
      </c>
      <c r="AE92" s="129">
        <v>0.55000000000000004</v>
      </c>
    </row>
    <row r="93" spans="1:31" ht="15" customHeight="1">
      <c r="A93" s="128" t="s">
        <v>167</v>
      </c>
      <c r="B93" s="129">
        <v>3.2359979999999999</v>
      </c>
      <c r="C93" s="129">
        <v>3.327334</v>
      </c>
      <c r="D93" s="129">
        <v>3.4091360000000002</v>
      </c>
      <c r="E93" s="129">
        <v>3.4040840000000001</v>
      </c>
      <c r="F93" s="129">
        <v>3.4185129999999999</v>
      </c>
      <c r="G93" s="129">
        <v>3.435111</v>
      </c>
      <c r="H93" s="129">
        <v>3.4367740000000002</v>
      </c>
      <c r="I93" s="129">
        <v>3.4802529999999998</v>
      </c>
      <c r="J93" s="129">
        <v>3.5210409999999999</v>
      </c>
      <c r="K93" s="129">
        <v>3.5593669999999999</v>
      </c>
      <c r="L93" s="129">
        <v>3.5910549999999999</v>
      </c>
      <c r="M93" s="129">
        <v>3.6240220000000001</v>
      </c>
      <c r="N93" s="129">
        <v>3.646271</v>
      </c>
      <c r="O93" s="129">
        <v>3.673584</v>
      </c>
      <c r="P93" s="129">
        <v>3.691506</v>
      </c>
      <c r="Q93" s="129">
        <v>3.719007</v>
      </c>
      <c r="R93" s="129">
        <v>3.7595999999999998</v>
      </c>
      <c r="S93" s="129">
        <v>3.7686090000000001</v>
      </c>
      <c r="T93" s="129">
        <v>3.8012549999999998</v>
      </c>
      <c r="U93" s="129">
        <v>3.7910590000000002</v>
      </c>
      <c r="V93" s="129">
        <v>3.8050350000000002</v>
      </c>
      <c r="W93" s="129">
        <v>3.8143699999999998</v>
      </c>
      <c r="X93" s="129">
        <v>3.8084519999999999</v>
      </c>
      <c r="Y93" s="129">
        <v>3.8203</v>
      </c>
      <c r="Z93" s="129">
        <v>3.8206720000000001</v>
      </c>
      <c r="AA93" s="129">
        <v>3.8292649999999999</v>
      </c>
      <c r="AB93" s="129">
        <v>3.8521260000000002</v>
      </c>
      <c r="AC93" s="129">
        <v>3.8742779999999999</v>
      </c>
      <c r="AD93" s="129">
        <v>3.887651</v>
      </c>
      <c r="AE93" s="129">
        <v>3.8970220000000002</v>
      </c>
    </row>
    <row r="94" spans="1:31" ht="15" customHeight="1">
      <c r="A94" s="128" t="s">
        <v>9</v>
      </c>
      <c r="B94" s="129">
        <v>35.927588999999998</v>
      </c>
      <c r="C94" s="129">
        <v>37.112788999999999</v>
      </c>
      <c r="D94" s="129">
        <v>37.706099999999999</v>
      </c>
      <c r="E94" s="129">
        <v>37.71669</v>
      </c>
      <c r="F94" s="129">
        <v>37.845505000000003</v>
      </c>
      <c r="G94" s="129">
        <v>37.912041000000002</v>
      </c>
      <c r="H94" s="129">
        <v>37.829143999999999</v>
      </c>
      <c r="I94" s="129">
        <v>37.781761000000003</v>
      </c>
      <c r="J94" s="129">
        <v>37.749854999999997</v>
      </c>
      <c r="K94" s="129">
        <v>37.741982</v>
      </c>
      <c r="L94" s="129">
        <v>37.764465000000001</v>
      </c>
      <c r="M94" s="129">
        <v>37.771034</v>
      </c>
      <c r="N94" s="129">
        <v>37.809029000000002</v>
      </c>
      <c r="O94" s="129">
        <v>37.833714000000001</v>
      </c>
      <c r="P94" s="129">
        <v>37.851128000000003</v>
      </c>
      <c r="Q94" s="129">
        <v>37.901710999999999</v>
      </c>
      <c r="R94" s="129">
        <v>38.018124</v>
      </c>
      <c r="S94" s="129">
        <v>38.096359</v>
      </c>
      <c r="T94" s="129">
        <v>38.218147000000002</v>
      </c>
      <c r="U94" s="129">
        <v>38.293514000000002</v>
      </c>
      <c r="V94" s="129">
        <v>38.422908999999997</v>
      </c>
      <c r="W94" s="129">
        <v>38.562057000000003</v>
      </c>
      <c r="X94" s="129">
        <v>38.696765999999997</v>
      </c>
      <c r="Y94" s="129">
        <v>38.843994000000002</v>
      </c>
      <c r="Z94" s="129">
        <v>39.012543000000001</v>
      </c>
      <c r="AA94" s="129">
        <v>39.215133999999999</v>
      </c>
      <c r="AB94" s="129">
        <v>39.391953000000001</v>
      </c>
      <c r="AC94" s="129">
        <v>39.540439999999997</v>
      </c>
      <c r="AD94" s="129">
        <v>39.757491999999999</v>
      </c>
      <c r="AE94" s="129">
        <v>40.067822</v>
      </c>
    </row>
    <row r="95" spans="1:31" ht="15" customHeight="1">
      <c r="A95" s="128" t="s">
        <v>3</v>
      </c>
      <c r="B95" s="129">
        <v>17.178723999999999</v>
      </c>
      <c r="C95" s="129">
        <v>17.57198</v>
      </c>
      <c r="D95" s="129">
        <v>17.465588</v>
      </c>
      <c r="E95" s="129">
        <v>17.601507000000002</v>
      </c>
      <c r="F95" s="129">
        <v>17.763721</v>
      </c>
      <c r="G95" s="129">
        <v>17.921177</v>
      </c>
      <c r="H95" s="129">
        <v>17.994135</v>
      </c>
      <c r="I95" s="129">
        <v>18.024035000000001</v>
      </c>
      <c r="J95" s="129">
        <v>18.057001</v>
      </c>
      <c r="K95" s="129">
        <v>18.100639000000001</v>
      </c>
      <c r="L95" s="129">
        <v>18.068345999999998</v>
      </c>
      <c r="M95" s="129">
        <v>18.133220999999999</v>
      </c>
      <c r="N95" s="129">
        <v>18.164473999999998</v>
      </c>
      <c r="O95" s="129">
        <v>18.221547999999999</v>
      </c>
      <c r="P95" s="129">
        <v>18.295652</v>
      </c>
      <c r="Q95" s="129">
        <v>18.366520000000001</v>
      </c>
      <c r="R95" s="129">
        <v>18.443859</v>
      </c>
      <c r="S95" s="129">
        <v>18.534126000000001</v>
      </c>
      <c r="T95" s="129">
        <v>18.596385999999999</v>
      </c>
      <c r="U95" s="129">
        <v>18.685528000000001</v>
      </c>
      <c r="V95" s="129">
        <v>18.793168999999999</v>
      </c>
      <c r="W95" s="129">
        <v>18.906818000000001</v>
      </c>
      <c r="X95" s="129">
        <v>19.013321000000001</v>
      </c>
      <c r="Y95" s="129">
        <v>19.128579999999999</v>
      </c>
      <c r="Z95" s="129">
        <v>19.227304</v>
      </c>
      <c r="AA95" s="129">
        <v>19.329439000000001</v>
      </c>
      <c r="AB95" s="129">
        <v>19.416529000000001</v>
      </c>
      <c r="AC95" s="129">
        <v>19.474981</v>
      </c>
      <c r="AD95" s="129">
        <v>19.572500000000002</v>
      </c>
      <c r="AE95" s="129">
        <v>19.731967999999998</v>
      </c>
    </row>
    <row r="96" spans="1:31" ht="15" customHeight="1">
      <c r="A96" s="128" t="s">
        <v>16</v>
      </c>
      <c r="B96" s="129">
        <v>0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129">
        <v>0</v>
      </c>
      <c r="Q96" s="129">
        <v>0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  <c r="X96" s="129">
        <v>0</v>
      </c>
      <c r="Y96" s="129">
        <v>0</v>
      </c>
      <c r="Z96" s="129">
        <v>0</v>
      </c>
      <c r="AA96" s="129">
        <v>0</v>
      </c>
      <c r="AB96" s="129">
        <v>0</v>
      </c>
      <c r="AC96" s="129">
        <v>0</v>
      </c>
      <c r="AD96" s="129">
        <v>0</v>
      </c>
      <c r="AE96" s="129">
        <v>0</v>
      </c>
    </row>
    <row r="97" spans="1:31" ht="15" customHeight="1">
      <c r="A97" s="128" t="s">
        <v>157</v>
      </c>
      <c r="B97" s="129">
        <v>1.908477</v>
      </c>
      <c r="C97" s="129">
        <v>1.9868509999999999</v>
      </c>
      <c r="D97" s="129">
        <v>2.0001690000000001</v>
      </c>
      <c r="E97" s="129">
        <v>2.032016</v>
      </c>
      <c r="F97" s="129">
        <v>2.0647959999999999</v>
      </c>
      <c r="G97" s="129">
        <v>2.0742400000000001</v>
      </c>
      <c r="H97" s="129">
        <v>2.0821390000000002</v>
      </c>
      <c r="I97" s="129">
        <v>2.1236890000000002</v>
      </c>
      <c r="J97" s="129">
        <v>2.1397089999999999</v>
      </c>
      <c r="K97" s="129">
        <v>2.1634129999999998</v>
      </c>
      <c r="L97" s="129">
        <v>2.185845</v>
      </c>
      <c r="M97" s="129">
        <v>2.2193550000000002</v>
      </c>
      <c r="N97" s="129">
        <v>2.2374900000000002</v>
      </c>
      <c r="O97" s="129">
        <v>2.241101</v>
      </c>
      <c r="P97" s="129">
        <v>2.2405210000000002</v>
      </c>
      <c r="Q97" s="129">
        <v>2.2401260000000001</v>
      </c>
      <c r="R97" s="129">
        <v>2.2407469999999998</v>
      </c>
      <c r="S97" s="129">
        <v>2.2557529999999999</v>
      </c>
      <c r="T97" s="129">
        <v>2.2686440000000001</v>
      </c>
      <c r="U97" s="129">
        <v>2.2906119999999999</v>
      </c>
      <c r="V97" s="129">
        <v>2.3028469999999999</v>
      </c>
      <c r="W97" s="129">
        <v>2.327982</v>
      </c>
      <c r="X97" s="129">
        <v>2.3396840000000001</v>
      </c>
      <c r="Y97" s="129">
        <v>2.36619</v>
      </c>
      <c r="Z97" s="129">
        <v>2.3851930000000001</v>
      </c>
      <c r="AA97" s="129">
        <v>2.406479</v>
      </c>
      <c r="AB97" s="129">
        <v>2.4143699999999999</v>
      </c>
      <c r="AC97" s="129">
        <v>2.4389379999999998</v>
      </c>
      <c r="AD97" s="129">
        <v>2.4571960000000002</v>
      </c>
      <c r="AE97" s="129">
        <v>2.4774099999999999</v>
      </c>
    </row>
    <row r="98" spans="1:31" ht="15" customHeight="1">
      <c r="A98" s="128" t="s">
        <v>158</v>
      </c>
      <c r="B98" s="129">
        <v>0.30065500000000001</v>
      </c>
      <c r="C98" s="129">
        <v>0.35240899999999997</v>
      </c>
      <c r="D98" s="129">
        <v>0.37265900000000002</v>
      </c>
      <c r="E98" s="129">
        <v>0.37639699999999998</v>
      </c>
      <c r="F98" s="129">
        <v>0.39067000000000002</v>
      </c>
      <c r="G98" s="129">
        <v>0.391683</v>
      </c>
      <c r="H98" s="129">
        <v>0.40008300000000002</v>
      </c>
      <c r="I98" s="129">
        <v>0.41795500000000002</v>
      </c>
      <c r="J98" s="129">
        <v>0.43368099999999998</v>
      </c>
      <c r="K98" s="129">
        <v>0.45048100000000002</v>
      </c>
      <c r="L98" s="129">
        <v>0.46727999999999997</v>
      </c>
      <c r="M98" s="129">
        <v>0.485153</v>
      </c>
      <c r="N98" s="129">
        <v>0.492479</v>
      </c>
      <c r="O98" s="129">
        <v>0.492479</v>
      </c>
      <c r="P98" s="129">
        <v>0.492479</v>
      </c>
      <c r="Q98" s="129">
        <v>0.49355199999999999</v>
      </c>
      <c r="R98" s="129">
        <v>0.492479</v>
      </c>
      <c r="S98" s="129">
        <v>0.492479</v>
      </c>
      <c r="T98" s="129">
        <v>0.492479</v>
      </c>
      <c r="U98" s="129">
        <v>0.49355199999999999</v>
      </c>
      <c r="V98" s="129">
        <v>0.492479</v>
      </c>
      <c r="W98" s="129">
        <v>0.492479</v>
      </c>
      <c r="X98" s="129">
        <v>0.492479</v>
      </c>
      <c r="Y98" s="129">
        <v>0.49355199999999999</v>
      </c>
      <c r="Z98" s="129">
        <v>0.492479</v>
      </c>
      <c r="AA98" s="129">
        <v>0.492479</v>
      </c>
      <c r="AB98" s="129">
        <v>0.492479</v>
      </c>
      <c r="AC98" s="129">
        <v>0.49355199999999999</v>
      </c>
      <c r="AD98" s="129">
        <v>0.492479</v>
      </c>
      <c r="AE98" s="129">
        <v>0.492479</v>
      </c>
    </row>
    <row r="99" spans="1:31" ht="15" customHeight="1">
      <c r="A99" s="128" t="s">
        <v>164</v>
      </c>
      <c r="B99" s="129">
        <v>0.74806099999999998</v>
      </c>
      <c r="C99" s="129">
        <v>0.70106199999999996</v>
      </c>
      <c r="D99" s="129">
        <v>0.68270299999999995</v>
      </c>
      <c r="E99" s="129">
        <v>0.66931600000000002</v>
      </c>
      <c r="F99" s="129">
        <v>0.65777799999999997</v>
      </c>
      <c r="G99" s="129">
        <v>0.64621300000000004</v>
      </c>
      <c r="H99" s="129">
        <v>0.62837200000000004</v>
      </c>
      <c r="I99" s="129">
        <v>0.63231899999999996</v>
      </c>
      <c r="J99" s="129">
        <v>0.62775499999999995</v>
      </c>
      <c r="K99" s="129">
        <v>0.61943800000000004</v>
      </c>
      <c r="L99" s="129">
        <v>0.61601300000000003</v>
      </c>
      <c r="M99" s="129">
        <v>0.61979200000000001</v>
      </c>
      <c r="N99" s="129">
        <v>0.619587</v>
      </c>
      <c r="O99" s="129">
        <v>0.61682999999999999</v>
      </c>
      <c r="P99" s="129">
        <v>0.61830499999999999</v>
      </c>
      <c r="Q99" s="129">
        <v>0.62154299999999996</v>
      </c>
      <c r="R99" s="129">
        <v>0.62967200000000001</v>
      </c>
      <c r="S99" s="129">
        <v>0.63662600000000003</v>
      </c>
      <c r="T99" s="129">
        <v>0.64126700000000003</v>
      </c>
      <c r="U99" s="129">
        <v>0.64924700000000002</v>
      </c>
      <c r="V99" s="129">
        <v>0.65671599999999997</v>
      </c>
      <c r="W99" s="129">
        <v>0.65997099999999997</v>
      </c>
      <c r="X99" s="129">
        <v>0.66871800000000003</v>
      </c>
      <c r="Y99" s="129">
        <v>0.67182500000000001</v>
      </c>
      <c r="Z99" s="129">
        <v>0.67587600000000003</v>
      </c>
      <c r="AA99" s="129">
        <v>0.68362000000000001</v>
      </c>
      <c r="AB99" s="129">
        <v>0.69162000000000001</v>
      </c>
      <c r="AC99" s="129">
        <v>0.69938699999999998</v>
      </c>
      <c r="AD99" s="129">
        <v>0.70319299999999996</v>
      </c>
      <c r="AE99" s="129">
        <v>0.71014999999999995</v>
      </c>
    </row>
    <row r="100" spans="1:31" ht="15" customHeight="1">
      <c r="A100" s="128" t="s">
        <v>17</v>
      </c>
      <c r="B100" s="129">
        <v>20.135918</v>
      </c>
      <c r="C100" s="129">
        <v>20.612300999999999</v>
      </c>
      <c r="D100" s="129">
        <v>20.52112</v>
      </c>
      <c r="E100" s="129">
        <v>20.679234999999998</v>
      </c>
      <c r="F100" s="129">
        <v>20.876965999999999</v>
      </c>
      <c r="G100" s="129">
        <v>21.033314000000001</v>
      </c>
      <c r="H100" s="129">
        <v>21.104728999999999</v>
      </c>
      <c r="I100" s="129">
        <v>21.197997999999998</v>
      </c>
      <c r="J100" s="129">
        <v>21.258146</v>
      </c>
      <c r="K100" s="129">
        <v>21.333970999999998</v>
      </c>
      <c r="L100" s="129">
        <v>21.337482000000001</v>
      </c>
      <c r="M100" s="129">
        <v>21.457521</v>
      </c>
      <c r="N100" s="129">
        <v>21.514030000000002</v>
      </c>
      <c r="O100" s="129">
        <v>21.571959</v>
      </c>
      <c r="P100" s="129">
        <v>21.646957</v>
      </c>
      <c r="Q100" s="129">
        <v>21.721743</v>
      </c>
      <c r="R100" s="129">
        <v>21.806757000000001</v>
      </c>
      <c r="S100" s="129">
        <v>21.918983000000001</v>
      </c>
      <c r="T100" s="129">
        <v>21.998777</v>
      </c>
      <c r="U100" s="129">
        <v>22.118939999999998</v>
      </c>
      <c r="V100" s="129">
        <v>22.245211000000001</v>
      </c>
      <c r="W100" s="129">
        <v>22.387250999999999</v>
      </c>
      <c r="X100" s="129">
        <v>22.514202000000001</v>
      </c>
      <c r="Y100" s="129">
        <v>22.660149000000001</v>
      </c>
      <c r="Z100" s="129">
        <v>22.780853</v>
      </c>
      <c r="AA100" s="129">
        <v>22.912018</v>
      </c>
      <c r="AB100" s="129">
        <v>23.014997000000001</v>
      </c>
      <c r="AC100" s="129">
        <v>23.106859</v>
      </c>
      <c r="AD100" s="129">
        <v>23.225368</v>
      </c>
      <c r="AE100" s="129">
        <v>23.412006000000002</v>
      </c>
    </row>
    <row r="101" spans="1:31" ht="15" customHeight="1">
      <c r="A101" s="128" t="s">
        <v>18</v>
      </c>
      <c r="B101" s="129">
        <v>0.47798000000000002</v>
      </c>
      <c r="C101" s="129">
        <v>0.53720100000000004</v>
      </c>
      <c r="D101" s="129">
        <v>0.55056300000000002</v>
      </c>
      <c r="E101" s="129">
        <v>0.531362</v>
      </c>
      <c r="F101" s="129">
        <v>0.52345799999999998</v>
      </c>
      <c r="G101" s="129">
        <v>0.53871400000000003</v>
      </c>
      <c r="H101" s="129">
        <v>0.531972</v>
      </c>
      <c r="I101" s="129">
        <v>0.52241899999999997</v>
      </c>
      <c r="J101" s="129">
        <v>0.51333099999999998</v>
      </c>
      <c r="K101" s="129">
        <v>0.50251599999999996</v>
      </c>
      <c r="L101" s="129">
        <v>0.49546699999999999</v>
      </c>
      <c r="M101" s="129">
        <v>0.49428699999999998</v>
      </c>
      <c r="N101" s="129">
        <v>0.49212899999999998</v>
      </c>
      <c r="O101" s="129">
        <v>0.49544100000000002</v>
      </c>
      <c r="P101" s="129">
        <v>0.49718800000000002</v>
      </c>
      <c r="Q101" s="129">
        <v>0.49956400000000001</v>
      </c>
      <c r="R101" s="129">
        <v>0.50217699999999998</v>
      </c>
      <c r="S101" s="129">
        <v>0.50461199999999995</v>
      </c>
      <c r="T101" s="129">
        <v>0.502413</v>
      </c>
      <c r="U101" s="129">
        <v>0.50010600000000005</v>
      </c>
      <c r="V101" s="129">
        <v>0.50029500000000005</v>
      </c>
      <c r="W101" s="129">
        <v>0.503224</v>
      </c>
      <c r="X101" s="129">
        <v>0.50365000000000004</v>
      </c>
      <c r="Y101" s="129">
        <v>0.49996499999999999</v>
      </c>
      <c r="Z101" s="129">
        <v>0.49647000000000002</v>
      </c>
      <c r="AA101" s="129">
        <v>0.49411899999999997</v>
      </c>
      <c r="AB101" s="129">
        <v>0.488346</v>
      </c>
      <c r="AC101" s="129">
        <v>0.48083199999999998</v>
      </c>
      <c r="AD101" s="129">
        <v>0.47772199999999998</v>
      </c>
      <c r="AE101" s="129">
        <v>0.47823300000000002</v>
      </c>
    </row>
    <row r="102" spans="1:31" ht="15" customHeight="1">
      <c r="A102" s="128" t="s">
        <v>27</v>
      </c>
      <c r="B102" s="129">
        <v>0.50122599999999995</v>
      </c>
      <c r="C102" s="129">
        <v>0.50028499999999998</v>
      </c>
      <c r="D102" s="129">
        <v>0.480823</v>
      </c>
      <c r="E102" s="129">
        <v>0.48172300000000001</v>
      </c>
      <c r="F102" s="129">
        <v>0.48188399999999998</v>
      </c>
      <c r="G102" s="129">
        <v>0.484039</v>
      </c>
      <c r="H102" s="129">
        <v>0.48486099999999999</v>
      </c>
      <c r="I102" s="129">
        <v>0.48518299999999998</v>
      </c>
      <c r="J102" s="129">
        <v>0.48535800000000001</v>
      </c>
      <c r="K102" s="129">
        <v>0.48523899999999998</v>
      </c>
      <c r="L102" s="129">
        <v>0.48486099999999999</v>
      </c>
      <c r="M102" s="129">
        <v>0.48448099999999999</v>
      </c>
      <c r="N102" s="129">
        <v>0.48538500000000001</v>
      </c>
      <c r="O102" s="129">
        <v>0.48200100000000001</v>
      </c>
      <c r="P102" s="129">
        <v>0.480466</v>
      </c>
      <c r="Q102" s="129">
        <v>0.48353200000000002</v>
      </c>
      <c r="R102" s="129">
        <v>0.48753000000000002</v>
      </c>
      <c r="S102" s="129">
        <v>0.49149999999999999</v>
      </c>
      <c r="T102" s="129">
        <v>0.496112</v>
      </c>
      <c r="U102" s="129">
        <v>0.50280800000000003</v>
      </c>
      <c r="V102" s="129">
        <v>0.50267899999999999</v>
      </c>
      <c r="W102" s="129">
        <v>0.50179799999999997</v>
      </c>
      <c r="X102" s="129">
        <v>0.50056900000000004</v>
      </c>
      <c r="Y102" s="129">
        <v>0.49891600000000003</v>
      </c>
      <c r="Z102" s="129">
        <v>0.49739800000000001</v>
      </c>
      <c r="AA102" s="129">
        <v>0.49612899999999999</v>
      </c>
      <c r="AB102" s="129">
        <v>0.49458800000000003</v>
      </c>
      <c r="AC102" s="129">
        <v>0.49276999999999999</v>
      </c>
      <c r="AD102" s="129">
        <v>0.49132199999999998</v>
      </c>
      <c r="AE102" s="129">
        <v>0.49028699999999997</v>
      </c>
    </row>
    <row r="103" spans="1:31" ht="15" customHeight="1">
      <c r="A103" s="128" t="s">
        <v>20</v>
      </c>
      <c r="B103" s="129">
        <v>0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29">
        <v>0</v>
      </c>
      <c r="Q103" s="129">
        <v>0</v>
      </c>
      <c r="R103" s="129">
        <v>0</v>
      </c>
      <c r="S103" s="129">
        <v>0</v>
      </c>
      <c r="T103" s="129">
        <v>0</v>
      </c>
      <c r="U103" s="129">
        <v>0</v>
      </c>
      <c r="V103" s="129">
        <v>0</v>
      </c>
      <c r="W103" s="129">
        <v>0</v>
      </c>
      <c r="X103" s="129">
        <v>0</v>
      </c>
      <c r="Y103" s="129">
        <v>0</v>
      </c>
      <c r="Z103" s="129">
        <v>0</v>
      </c>
      <c r="AA103" s="129">
        <v>0</v>
      </c>
      <c r="AB103" s="129">
        <v>0</v>
      </c>
      <c r="AC103" s="129">
        <v>0</v>
      </c>
      <c r="AD103" s="129">
        <v>0</v>
      </c>
      <c r="AE103" s="129">
        <v>0</v>
      </c>
    </row>
    <row r="104" spans="1:31" ht="15" customHeight="1">
      <c r="A104" s="128" t="s">
        <v>21</v>
      </c>
      <c r="B104" s="129">
        <v>-3.5229000000000003E-2</v>
      </c>
      <c r="C104" s="129">
        <v>-2.3674000000000001E-2</v>
      </c>
      <c r="D104" s="129">
        <v>-2.699E-2</v>
      </c>
      <c r="E104" s="129">
        <v>-2.5415E-2</v>
      </c>
      <c r="F104" s="129">
        <v>-2.6082000000000001E-2</v>
      </c>
      <c r="G104" s="129">
        <v>-2.5496000000000001E-2</v>
      </c>
      <c r="H104" s="129">
        <v>-2.5673999999999999E-2</v>
      </c>
      <c r="I104" s="129">
        <v>-2.5512E-2</v>
      </c>
      <c r="J104" s="129">
        <v>-2.5255E-2</v>
      </c>
      <c r="K104" s="129">
        <v>-2.5249000000000001E-2</v>
      </c>
      <c r="L104" s="129">
        <v>-2.5198000000000002E-2</v>
      </c>
      <c r="M104" s="129">
        <v>-2.5078E-2</v>
      </c>
      <c r="N104" s="129">
        <v>-2.5035999999999999E-2</v>
      </c>
      <c r="O104" s="129">
        <v>-2.4856E-2</v>
      </c>
      <c r="P104" s="129">
        <v>-2.4676E-2</v>
      </c>
      <c r="Q104" s="129">
        <v>-2.4525999999999999E-2</v>
      </c>
      <c r="R104" s="129">
        <v>-2.4251000000000002E-2</v>
      </c>
      <c r="S104" s="129">
        <v>-2.3990000000000001E-2</v>
      </c>
      <c r="T104" s="129">
        <v>-2.3890999999999999E-2</v>
      </c>
      <c r="U104" s="129">
        <v>-2.3845000000000002E-2</v>
      </c>
      <c r="V104" s="129">
        <v>-2.3588999999999999E-2</v>
      </c>
      <c r="W104" s="129">
        <v>-2.3404000000000001E-2</v>
      </c>
      <c r="X104" s="129">
        <v>-2.3286000000000001E-2</v>
      </c>
      <c r="Y104" s="129">
        <v>-2.3248000000000001E-2</v>
      </c>
      <c r="Z104" s="129">
        <v>-2.3247E-2</v>
      </c>
      <c r="AA104" s="129">
        <v>-2.3147000000000001E-2</v>
      </c>
      <c r="AB104" s="129">
        <v>-2.3186999999999999E-2</v>
      </c>
      <c r="AC104" s="129">
        <v>-2.3424E-2</v>
      </c>
      <c r="AD104" s="129">
        <v>-2.3285E-2</v>
      </c>
      <c r="AE104" s="129">
        <v>-2.3E-2</v>
      </c>
    </row>
    <row r="105" spans="1:31" ht="15" customHeight="1">
      <c r="A105" s="128" t="s">
        <v>22</v>
      </c>
      <c r="B105" s="129">
        <v>0.94397600000000004</v>
      </c>
      <c r="C105" s="129">
        <v>1.0138119999999999</v>
      </c>
      <c r="D105" s="129">
        <v>1.0043960000000001</v>
      </c>
      <c r="E105" s="129">
        <v>0.98766900000000002</v>
      </c>
      <c r="F105" s="129">
        <v>0.97925899999999999</v>
      </c>
      <c r="G105" s="129">
        <v>0.99725600000000003</v>
      </c>
      <c r="H105" s="129">
        <v>0.99115900000000001</v>
      </c>
      <c r="I105" s="129">
        <v>0.98209000000000002</v>
      </c>
      <c r="J105" s="129">
        <v>0.97343500000000005</v>
      </c>
      <c r="K105" s="129">
        <v>0.96250599999999997</v>
      </c>
      <c r="L105" s="129">
        <v>0.95513099999999995</v>
      </c>
      <c r="M105" s="129">
        <v>0.95369000000000004</v>
      </c>
      <c r="N105" s="129">
        <v>0.95247700000000002</v>
      </c>
      <c r="O105" s="129">
        <v>0.95258600000000004</v>
      </c>
      <c r="P105" s="129">
        <v>0.95297900000000002</v>
      </c>
      <c r="Q105" s="129">
        <v>0.958569</v>
      </c>
      <c r="R105" s="129">
        <v>0.96545599999999998</v>
      </c>
      <c r="S105" s="129">
        <v>0.97212299999999996</v>
      </c>
      <c r="T105" s="129">
        <v>0.97463500000000003</v>
      </c>
      <c r="U105" s="129">
        <v>0.97906899999999997</v>
      </c>
      <c r="V105" s="129">
        <v>0.97938499999999995</v>
      </c>
      <c r="W105" s="129">
        <v>0.98161799999999999</v>
      </c>
      <c r="X105" s="129">
        <v>0.98093300000000005</v>
      </c>
      <c r="Y105" s="129">
        <v>0.97563299999999997</v>
      </c>
      <c r="Z105" s="129">
        <v>0.97062099999999996</v>
      </c>
      <c r="AA105" s="129">
        <v>0.96710099999999999</v>
      </c>
      <c r="AB105" s="129">
        <v>0.95974599999999999</v>
      </c>
      <c r="AC105" s="129">
        <v>0.95017799999999997</v>
      </c>
      <c r="AD105" s="129">
        <v>0.94575900000000002</v>
      </c>
      <c r="AE105" s="129">
        <v>0.94552000000000003</v>
      </c>
    </row>
    <row r="106" spans="1:31" ht="15" customHeight="1">
      <c r="A106" s="128" t="s">
        <v>23</v>
      </c>
      <c r="B106" s="129">
        <v>0.94018999999999997</v>
      </c>
      <c r="C106" s="129">
        <v>0.95476700000000003</v>
      </c>
      <c r="D106" s="129">
        <v>0.91526399999999997</v>
      </c>
      <c r="E106" s="129">
        <v>0.91733799999999999</v>
      </c>
      <c r="F106" s="129">
        <v>0.92870900000000001</v>
      </c>
      <c r="G106" s="129">
        <v>0.93225800000000003</v>
      </c>
      <c r="H106" s="129">
        <v>0.93469199999999997</v>
      </c>
      <c r="I106" s="129">
        <v>0.93644400000000005</v>
      </c>
      <c r="J106" s="129">
        <v>0.93654300000000001</v>
      </c>
      <c r="K106" s="129">
        <v>0.94301199999999996</v>
      </c>
      <c r="L106" s="129">
        <v>0.94739700000000004</v>
      </c>
      <c r="M106" s="129">
        <v>0.95184100000000005</v>
      </c>
      <c r="N106" s="129">
        <v>0.95778099999999999</v>
      </c>
      <c r="O106" s="129">
        <v>0.96318800000000004</v>
      </c>
      <c r="P106" s="129">
        <v>0.96916199999999997</v>
      </c>
      <c r="Q106" s="129">
        <v>0.97538599999999998</v>
      </c>
      <c r="R106" s="129">
        <v>0.98274399999999995</v>
      </c>
      <c r="S106" s="129">
        <v>0.99032699999999996</v>
      </c>
      <c r="T106" s="129">
        <v>0.99889600000000001</v>
      </c>
      <c r="U106" s="129">
        <v>1.015301</v>
      </c>
      <c r="V106" s="129">
        <v>1.023836</v>
      </c>
      <c r="W106" s="129">
        <v>1.032915</v>
      </c>
      <c r="X106" s="129">
        <v>1.0424880000000001</v>
      </c>
      <c r="Y106" s="129">
        <v>1.0526800000000001</v>
      </c>
      <c r="Z106" s="129">
        <v>1.063547</v>
      </c>
      <c r="AA106" s="129">
        <v>1.075383</v>
      </c>
      <c r="AB106" s="129">
        <v>1.0873809999999999</v>
      </c>
      <c r="AC106" s="129">
        <v>1.107926</v>
      </c>
      <c r="AD106" s="129">
        <v>1.121262</v>
      </c>
      <c r="AE106" s="129">
        <v>1.1355690000000001</v>
      </c>
    </row>
    <row r="107" spans="1:31" ht="15" customHeight="1">
      <c r="A107" s="128" t="s">
        <v>168</v>
      </c>
      <c r="B107" s="129">
        <v>2.1446179999999999</v>
      </c>
      <c r="C107" s="129">
        <v>2.1838150000000001</v>
      </c>
      <c r="D107" s="129">
        <v>2.1605249999999998</v>
      </c>
      <c r="E107" s="129">
        <v>2.1814610000000001</v>
      </c>
      <c r="F107" s="129">
        <v>2.2001200000000001</v>
      </c>
      <c r="G107" s="129">
        <v>2.2099440000000001</v>
      </c>
      <c r="H107" s="129">
        <v>2.2125789999999999</v>
      </c>
      <c r="I107" s="129">
        <v>2.2191809999999998</v>
      </c>
      <c r="J107" s="129">
        <v>2.2294019999999999</v>
      </c>
      <c r="K107" s="129">
        <v>2.2352270000000001</v>
      </c>
      <c r="L107" s="129">
        <v>2.2410049999999999</v>
      </c>
      <c r="M107" s="129">
        <v>2.2435900000000002</v>
      </c>
      <c r="N107" s="129">
        <v>2.2429070000000002</v>
      </c>
      <c r="O107" s="129">
        <v>2.2406899999999998</v>
      </c>
      <c r="P107" s="129">
        <v>2.2379310000000001</v>
      </c>
      <c r="Q107" s="129">
        <v>2.2362380000000002</v>
      </c>
      <c r="R107" s="129">
        <v>2.236726</v>
      </c>
      <c r="S107" s="129">
        <v>2.2394080000000001</v>
      </c>
      <c r="T107" s="129">
        <v>2.2409210000000002</v>
      </c>
      <c r="U107" s="129">
        <v>2.2434349999999998</v>
      </c>
      <c r="V107" s="129">
        <v>2.2513700000000001</v>
      </c>
      <c r="W107" s="129">
        <v>2.260786</v>
      </c>
      <c r="X107" s="129">
        <v>2.2707950000000001</v>
      </c>
      <c r="Y107" s="129">
        <v>2.2775029999999998</v>
      </c>
      <c r="Z107" s="129">
        <v>2.282756</v>
      </c>
      <c r="AA107" s="129">
        <v>2.293034</v>
      </c>
      <c r="AB107" s="129">
        <v>2.2996699999999999</v>
      </c>
      <c r="AC107" s="129">
        <v>2.302683</v>
      </c>
      <c r="AD107" s="129">
        <v>2.3098730000000001</v>
      </c>
      <c r="AE107" s="129">
        <v>2.3234430000000001</v>
      </c>
    </row>
    <row r="108" spans="1:31" ht="15" customHeight="1">
      <c r="A108" s="128" t="s">
        <v>116</v>
      </c>
      <c r="B108" s="129">
        <v>4.5600000000000003E-4</v>
      </c>
      <c r="C108" s="129">
        <v>5.9500000000000004E-4</v>
      </c>
      <c r="D108" s="129">
        <v>7.3800000000000005E-4</v>
      </c>
      <c r="E108" s="129">
        <v>8.7500000000000002E-4</v>
      </c>
      <c r="F108" s="129">
        <v>1.0200000000000001E-3</v>
      </c>
      <c r="G108" s="129">
        <v>1.175E-3</v>
      </c>
      <c r="H108" s="129">
        <v>1.3389999999999999E-3</v>
      </c>
      <c r="I108" s="129">
        <v>1.5150000000000001E-3</v>
      </c>
      <c r="J108" s="129">
        <v>1.7030000000000001E-3</v>
      </c>
      <c r="K108" s="129">
        <v>1.902E-3</v>
      </c>
      <c r="L108" s="129">
        <v>2.114E-3</v>
      </c>
      <c r="M108" s="129">
        <v>2.333E-3</v>
      </c>
      <c r="N108" s="129">
        <v>2.5579999999999999E-3</v>
      </c>
      <c r="O108" s="129">
        <v>2.7850000000000001E-3</v>
      </c>
      <c r="P108" s="129">
        <v>3.0079999999999998E-3</v>
      </c>
      <c r="Q108" s="129">
        <v>3.2239999999999999E-3</v>
      </c>
      <c r="R108" s="129">
        <v>3.4320000000000002E-3</v>
      </c>
      <c r="S108" s="129">
        <v>3.6359999999999999E-3</v>
      </c>
      <c r="T108" s="129">
        <v>3.839E-3</v>
      </c>
      <c r="U108" s="129">
        <v>4.0390000000000001E-3</v>
      </c>
      <c r="V108" s="129">
        <v>4.2319999999999997E-3</v>
      </c>
      <c r="W108" s="129">
        <v>4.4219999999999997E-3</v>
      </c>
      <c r="X108" s="129">
        <v>4.607E-3</v>
      </c>
      <c r="Y108" s="129">
        <v>4.7840000000000001E-3</v>
      </c>
      <c r="Z108" s="129">
        <v>4.9639999999999997E-3</v>
      </c>
      <c r="AA108" s="129">
        <v>5.1399999999999996E-3</v>
      </c>
      <c r="AB108" s="129">
        <v>5.3109999999999997E-3</v>
      </c>
      <c r="AC108" s="129">
        <v>5.4720000000000003E-3</v>
      </c>
      <c r="AD108" s="129">
        <v>5.6280000000000002E-3</v>
      </c>
      <c r="AE108" s="129">
        <v>5.7790000000000003E-3</v>
      </c>
    </row>
    <row r="109" spans="1:31" ht="15" customHeight="1">
      <c r="A109" s="128" t="s">
        <v>10</v>
      </c>
      <c r="B109" s="129">
        <v>12.976532000000001</v>
      </c>
      <c r="C109" s="129">
        <v>13.013998000000001</v>
      </c>
      <c r="D109" s="129">
        <v>13.260661000000001</v>
      </c>
      <c r="E109" s="129">
        <v>13.343279000000001</v>
      </c>
      <c r="F109" s="129">
        <v>13.43576</v>
      </c>
      <c r="G109" s="129">
        <v>13.504391999999999</v>
      </c>
      <c r="H109" s="129">
        <v>13.563979</v>
      </c>
      <c r="I109" s="129">
        <v>13.623908999999999</v>
      </c>
      <c r="J109" s="129">
        <v>13.692005</v>
      </c>
      <c r="K109" s="129">
        <v>13.753615</v>
      </c>
      <c r="L109" s="129">
        <v>13.821273</v>
      </c>
      <c r="M109" s="129">
        <v>13.899487000000001</v>
      </c>
      <c r="N109" s="129">
        <v>13.973376999999999</v>
      </c>
      <c r="O109" s="129">
        <v>14.051629</v>
      </c>
      <c r="P109" s="129">
        <v>14.150233</v>
      </c>
      <c r="Q109" s="129">
        <v>14.254772000000001</v>
      </c>
      <c r="R109" s="129">
        <v>14.375337</v>
      </c>
      <c r="S109" s="129">
        <v>14.503061000000001</v>
      </c>
      <c r="T109" s="129">
        <v>14.619811</v>
      </c>
      <c r="U109" s="129">
        <v>14.727690000000001</v>
      </c>
      <c r="V109" s="129">
        <v>14.852041</v>
      </c>
      <c r="W109" s="129">
        <v>14.980601999999999</v>
      </c>
      <c r="X109" s="129">
        <v>15.110295000000001</v>
      </c>
      <c r="Y109" s="129">
        <v>15.248072000000001</v>
      </c>
      <c r="Z109" s="129">
        <v>15.382358999999999</v>
      </c>
      <c r="AA109" s="129">
        <v>15.518852000000001</v>
      </c>
      <c r="AB109" s="129">
        <v>15.655779000000001</v>
      </c>
      <c r="AC109" s="129">
        <v>15.779259</v>
      </c>
      <c r="AD109" s="129">
        <v>15.920590000000001</v>
      </c>
      <c r="AE109" s="129">
        <v>16.090969000000001</v>
      </c>
    </row>
    <row r="110" spans="1:31" ht="15" customHeight="1">
      <c r="A110" s="124" t="s">
        <v>11</v>
      </c>
      <c r="B110" s="132">
        <v>73.069282999999999</v>
      </c>
      <c r="C110" s="132">
        <v>74.892075000000006</v>
      </c>
      <c r="D110" s="132">
        <v>75.568802000000005</v>
      </c>
      <c r="E110" s="132">
        <v>75.826553000000004</v>
      </c>
      <c r="F110" s="132">
        <v>76.267341999999999</v>
      </c>
      <c r="G110" s="132">
        <v>76.590378000000001</v>
      </c>
      <c r="H110" s="132">
        <v>76.637619000000001</v>
      </c>
      <c r="I110" s="132">
        <v>76.742896999999999</v>
      </c>
      <c r="J110" s="132">
        <v>76.841094999999996</v>
      </c>
      <c r="K110" s="132">
        <v>76.972213999999994</v>
      </c>
      <c r="L110" s="132">
        <v>77.068862999999993</v>
      </c>
      <c r="M110" s="132">
        <v>77.279494999999997</v>
      </c>
      <c r="N110" s="132">
        <v>77.452156000000002</v>
      </c>
      <c r="O110" s="132">
        <v>77.616546999999997</v>
      </c>
      <c r="P110" s="132">
        <v>77.811401000000004</v>
      </c>
      <c r="Q110" s="132">
        <v>78.051636000000002</v>
      </c>
      <c r="R110" s="132">
        <v>78.388580000000005</v>
      </c>
      <c r="S110" s="132">
        <v>78.7239</v>
      </c>
      <c r="T110" s="132">
        <v>79.055031</v>
      </c>
      <c r="U110" s="132">
        <v>79.381989000000004</v>
      </c>
      <c r="V110" s="132">
        <v>79.778983999999994</v>
      </c>
      <c r="W110" s="132">
        <v>80.209655999999995</v>
      </c>
      <c r="X110" s="132">
        <v>80.620086999999998</v>
      </c>
      <c r="Y110" s="132">
        <v>81.062813000000006</v>
      </c>
      <c r="Z110" s="132">
        <v>81.497642999999997</v>
      </c>
      <c r="AA110" s="132">
        <v>81.986664000000005</v>
      </c>
      <c r="AB110" s="132">
        <v>82.414840999999996</v>
      </c>
      <c r="AC110" s="132">
        <v>82.792816000000002</v>
      </c>
      <c r="AD110" s="132">
        <v>83.285972999999998</v>
      </c>
      <c r="AE110" s="132">
        <v>83.981110000000001</v>
      </c>
    </row>
    <row r="111" spans="1:31" ht="15" customHeight="1">
      <c r="A111" s="128" t="s">
        <v>12</v>
      </c>
      <c r="B111" s="129">
        <v>23.929760000000002</v>
      </c>
      <c r="C111" s="129">
        <v>23.930230999999999</v>
      </c>
      <c r="D111" s="129">
        <v>24.170105</v>
      </c>
      <c r="E111" s="129">
        <v>23.810686</v>
      </c>
      <c r="F111" s="129">
        <v>23.572323000000001</v>
      </c>
      <c r="G111" s="129">
        <v>23.456745000000002</v>
      </c>
      <c r="H111" s="129">
        <v>23.283745</v>
      </c>
      <c r="I111" s="129">
        <v>23.098274</v>
      </c>
      <c r="J111" s="129">
        <v>23.028991999999999</v>
      </c>
      <c r="K111" s="129">
        <v>22.983336999999999</v>
      </c>
      <c r="L111" s="129">
        <v>23.032467</v>
      </c>
      <c r="M111" s="129">
        <v>23.045432999999999</v>
      </c>
      <c r="N111" s="129">
        <v>22.975662</v>
      </c>
      <c r="O111" s="129">
        <v>22.94857</v>
      </c>
      <c r="P111" s="129">
        <v>22.946860999999998</v>
      </c>
      <c r="Q111" s="129">
        <v>22.987766000000001</v>
      </c>
      <c r="R111" s="129">
        <v>23.024585999999999</v>
      </c>
      <c r="S111" s="129">
        <v>23.121587999999999</v>
      </c>
      <c r="T111" s="129">
        <v>23.240276000000001</v>
      </c>
      <c r="U111" s="129">
        <v>23.323252</v>
      </c>
      <c r="V111" s="129">
        <v>23.416699999999999</v>
      </c>
      <c r="W111" s="129">
        <v>23.539432999999999</v>
      </c>
      <c r="X111" s="129">
        <v>23.677990000000001</v>
      </c>
      <c r="Y111" s="129">
        <v>23.776823</v>
      </c>
      <c r="Z111" s="129">
        <v>23.885905999999999</v>
      </c>
      <c r="AA111" s="129">
        <v>24.015953</v>
      </c>
      <c r="AB111" s="129">
        <v>24.177918999999999</v>
      </c>
      <c r="AC111" s="129">
        <v>24.305260000000001</v>
      </c>
      <c r="AD111" s="129">
        <v>24.493297999999999</v>
      </c>
      <c r="AE111" s="129">
        <v>24.699290999999999</v>
      </c>
    </row>
    <row r="112" spans="1:31" ht="15" customHeight="1">
      <c r="A112" s="145" t="s">
        <v>129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2" ht="15" customHeight="1">
      <c r="A113" s="124" t="s">
        <v>4</v>
      </c>
      <c r="B113" s="132">
        <v>96.999038999999996</v>
      </c>
      <c r="C113" s="132">
        <v>98.822304000000003</v>
      </c>
      <c r="D113" s="132">
        <v>99.738906999999998</v>
      </c>
      <c r="E113" s="132">
        <v>99.637237999999996</v>
      </c>
      <c r="F113" s="132">
        <v>99.839661000000007</v>
      </c>
      <c r="G113" s="132">
        <v>100.047119</v>
      </c>
      <c r="H113" s="132">
        <v>99.921363999999997</v>
      </c>
      <c r="I113" s="132">
        <v>99.841171000000003</v>
      </c>
      <c r="J113" s="132">
        <v>99.870086999999998</v>
      </c>
      <c r="K113" s="132">
        <v>99.955551</v>
      </c>
      <c r="L113" s="132">
        <v>100.10133399999999</v>
      </c>
      <c r="M113" s="132">
        <v>100.324928</v>
      </c>
      <c r="N113" s="132">
        <v>100.427818</v>
      </c>
      <c r="O113" s="132">
        <v>100.565117</v>
      </c>
      <c r="P113" s="132">
        <v>100.758263</v>
      </c>
      <c r="Q113" s="132">
        <v>101.03939800000001</v>
      </c>
      <c r="R113" s="132">
        <v>101.413162</v>
      </c>
      <c r="S113" s="132">
        <v>101.84549</v>
      </c>
      <c r="T113" s="132">
        <v>102.295303</v>
      </c>
      <c r="U113" s="132">
        <v>102.70523799999999</v>
      </c>
      <c r="V113" s="132">
        <v>103.19568599999999</v>
      </c>
      <c r="W113" s="132">
        <v>103.749084</v>
      </c>
      <c r="X113" s="132">
        <v>104.29808</v>
      </c>
      <c r="Y113" s="132">
        <v>104.83963799999999</v>
      </c>
      <c r="Z113" s="132">
        <v>105.383545</v>
      </c>
      <c r="AA113" s="132">
        <v>106.002617</v>
      </c>
      <c r="AB113" s="132">
        <v>106.592758</v>
      </c>
      <c r="AC113" s="132">
        <v>107.09807600000001</v>
      </c>
      <c r="AD113" s="132">
        <v>107.77926600000001</v>
      </c>
      <c r="AE113" s="132">
        <v>108.68040499999999</v>
      </c>
    </row>
    <row r="114" spans="1:32" ht="15" customHeight="1">
      <c r="A114" s="124" t="s">
        <v>169</v>
      </c>
    </row>
    <row r="115" spans="1:32" ht="15" customHeight="1">
      <c r="A115" s="128" t="s">
        <v>8</v>
      </c>
      <c r="B115" s="129">
        <v>7.9848000000000002E-2</v>
      </c>
      <c r="C115" s="129">
        <v>7.6437000000000005E-2</v>
      </c>
      <c r="D115" s="129">
        <v>7.5828000000000007E-2</v>
      </c>
      <c r="E115" s="129">
        <v>6.9864999999999997E-2</v>
      </c>
      <c r="F115" s="129">
        <v>6.8017999999999995E-2</v>
      </c>
      <c r="G115" s="129">
        <v>6.4225000000000004E-2</v>
      </c>
      <c r="H115" s="129">
        <v>6.0400000000000002E-2</v>
      </c>
      <c r="I115" s="129">
        <v>5.7985000000000002E-2</v>
      </c>
      <c r="J115" s="129">
        <v>5.6244000000000002E-2</v>
      </c>
      <c r="K115" s="129">
        <v>5.4703000000000002E-2</v>
      </c>
      <c r="L115" s="129">
        <v>5.1950999999999997E-2</v>
      </c>
      <c r="M115" s="129">
        <v>5.0964000000000002E-2</v>
      </c>
      <c r="N115" s="129">
        <v>5.0548000000000003E-2</v>
      </c>
      <c r="O115" s="129">
        <v>4.8725999999999998E-2</v>
      </c>
      <c r="P115" s="129">
        <v>4.7683999999999997E-2</v>
      </c>
      <c r="Q115" s="129">
        <v>4.6560999999999998E-2</v>
      </c>
      <c r="R115" s="129">
        <v>4.5287000000000001E-2</v>
      </c>
      <c r="S115" s="129">
        <v>4.3996E-2</v>
      </c>
      <c r="T115" s="129">
        <v>4.3851000000000001E-2</v>
      </c>
      <c r="U115" s="129">
        <v>4.3225E-2</v>
      </c>
      <c r="V115" s="129">
        <v>4.2359000000000001E-2</v>
      </c>
      <c r="W115" s="129">
        <v>4.1697999999999999E-2</v>
      </c>
      <c r="X115" s="129">
        <v>4.0815999999999998E-2</v>
      </c>
      <c r="Y115" s="129">
        <v>3.9722E-2</v>
      </c>
      <c r="Z115" s="129">
        <v>3.8954999999999997E-2</v>
      </c>
      <c r="AA115" s="129">
        <v>3.9107999999999997E-2</v>
      </c>
      <c r="AB115" s="129">
        <v>3.8912000000000002E-2</v>
      </c>
      <c r="AC115" s="129">
        <v>3.9107000000000003E-2</v>
      </c>
      <c r="AD115" s="129">
        <v>3.884E-2</v>
      </c>
      <c r="AE115" s="129">
        <v>3.9246999999999997E-2</v>
      </c>
    </row>
    <row r="116" spans="1:32" ht="15" customHeight="1">
      <c r="A116" s="128" t="s">
        <v>14</v>
      </c>
      <c r="B116" s="129">
        <v>3.6922999999999997E-2</v>
      </c>
      <c r="C116" s="129">
        <v>3.5741000000000002E-2</v>
      </c>
      <c r="D116" s="129">
        <v>3.6347999999999998E-2</v>
      </c>
      <c r="E116" s="129">
        <v>3.5345000000000001E-2</v>
      </c>
      <c r="F116" s="129">
        <v>3.4879E-2</v>
      </c>
      <c r="G116" s="129">
        <v>3.4300999999999998E-2</v>
      </c>
      <c r="H116" s="129">
        <v>3.2972000000000001E-2</v>
      </c>
      <c r="I116" s="129">
        <v>3.2400999999999999E-2</v>
      </c>
      <c r="J116" s="129">
        <v>3.1864999999999997E-2</v>
      </c>
      <c r="K116" s="129">
        <v>3.1329999999999997E-2</v>
      </c>
      <c r="L116" s="129">
        <v>3.0967999999999999E-2</v>
      </c>
      <c r="M116" s="129">
        <v>3.0668999999999998E-2</v>
      </c>
      <c r="N116" s="129">
        <v>3.0411000000000001E-2</v>
      </c>
      <c r="O116" s="129">
        <v>3.0161E-2</v>
      </c>
      <c r="P116" s="129">
        <v>2.9942E-2</v>
      </c>
      <c r="Q116" s="129">
        <v>2.9329999999999998E-2</v>
      </c>
      <c r="R116" s="129">
        <v>2.8708000000000001E-2</v>
      </c>
      <c r="S116" s="129">
        <v>2.8091000000000001E-2</v>
      </c>
      <c r="T116" s="129">
        <v>2.7462E-2</v>
      </c>
      <c r="U116" s="129">
        <v>2.6817000000000001E-2</v>
      </c>
      <c r="V116" s="129">
        <v>2.4903000000000002E-2</v>
      </c>
      <c r="W116" s="129">
        <v>2.2953000000000001E-2</v>
      </c>
      <c r="X116" s="129">
        <v>2.1014000000000001E-2</v>
      </c>
      <c r="Y116" s="129">
        <v>1.9066E-2</v>
      </c>
      <c r="Z116" s="129">
        <v>1.7017000000000001E-2</v>
      </c>
      <c r="AA116" s="129">
        <v>1.7167000000000002E-2</v>
      </c>
      <c r="AB116" s="129">
        <v>1.7269E-2</v>
      </c>
      <c r="AC116" s="129">
        <v>1.7291000000000001E-2</v>
      </c>
      <c r="AD116" s="129">
        <v>1.7273E-2</v>
      </c>
      <c r="AE116" s="129">
        <v>1.7233999999999999E-2</v>
      </c>
    </row>
    <row r="117" spans="1:32" ht="15" customHeight="1">
      <c r="A117" s="128" t="s">
        <v>9</v>
      </c>
      <c r="B117" s="129">
        <v>0.116771</v>
      </c>
      <c r="C117" s="129">
        <v>0.112178</v>
      </c>
      <c r="D117" s="129">
        <v>0.112176</v>
      </c>
      <c r="E117" s="129">
        <v>0.10521</v>
      </c>
      <c r="F117" s="129">
        <v>0.102898</v>
      </c>
      <c r="G117" s="129">
        <v>9.8526000000000002E-2</v>
      </c>
      <c r="H117" s="129">
        <v>9.3371999999999997E-2</v>
      </c>
      <c r="I117" s="129">
        <v>9.0385999999999994E-2</v>
      </c>
      <c r="J117" s="129">
        <v>8.8109000000000007E-2</v>
      </c>
      <c r="K117" s="129">
        <v>8.6032999999999998E-2</v>
      </c>
      <c r="L117" s="129">
        <v>8.2919000000000007E-2</v>
      </c>
      <c r="M117" s="129">
        <v>8.1632999999999997E-2</v>
      </c>
      <c r="N117" s="129">
        <v>8.0958000000000002E-2</v>
      </c>
      <c r="O117" s="129">
        <v>7.8888E-2</v>
      </c>
      <c r="P117" s="129">
        <v>7.7626000000000001E-2</v>
      </c>
      <c r="Q117" s="129">
        <v>7.5891E-2</v>
      </c>
      <c r="R117" s="129">
        <v>7.3995000000000005E-2</v>
      </c>
      <c r="S117" s="129">
        <v>7.2086999999999998E-2</v>
      </c>
      <c r="T117" s="129">
        <v>7.1314000000000002E-2</v>
      </c>
      <c r="U117" s="129">
        <v>7.0041999999999993E-2</v>
      </c>
      <c r="V117" s="129">
        <v>6.7262000000000002E-2</v>
      </c>
      <c r="W117" s="129">
        <v>6.4651E-2</v>
      </c>
      <c r="X117" s="129">
        <v>6.1830999999999997E-2</v>
      </c>
      <c r="Y117" s="129">
        <v>5.8786999999999999E-2</v>
      </c>
      <c r="Z117" s="129">
        <v>5.5971E-2</v>
      </c>
      <c r="AA117" s="129">
        <v>5.6274999999999999E-2</v>
      </c>
      <c r="AB117" s="129">
        <v>5.6180000000000001E-2</v>
      </c>
      <c r="AC117" s="129">
        <v>5.6397000000000003E-2</v>
      </c>
      <c r="AD117" s="129">
        <v>5.6113000000000003E-2</v>
      </c>
      <c r="AE117" s="129">
        <v>5.6481000000000003E-2</v>
      </c>
    </row>
    <row r="118" spans="1:32" ht="15" customHeight="1">
      <c r="A118" s="128" t="s">
        <v>3</v>
      </c>
      <c r="B118" s="129">
        <v>11.228085</v>
      </c>
      <c r="C118" s="129">
        <v>10.978391999999999</v>
      </c>
      <c r="D118" s="129">
        <v>11.148685</v>
      </c>
      <c r="E118" s="129">
        <v>11.155519</v>
      </c>
      <c r="F118" s="129">
        <v>10.729403</v>
      </c>
      <c r="G118" s="129">
        <v>10.613528000000001</v>
      </c>
      <c r="H118" s="129">
        <v>10.543494000000001</v>
      </c>
      <c r="I118" s="129">
        <v>10.636327</v>
      </c>
      <c r="J118" s="129">
        <v>10.40939</v>
      </c>
      <c r="K118" s="129">
        <v>10.206661</v>
      </c>
      <c r="L118" s="129">
        <v>10.171317</v>
      </c>
      <c r="M118" s="129">
        <v>10.1867</v>
      </c>
      <c r="N118" s="129">
        <v>10.210495999999999</v>
      </c>
      <c r="O118" s="129">
        <v>10.176570999999999</v>
      </c>
      <c r="P118" s="129">
        <v>10.05541</v>
      </c>
      <c r="Q118" s="129">
        <v>10.078313</v>
      </c>
      <c r="R118" s="129">
        <v>10.193607999999999</v>
      </c>
      <c r="S118" s="129">
        <v>10.309609</v>
      </c>
      <c r="T118" s="129">
        <v>10.385752</v>
      </c>
      <c r="U118" s="129">
        <v>10.512306000000001</v>
      </c>
      <c r="V118" s="129">
        <v>10.683259</v>
      </c>
      <c r="W118" s="129">
        <v>10.831716</v>
      </c>
      <c r="X118" s="129">
        <v>10.938090000000001</v>
      </c>
      <c r="Y118" s="129">
        <v>11.134769</v>
      </c>
      <c r="Z118" s="129">
        <v>11.289879000000001</v>
      </c>
      <c r="AA118" s="129">
        <v>11.399013999999999</v>
      </c>
      <c r="AB118" s="129">
        <v>11.517723999999999</v>
      </c>
      <c r="AC118" s="129">
        <v>11.659962</v>
      </c>
      <c r="AD118" s="129">
        <v>11.744961999999999</v>
      </c>
      <c r="AE118" s="129">
        <v>11.860989</v>
      </c>
    </row>
    <row r="119" spans="1:32" ht="15" customHeight="1">
      <c r="A119" s="128" t="s">
        <v>28</v>
      </c>
      <c r="B119" s="129">
        <v>9.9391979999999993</v>
      </c>
      <c r="C119" s="129">
        <v>9.4317279999999997</v>
      </c>
      <c r="D119" s="129">
        <v>9.0968879999999999</v>
      </c>
      <c r="E119" s="129">
        <v>7.7222429999999997</v>
      </c>
      <c r="F119" s="129">
        <v>7.4889970000000003</v>
      </c>
      <c r="G119" s="129">
        <v>7.3850600000000002</v>
      </c>
      <c r="H119" s="129">
        <v>7.3201289999999997</v>
      </c>
      <c r="I119" s="129">
        <v>7.2402220000000002</v>
      </c>
      <c r="J119" s="129">
        <v>7.007593</v>
      </c>
      <c r="K119" s="129">
        <v>6.8970799999999999</v>
      </c>
      <c r="L119" s="129">
        <v>6.8083080000000002</v>
      </c>
      <c r="M119" s="129">
        <v>6.6697939999999996</v>
      </c>
      <c r="N119" s="129">
        <v>6.742159</v>
      </c>
      <c r="O119" s="129">
        <v>6.347486</v>
      </c>
      <c r="P119" s="129">
        <v>6.1703039999999998</v>
      </c>
      <c r="Q119" s="129">
        <v>5.9379819999999999</v>
      </c>
      <c r="R119" s="129">
        <v>5.8288909999999996</v>
      </c>
      <c r="S119" s="129">
        <v>5.8034829999999999</v>
      </c>
      <c r="T119" s="129">
        <v>5.7830120000000003</v>
      </c>
      <c r="U119" s="129">
        <v>5.6734429999999998</v>
      </c>
      <c r="V119" s="129">
        <v>5.6232769999999999</v>
      </c>
      <c r="W119" s="129">
        <v>5.5674999999999999</v>
      </c>
      <c r="X119" s="129">
        <v>5.4881589999999996</v>
      </c>
      <c r="Y119" s="129">
        <v>5.4036920000000004</v>
      </c>
      <c r="Z119" s="129">
        <v>5.336932</v>
      </c>
      <c r="AA119" s="129">
        <v>5.3125460000000002</v>
      </c>
      <c r="AB119" s="129">
        <v>5.2763070000000001</v>
      </c>
      <c r="AC119" s="129">
        <v>5.2612170000000003</v>
      </c>
      <c r="AD119" s="129">
        <v>5.2574449999999997</v>
      </c>
      <c r="AE119" s="129">
        <v>5.2665420000000003</v>
      </c>
    </row>
    <row r="120" spans="1:32" ht="15" customHeight="1">
      <c r="A120" s="128" t="s">
        <v>170</v>
      </c>
      <c r="B120" s="129">
        <v>8.1211500000000001</v>
      </c>
      <c r="C120" s="129">
        <v>8.1831110000000002</v>
      </c>
      <c r="D120" s="129">
        <v>8.2025790000000001</v>
      </c>
      <c r="E120" s="129">
        <v>8.239058</v>
      </c>
      <c r="F120" s="129">
        <v>8.1638990000000007</v>
      </c>
      <c r="G120" s="129">
        <v>8.0757549999999991</v>
      </c>
      <c r="H120" s="129">
        <v>7.9302669999999997</v>
      </c>
      <c r="I120" s="129">
        <v>7.5376779999999997</v>
      </c>
      <c r="J120" s="129">
        <v>7.4682399999999998</v>
      </c>
      <c r="K120" s="129">
        <v>7.3830489999999998</v>
      </c>
      <c r="L120" s="129">
        <v>7.3944660000000004</v>
      </c>
      <c r="M120" s="129">
        <v>7.4023870000000001</v>
      </c>
      <c r="N120" s="129">
        <v>6.97715</v>
      </c>
      <c r="O120" s="129">
        <v>6.9844030000000004</v>
      </c>
      <c r="P120" s="129">
        <v>6.9990759999999996</v>
      </c>
      <c r="Q120" s="129">
        <v>7.0099830000000001</v>
      </c>
      <c r="R120" s="129">
        <v>6.9454250000000002</v>
      </c>
      <c r="S120" s="129">
        <v>6.9476250000000004</v>
      </c>
      <c r="T120" s="129">
        <v>6.9433559999999996</v>
      </c>
      <c r="U120" s="129">
        <v>6.9481529999999996</v>
      </c>
      <c r="V120" s="129">
        <v>6.9605319999999997</v>
      </c>
      <c r="W120" s="129">
        <v>6.9737629999999999</v>
      </c>
      <c r="X120" s="129">
        <v>6.982812</v>
      </c>
      <c r="Y120" s="129">
        <v>6.9907719999999998</v>
      </c>
      <c r="Z120" s="129">
        <v>6.9993160000000003</v>
      </c>
      <c r="AA120" s="129">
        <v>7.0037760000000002</v>
      </c>
      <c r="AB120" s="129">
        <v>7.0082190000000004</v>
      </c>
      <c r="AC120" s="129">
        <v>6.9090119999999997</v>
      </c>
      <c r="AD120" s="129">
        <v>6.9123650000000003</v>
      </c>
      <c r="AE120" s="129">
        <v>6.9172060000000002</v>
      </c>
    </row>
    <row r="121" spans="1:32" ht="15" customHeight="1">
      <c r="A121" s="128" t="s">
        <v>171</v>
      </c>
      <c r="B121" s="129">
        <v>7.1648379999999996</v>
      </c>
      <c r="C121" s="129">
        <v>7.9548899999999998</v>
      </c>
      <c r="D121" s="129">
        <v>8.6090099999999996</v>
      </c>
      <c r="E121" s="129">
        <v>9.6675830000000005</v>
      </c>
      <c r="F121" s="129">
        <v>10.268407</v>
      </c>
      <c r="G121" s="129">
        <v>10.528872</v>
      </c>
      <c r="H121" s="129">
        <v>10.687303</v>
      </c>
      <c r="I121" s="129">
        <v>10.93632</v>
      </c>
      <c r="J121" s="129">
        <v>11.463621</v>
      </c>
      <c r="K121" s="129">
        <v>11.873927999999999</v>
      </c>
      <c r="L121" s="129">
        <v>12.113973</v>
      </c>
      <c r="M121" s="129">
        <v>12.317897</v>
      </c>
      <c r="N121" s="129">
        <v>12.656253</v>
      </c>
      <c r="O121" s="129">
        <v>13.125912</v>
      </c>
      <c r="P121" s="129">
        <v>13.512786</v>
      </c>
      <c r="Q121" s="129">
        <v>13.861452999999999</v>
      </c>
      <c r="R121" s="129">
        <v>14.081443999999999</v>
      </c>
      <c r="S121" s="129">
        <v>14.214427000000001</v>
      </c>
      <c r="T121" s="129">
        <v>14.396395</v>
      </c>
      <c r="U121" s="129">
        <v>14.565773999999999</v>
      </c>
      <c r="V121" s="129">
        <v>14.657819999999999</v>
      </c>
      <c r="W121" s="129">
        <v>14.808375</v>
      </c>
      <c r="X121" s="129">
        <v>15.045958000000001</v>
      </c>
      <c r="Y121" s="129">
        <v>15.16273</v>
      </c>
      <c r="Z121" s="129">
        <v>15.315305</v>
      </c>
      <c r="AA121" s="129">
        <v>15.491807</v>
      </c>
      <c r="AB121" s="129">
        <v>15.703851</v>
      </c>
      <c r="AC121" s="129">
        <v>15.925935000000001</v>
      </c>
      <c r="AD121" s="129">
        <v>16.170845</v>
      </c>
      <c r="AE121" s="129">
        <v>16.416498000000001</v>
      </c>
    </row>
    <row r="122" spans="1:32" ht="15" customHeight="1">
      <c r="A122" s="128" t="s">
        <v>29</v>
      </c>
      <c r="B122" s="129">
        <v>0.122819</v>
      </c>
      <c r="C122" s="129">
        <v>0.122819</v>
      </c>
      <c r="D122" s="129">
        <v>0.122819</v>
      </c>
      <c r="E122" s="129">
        <v>0.122819</v>
      </c>
      <c r="F122" s="129">
        <v>0.122819</v>
      </c>
      <c r="G122" s="129">
        <v>0.122819</v>
      </c>
      <c r="H122" s="129">
        <v>0.122819</v>
      </c>
      <c r="I122" s="129">
        <v>0.122819</v>
      </c>
      <c r="J122" s="129">
        <v>0.122819</v>
      </c>
      <c r="K122" s="129">
        <v>0.122819</v>
      </c>
      <c r="L122" s="129">
        <v>0.122819</v>
      </c>
      <c r="M122" s="129">
        <v>0.122819</v>
      </c>
      <c r="N122" s="129">
        <v>0.122819</v>
      </c>
      <c r="O122" s="129">
        <v>0.122819</v>
      </c>
      <c r="P122" s="129">
        <v>0.122819</v>
      </c>
      <c r="Q122" s="129">
        <v>0.122819</v>
      </c>
      <c r="R122" s="129">
        <v>0.122819</v>
      </c>
      <c r="S122" s="129">
        <v>0.122819</v>
      </c>
      <c r="T122" s="129">
        <v>0.122819</v>
      </c>
      <c r="U122" s="129">
        <v>0.122819</v>
      </c>
      <c r="V122" s="129">
        <v>0.122819</v>
      </c>
      <c r="W122" s="129">
        <v>0.122819</v>
      </c>
      <c r="X122" s="129">
        <v>0.122819</v>
      </c>
      <c r="Y122" s="129">
        <v>0.122819</v>
      </c>
      <c r="Z122" s="129">
        <v>0.122819</v>
      </c>
      <c r="AA122" s="129">
        <v>0.122819</v>
      </c>
      <c r="AB122" s="129">
        <v>0.122819</v>
      </c>
      <c r="AC122" s="129">
        <v>0.122819</v>
      </c>
      <c r="AD122" s="129">
        <v>0.122819</v>
      </c>
      <c r="AE122" s="129">
        <v>0.122819</v>
      </c>
    </row>
    <row r="123" spans="1:32" ht="15" customHeight="1">
      <c r="A123" s="128" t="s">
        <v>30</v>
      </c>
      <c r="B123" s="129">
        <v>0.21343100000000001</v>
      </c>
      <c r="C123" s="129">
        <v>0.161111</v>
      </c>
      <c r="D123" s="129">
        <v>0.13860800000000001</v>
      </c>
      <c r="E123" s="129">
        <v>0.141536</v>
      </c>
      <c r="F123" s="129">
        <v>0.131659</v>
      </c>
      <c r="G123" s="129">
        <v>0.136574</v>
      </c>
      <c r="H123" s="129">
        <v>0.15034</v>
      </c>
      <c r="I123" s="129">
        <v>0.15843499999999999</v>
      </c>
      <c r="J123" s="129">
        <v>0.16122600000000001</v>
      </c>
      <c r="K123" s="129">
        <v>0.16738700000000001</v>
      </c>
      <c r="L123" s="129">
        <v>0.159943</v>
      </c>
      <c r="M123" s="129">
        <v>0.16369600000000001</v>
      </c>
      <c r="N123" s="129">
        <v>0.15920699999999999</v>
      </c>
      <c r="O123" s="129">
        <v>0.16412199999999999</v>
      </c>
      <c r="P123" s="129">
        <v>0.15906999999999999</v>
      </c>
      <c r="Q123" s="129">
        <v>0.15609700000000001</v>
      </c>
      <c r="R123" s="129">
        <v>0.15373600000000001</v>
      </c>
      <c r="S123" s="129">
        <v>0.15460099999999999</v>
      </c>
      <c r="T123" s="129">
        <v>0.15744</v>
      </c>
      <c r="U123" s="129">
        <v>0.15840899999999999</v>
      </c>
      <c r="V123" s="129">
        <v>0.153775</v>
      </c>
      <c r="W123" s="129">
        <v>0.15121000000000001</v>
      </c>
      <c r="X123" s="129">
        <v>0.148617</v>
      </c>
      <c r="Y123" s="129">
        <v>0.15132599999999999</v>
      </c>
      <c r="Z123" s="129">
        <v>0.14804200000000001</v>
      </c>
      <c r="AA123" s="129">
        <v>0.148565</v>
      </c>
      <c r="AB123" s="129">
        <v>0.148595</v>
      </c>
      <c r="AC123" s="129">
        <v>0.149171</v>
      </c>
      <c r="AD123" s="129">
        <v>0.149338</v>
      </c>
      <c r="AE123" s="129">
        <v>0.149724</v>
      </c>
    </row>
    <row r="124" spans="1:32" ht="15" customHeight="1">
      <c r="A124" s="124" t="s">
        <v>4</v>
      </c>
      <c r="B124" s="132">
        <v>36.906292000000001</v>
      </c>
      <c r="C124" s="132">
        <v>36.944229</v>
      </c>
      <c r="D124" s="132">
        <v>37.430767000000003</v>
      </c>
      <c r="E124" s="132">
        <v>37.153964999999999</v>
      </c>
      <c r="F124" s="132">
        <v>37.008082999999999</v>
      </c>
      <c r="G124" s="132">
        <v>36.961136000000003</v>
      </c>
      <c r="H124" s="132">
        <v>36.847724999999997</v>
      </c>
      <c r="I124" s="132">
        <v>36.722183000000001</v>
      </c>
      <c r="J124" s="132">
        <v>36.720996999999997</v>
      </c>
      <c r="K124" s="132">
        <v>36.736953999999997</v>
      </c>
      <c r="L124" s="132">
        <v>36.853740999999999</v>
      </c>
      <c r="M124" s="132">
        <v>36.944920000000003</v>
      </c>
      <c r="N124" s="132">
        <v>36.949038999999999</v>
      </c>
      <c r="O124" s="132">
        <v>37.000197999999997</v>
      </c>
      <c r="P124" s="132">
        <v>37.097095000000003</v>
      </c>
      <c r="Q124" s="132">
        <v>37.242538000000003</v>
      </c>
      <c r="R124" s="132">
        <v>37.399920999999999</v>
      </c>
      <c r="S124" s="132">
        <v>37.624648999999998</v>
      </c>
      <c r="T124" s="132">
        <v>37.860087999999998</v>
      </c>
      <c r="U124" s="132">
        <v>38.050941000000002</v>
      </c>
      <c r="V124" s="132">
        <v>38.268742000000003</v>
      </c>
      <c r="W124" s="132">
        <v>38.520035</v>
      </c>
      <c r="X124" s="132">
        <v>38.788283999999997</v>
      </c>
      <c r="Y124" s="132">
        <v>39.024895000000001</v>
      </c>
      <c r="Z124" s="132">
        <v>39.268265</v>
      </c>
      <c r="AA124" s="132">
        <v>39.534804999999999</v>
      </c>
      <c r="AB124" s="132">
        <v>39.833697999999998</v>
      </c>
      <c r="AC124" s="132">
        <v>40.084518000000003</v>
      </c>
      <c r="AD124" s="132">
        <v>40.413887000000003</v>
      </c>
      <c r="AE124" s="132">
        <v>40.790260000000004</v>
      </c>
    </row>
    <row r="125" spans="1:32" ht="15" customHeight="1">
      <c r="A125" s="124" t="s">
        <v>31</v>
      </c>
    </row>
    <row r="126" spans="1:32" ht="15" customHeight="1">
      <c r="A126" s="128" t="s">
        <v>155</v>
      </c>
      <c r="B126" s="129">
        <v>4.1896509999999996</v>
      </c>
      <c r="C126" s="129">
        <v>4.2957150000000004</v>
      </c>
      <c r="D126" s="129">
        <v>4.488931</v>
      </c>
      <c r="E126" s="129">
        <v>4.5721170000000004</v>
      </c>
      <c r="F126" s="129">
        <v>4.6553990000000001</v>
      </c>
      <c r="G126" s="129">
        <v>4.7420900000000001</v>
      </c>
      <c r="H126" s="129">
        <v>4.789339</v>
      </c>
      <c r="I126" s="129">
        <v>4.8303339999999997</v>
      </c>
      <c r="J126" s="129">
        <v>4.8682080000000001</v>
      </c>
      <c r="K126" s="129">
        <v>4.9007009999999998</v>
      </c>
      <c r="L126" s="129">
        <v>4.9571389999999997</v>
      </c>
      <c r="M126" s="129">
        <v>5.029045</v>
      </c>
      <c r="N126" s="129">
        <v>5.0841519999999996</v>
      </c>
      <c r="O126" s="129">
        <v>5.1237529999999998</v>
      </c>
      <c r="P126" s="129">
        <v>5.1568250000000004</v>
      </c>
      <c r="Q126" s="129">
        <v>5.1985239999999999</v>
      </c>
      <c r="R126" s="129">
        <v>5.2530999999999999</v>
      </c>
      <c r="S126" s="129">
        <v>5.2954249999999998</v>
      </c>
      <c r="T126" s="129">
        <v>5.3305059999999997</v>
      </c>
      <c r="U126" s="129">
        <v>5.3584480000000001</v>
      </c>
      <c r="V126" s="129">
        <v>5.4063920000000003</v>
      </c>
      <c r="W126" s="129">
        <v>5.4487420000000002</v>
      </c>
      <c r="X126" s="129">
        <v>5.502802</v>
      </c>
      <c r="Y126" s="129">
        <v>5.5416540000000003</v>
      </c>
      <c r="Z126" s="129">
        <v>5.5834219999999997</v>
      </c>
      <c r="AA126" s="129">
        <v>5.6333190000000002</v>
      </c>
      <c r="AB126" s="129">
        <v>5.6573070000000003</v>
      </c>
      <c r="AC126" s="129">
        <v>5.6561329999999996</v>
      </c>
      <c r="AD126" s="129">
        <v>5.6988709999999996</v>
      </c>
      <c r="AE126" s="129">
        <v>5.7984669999999996</v>
      </c>
    </row>
    <row r="127" spans="1:32" ht="15" customHeight="1">
      <c r="A127" s="128" t="s">
        <v>153</v>
      </c>
      <c r="B127" s="129">
        <v>16.203192000000001</v>
      </c>
      <c r="C127" s="129">
        <v>16.585974</v>
      </c>
      <c r="D127" s="129">
        <v>16.806709000000001</v>
      </c>
      <c r="E127" s="129">
        <v>16.782526000000001</v>
      </c>
      <c r="F127" s="129">
        <v>16.739568999999999</v>
      </c>
      <c r="G127" s="129">
        <v>16.669577</v>
      </c>
      <c r="H127" s="129">
        <v>16.566438999999999</v>
      </c>
      <c r="I127" s="129">
        <v>16.451709999999999</v>
      </c>
      <c r="J127" s="129">
        <v>16.352575000000002</v>
      </c>
      <c r="K127" s="129">
        <v>16.280436000000002</v>
      </c>
      <c r="L127" s="129">
        <v>16.222588999999999</v>
      </c>
      <c r="M127" s="129">
        <v>16.157969000000001</v>
      </c>
      <c r="N127" s="129">
        <v>16.121196999999999</v>
      </c>
      <c r="O127" s="129">
        <v>16.089227999999999</v>
      </c>
      <c r="P127" s="129">
        <v>16.054196999999998</v>
      </c>
      <c r="Q127" s="129">
        <v>16.029146000000001</v>
      </c>
      <c r="R127" s="129">
        <v>16.022970000000001</v>
      </c>
      <c r="S127" s="129">
        <v>16.023983000000001</v>
      </c>
      <c r="T127" s="129">
        <v>16.039653999999999</v>
      </c>
      <c r="U127" s="129">
        <v>16.066471</v>
      </c>
      <c r="V127" s="129">
        <v>16.098137000000001</v>
      </c>
      <c r="W127" s="129">
        <v>16.137903000000001</v>
      </c>
      <c r="X127" s="129">
        <v>16.182753000000002</v>
      </c>
      <c r="Y127" s="129">
        <v>16.238568999999998</v>
      </c>
      <c r="Z127" s="129">
        <v>16.306732</v>
      </c>
      <c r="AA127" s="129">
        <v>16.391542000000001</v>
      </c>
      <c r="AB127" s="129">
        <v>16.477364000000001</v>
      </c>
      <c r="AC127" s="129">
        <v>16.565863</v>
      </c>
      <c r="AD127" s="129">
        <v>16.667753000000001</v>
      </c>
      <c r="AE127" s="129">
        <v>16.785833</v>
      </c>
    </row>
    <row r="128" spans="1:32" ht="15" customHeight="1">
      <c r="A128" s="128" t="s">
        <v>150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49"/>
      <c r="V128" s="63"/>
      <c r="W128" s="150"/>
      <c r="X128" s="63"/>
      <c r="Y128" s="129"/>
      <c r="Z128" s="129"/>
      <c r="AA128" s="129"/>
      <c r="AB128" s="129"/>
      <c r="AC128" s="129"/>
      <c r="AD128" s="129"/>
      <c r="AE128" s="149"/>
      <c r="AF128" s="41">
        <f>AE127/B127-1</f>
        <v>3.5958408688855803E-2</v>
      </c>
    </row>
    <row r="129" spans="1:31" ht="15" customHeight="1">
      <c r="A129" s="128" t="s">
        <v>160</v>
      </c>
      <c r="B129" s="129">
        <v>3.6178000000000002E-2</v>
      </c>
      <c r="C129" s="129">
        <v>3.7150000000000002E-2</v>
      </c>
      <c r="D129" s="129">
        <v>3.4639000000000003E-2</v>
      </c>
      <c r="E129" s="129">
        <v>3.4263000000000002E-2</v>
      </c>
      <c r="F129" s="129">
        <v>3.3891999999999999E-2</v>
      </c>
      <c r="G129" s="129">
        <v>3.2992E-2</v>
      </c>
      <c r="H129" s="129">
        <v>3.1920999999999998E-2</v>
      </c>
      <c r="I129" s="129">
        <v>3.0719E-2</v>
      </c>
      <c r="J129" s="129">
        <v>2.9644E-2</v>
      </c>
      <c r="K129" s="129">
        <v>2.8469000000000001E-2</v>
      </c>
      <c r="L129" s="129">
        <v>2.7199000000000001E-2</v>
      </c>
      <c r="M129" s="129">
        <v>2.6086999999999999E-2</v>
      </c>
      <c r="N129" s="129">
        <v>2.5441999999999999E-2</v>
      </c>
      <c r="O129" s="129">
        <v>2.4067999999999999E-2</v>
      </c>
      <c r="P129" s="129">
        <v>2.3309E-2</v>
      </c>
      <c r="Q129" s="129">
        <v>2.3262999999999999E-2</v>
      </c>
      <c r="R129" s="129">
        <v>2.3095000000000001E-2</v>
      </c>
      <c r="S129" s="129">
        <v>2.2734999999999998E-2</v>
      </c>
      <c r="T129" s="129">
        <v>2.2783000000000001E-2</v>
      </c>
      <c r="U129" s="129">
        <v>2.2849999999999999E-2</v>
      </c>
      <c r="V129" s="129">
        <v>2.2907E-2</v>
      </c>
      <c r="W129" s="129">
        <v>2.3165000000000002E-2</v>
      </c>
      <c r="X129" s="129">
        <v>2.3356999999999999E-2</v>
      </c>
      <c r="Y129" s="129">
        <v>2.3555E-2</v>
      </c>
      <c r="Z129" s="129">
        <v>2.3828999999999999E-2</v>
      </c>
      <c r="AA129" s="129">
        <v>2.4098999999999999E-2</v>
      </c>
      <c r="AB129" s="129">
        <v>2.444E-2</v>
      </c>
      <c r="AC129" s="129">
        <v>2.4830000000000001E-2</v>
      </c>
      <c r="AD129" s="129">
        <v>2.5232000000000001E-2</v>
      </c>
      <c r="AE129" s="129">
        <v>2.5672E-2</v>
      </c>
    </row>
    <row r="130" spans="1:31" ht="15" customHeight="1">
      <c r="A130" s="128" t="s">
        <v>161</v>
      </c>
      <c r="B130" s="129">
        <v>2.8553959999999998</v>
      </c>
      <c r="C130" s="129">
        <v>3.2019980000000001</v>
      </c>
      <c r="D130" s="129">
        <v>3.3965559999999999</v>
      </c>
      <c r="E130" s="129">
        <v>3.4811719999999999</v>
      </c>
      <c r="F130" s="129">
        <v>3.561903</v>
      </c>
      <c r="G130" s="129">
        <v>3.6270349999999998</v>
      </c>
      <c r="H130" s="129">
        <v>3.6688689999999999</v>
      </c>
      <c r="I130" s="129">
        <v>3.7089729999999999</v>
      </c>
      <c r="J130" s="129">
        <v>3.7501820000000001</v>
      </c>
      <c r="K130" s="129">
        <v>3.7985660000000001</v>
      </c>
      <c r="L130" s="129">
        <v>3.835394</v>
      </c>
      <c r="M130" s="129">
        <v>3.8516620000000001</v>
      </c>
      <c r="N130" s="129">
        <v>3.889783</v>
      </c>
      <c r="O130" s="129">
        <v>3.9241480000000002</v>
      </c>
      <c r="P130" s="129">
        <v>3.960788</v>
      </c>
      <c r="Q130" s="129">
        <v>3.998081</v>
      </c>
      <c r="R130" s="129">
        <v>4.0410069999999996</v>
      </c>
      <c r="S130" s="129">
        <v>4.0800099999999997</v>
      </c>
      <c r="T130" s="129">
        <v>4.1251660000000001</v>
      </c>
      <c r="U130" s="129">
        <v>4.1751680000000002</v>
      </c>
      <c r="V130" s="129">
        <v>4.2165119999999998</v>
      </c>
      <c r="W130" s="129">
        <v>4.2627379999999997</v>
      </c>
      <c r="X130" s="129">
        <v>4.3111870000000003</v>
      </c>
      <c r="Y130" s="129">
        <v>4.3570989999999998</v>
      </c>
      <c r="Z130" s="129">
        <v>4.4110209999999999</v>
      </c>
      <c r="AA130" s="129">
        <v>4.4650439999999998</v>
      </c>
      <c r="AB130" s="129">
        <v>4.512384</v>
      </c>
      <c r="AC130" s="129">
        <v>4.5584249999999997</v>
      </c>
      <c r="AD130" s="129">
        <v>4.6124700000000001</v>
      </c>
      <c r="AE130" s="129">
        <v>4.6726789999999996</v>
      </c>
    </row>
    <row r="131" spans="1:31" ht="15" customHeight="1">
      <c r="A131" s="128" t="s">
        <v>166</v>
      </c>
      <c r="B131" s="129">
        <v>3.274E-3</v>
      </c>
      <c r="C131" s="129">
        <v>3.1640000000000001E-3</v>
      </c>
      <c r="D131" s="129">
        <v>3.63E-3</v>
      </c>
      <c r="E131" s="129">
        <v>3.3210000000000002E-3</v>
      </c>
      <c r="F131" s="129">
        <v>3.2309999999999999E-3</v>
      </c>
      <c r="G131" s="129">
        <v>3.1210000000000001E-3</v>
      </c>
      <c r="H131" s="129">
        <v>3.0730000000000002E-3</v>
      </c>
      <c r="I131" s="129">
        <v>3.0240000000000002E-3</v>
      </c>
      <c r="J131" s="129">
        <v>2.9979999999999998E-3</v>
      </c>
      <c r="K131" s="129">
        <v>3.0079999999999998E-3</v>
      </c>
      <c r="L131" s="129">
        <v>2.8909999999999999E-3</v>
      </c>
      <c r="M131" s="129">
        <v>2.8630000000000001E-3</v>
      </c>
      <c r="N131" s="129">
        <v>2.8410000000000002E-3</v>
      </c>
      <c r="O131" s="129">
        <v>2.8170000000000001E-3</v>
      </c>
      <c r="P131" s="129">
        <v>2.8010000000000001E-3</v>
      </c>
      <c r="Q131" s="129">
        <v>2.7789999999999998E-3</v>
      </c>
      <c r="R131" s="129">
        <v>2.7430000000000002E-3</v>
      </c>
      <c r="S131" s="129">
        <v>2.7209999999999999E-3</v>
      </c>
      <c r="T131" s="129">
        <v>2.7100000000000002E-3</v>
      </c>
      <c r="U131" s="129">
        <v>2.6870000000000002E-3</v>
      </c>
      <c r="V131" s="129">
        <v>2.6710000000000002E-3</v>
      </c>
      <c r="W131" s="129">
        <v>2.6679999999999998E-3</v>
      </c>
      <c r="X131" s="129">
        <v>2.6350000000000002E-3</v>
      </c>
      <c r="Y131" s="129">
        <v>2.5990000000000002E-3</v>
      </c>
      <c r="Z131" s="129">
        <v>2.5860000000000002E-3</v>
      </c>
      <c r="AA131" s="129">
        <v>2.5630000000000002E-3</v>
      </c>
      <c r="AB131" s="129">
        <v>2.5539999999999998E-3</v>
      </c>
      <c r="AC131" s="129">
        <v>2.5569999999999998E-3</v>
      </c>
      <c r="AD131" s="129">
        <v>2.5509999999999999E-3</v>
      </c>
      <c r="AE131" s="129">
        <v>2.5609999999999999E-3</v>
      </c>
    </row>
    <row r="132" spans="1:31" ht="15" customHeight="1">
      <c r="A132" s="128" t="s">
        <v>151</v>
      </c>
      <c r="B132" s="129">
        <v>8.3388410000000004</v>
      </c>
      <c r="C132" s="129">
        <v>8.3862760000000005</v>
      </c>
      <c r="D132" s="129">
        <v>8.4891690000000004</v>
      </c>
      <c r="E132" s="129">
        <v>8.4389470000000006</v>
      </c>
      <c r="F132" s="129">
        <v>8.4268370000000008</v>
      </c>
      <c r="G132" s="129">
        <v>8.3965820000000004</v>
      </c>
      <c r="H132" s="129">
        <v>8.33352</v>
      </c>
      <c r="I132" s="129">
        <v>8.2772240000000004</v>
      </c>
      <c r="J132" s="129">
        <v>8.2217409999999997</v>
      </c>
      <c r="K132" s="129">
        <v>8.1675419999999992</v>
      </c>
      <c r="L132" s="129">
        <v>8.107386</v>
      </c>
      <c r="M132" s="129">
        <v>8.0570369999999993</v>
      </c>
      <c r="N132" s="129">
        <v>8.0143880000000003</v>
      </c>
      <c r="O132" s="129">
        <v>7.9655709999999997</v>
      </c>
      <c r="P132" s="129">
        <v>7.927206</v>
      </c>
      <c r="Q132" s="129">
        <v>7.8907970000000001</v>
      </c>
      <c r="R132" s="129">
        <v>7.8689049999999998</v>
      </c>
      <c r="S132" s="129">
        <v>7.8564119999999997</v>
      </c>
      <c r="T132" s="129">
        <v>7.8449650000000002</v>
      </c>
      <c r="U132" s="129">
        <v>7.8389490000000004</v>
      </c>
      <c r="V132" s="129">
        <v>7.8373169999999996</v>
      </c>
      <c r="W132" s="129">
        <v>7.8428649999999998</v>
      </c>
      <c r="X132" s="129">
        <v>7.8470750000000002</v>
      </c>
      <c r="Y132" s="129">
        <v>7.8491470000000003</v>
      </c>
      <c r="Z132" s="129">
        <v>7.8536890000000001</v>
      </c>
      <c r="AA132" s="129">
        <v>7.8635549999999999</v>
      </c>
      <c r="AB132" s="129">
        <v>7.8622579999999997</v>
      </c>
      <c r="AC132" s="129">
        <v>7.8534660000000001</v>
      </c>
      <c r="AD132" s="129">
        <v>7.8577909999999997</v>
      </c>
      <c r="AE132" s="129">
        <v>7.8788590000000003</v>
      </c>
    </row>
    <row r="133" spans="1:31" ht="15" customHeight="1">
      <c r="A133" s="128" t="s">
        <v>14</v>
      </c>
      <c r="B133" s="129">
        <v>0.63435600000000003</v>
      </c>
      <c r="C133" s="129">
        <v>0.81648100000000001</v>
      </c>
      <c r="D133" s="129">
        <v>0.59324100000000002</v>
      </c>
      <c r="E133" s="129">
        <v>0.58973399999999998</v>
      </c>
      <c r="F133" s="129">
        <v>0.59294999999999998</v>
      </c>
      <c r="G133" s="129">
        <v>0.58704999999999996</v>
      </c>
      <c r="H133" s="129">
        <v>0.57450100000000004</v>
      </c>
      <c r="I133" s="129">
        <v>0.570631</v>
      </c>
      <c r="J133" s="129">
        <v>0.57122300000000004</v>
      </c>
      <c r="K133" s="129">
        <v>0.56839499999999998</v>
      </c>
      <c r="L133" s="129">
        <v>0.58093099999999998</v>
      </c>
      <c r="M133" s="129">
        <v>0.580067</v>
      </c>
      <c r="N133" s="129">
        <v>0.58135400000000004</v>
      </c>
      <c r="O133" s="129">
        <v>0.58350199999999997</v>
      </c>
      <c r="P133" s="129">
        <v>0.58543599999999996</v>
      </c>
      <c r="Q133" s="129">
        <v>0.58926800000000001</v>
      </c>
      <c r="R133" s="129">
        <v>0.59378900000000001</v>
      </c>
      <c r="S133" s="129">
        <v>0.59128899999999995</v>
      </c>
      <c r="T133" s="129">
        <v>0.59520600000000001</v>
      </c>
      <c r="U133" s="129">
        <v>0.58077599999999996</v>
      </c>
      <c r="V133" s="129">
        <v>0.57411000000000001</v>
      </c>
      <c r="W133" s="129">
        <v>0.56742400000000004</v>
      </c>
      <c r="X133" s="129">
        <v>0.55369400000000002</v>
      </c>
      <c r="Y133" s="129">
        <v>0.54341200000000001</v>
      </c>
      <c r="Z133" s="129">
        <v>0.54039300000000001</v>
      </c>
      <c r="AA133" s="129">
        <v>0.53612000000000004</v>
      </c>
      <c r="AB133" s="129">
        <v>0.53414099999999998</v>
      </c>
      <c r="AC133" s="129">
        <v>0.53611500000000001</v>
      </c>
      <c r="AD133" s="129">
        <v>0.53651800000000005</v>
      </c>
      <c r="AE133" s="129">
        <v>0.53888100000000005</v>
      </c>
    </row>
    <row r="134" spans="1:31" ht="15" customHeight="1">
      <c r="A134" s="128" t="s">
        <v>15</v>
      </c>
      <c r="B134" s="129">
        <v>0.58365599999999995</v>
      </c>
      <c r="C134" s="129">
        <v>0.60802599999999996</v>
      </c>
      <c r="D134" s="129">
        <v>0.63090000000000002</v>
      </c>
      <c r="E134" s="129">
        <v>0.55000000000000004</v>
      </c>
      <c r="F134" s="129">
        <v>0.55000000000000004</v>
      </c>
      <c r="G134" s="129">
        <v>0.55000000000000004</v>
      </c>
      <c r="H134" s="129">
        <v>0.55000000000000004</v>
      </c>
      <c r="I134" s="129">
        <v>0.55000000000000004</v>
      </c>
      <c r="J134" s="129">
        <v>0.55000000000000004</v>
      </c>
      <c r="K134" s="129">
        <v>0.55000000000000004</v>
      </c>
      <c r="L134" s="129">
        <v>0.55000000000000004</v>
      </c>
      <c r="M134" s="129">
        <v>0.55000000000000004</v>
      </c>
      <c r="N134" s="129">
        <v>0.55000000000000004</v>
      </c>
      <c r="O134" s="129">
        <v>0.55000000000000004</v>
      </c>
      <c r="P134" s="129">
        <v>0.55000000000000004</v>
      </c>
      <c r="Q134" s="129">
        <v>0.55000000000000004</v>
      </c>
      <c r="R134" s="129">
        <v>0.55000000000000004</v>
      </c>
      <c r="S134" s="129">
        <v>0.55000000000000004</v>
      </c>
      <c r="T134" s="129">
        <v>0.55000000000000004</v>
      </c>
      <c r="U134" s="129">
        <v>0.55000000000000004</v>
      </c>
      <c r="V134" s="129">
        <v>0.55000000000000004</v>
      </c>
      <c r="W134" s="129">
        <v>0.55000000000000004</v>
      </c>
      <c r="X134" s="129">
        <v>0.55000000000000004</v>
      </c>
      <c r="Y134" s="129">
        <v>0.55000000000000004</v>
      </c>
      <c r="Z134" s="129">
        <v>0.55000000000000004</v>
      </c>
      <c r="AA134" s="129">
        <v>0.55000000000000004</v>
      </c>
      <c r="AB134" s="129">
        <v>0.55000000000000004</v>
      </c>
      <c r="AC134" s="129">
        <v>0.55000000000000004</v>
      </c>
      <c r="AD134" s="129">
        <v>0.55000000000000004</v>
      </c>
      <c r="AE134" s="129">
        <v>0.55000000000000004</v>
      </c>
    </row>
    <row r="135" spans="1:31" ht="15" customHeight="1">
      <c r="A135" s="128" t="s">
        <v>167</v>
      </c>
      <c r="B135" s="129">
        <v>3.2359979999999999</v>
      </c>
      <c r="C135" s="129">
        <v>3.327334</v>
      </c>
      <c r="D135" s="129">
        <v>3.4091360000000002</v>
      </c>
      <c r="E135" s="129">
        <v>3.4040840000000001</v>
      </c>
      <c r="F135" s="129">
        <v>3.4185129999999999</v>
      </c>
      <c r="G135" s="129">
        <v>3.435111</v>
      </c>
      <c r="H135" s="129">
        <v>3.4367740000000002</v>
      </c>
      <c r="I135" s="129">
        <v>3.4802529999999998</v>
      </c>
      <c r="J135" s="129">
        <v>3.5210409999999999</v>
      </c>
      <c r="K135" s="129">
        <v>3.5593669999999999</v>
      </c>
      <c r="L135" s="129">
        <v>3.5910549999999999</v>
      </c>
      <c r="M135" s="129">
        <v>3.6240220000000001</v>
      </c>
      <c r="N135" s="129">
        <v>3.646271</v>
      </c>
      <c r="O135" s="129">
        <v>3.673584</v>
      </c>
      <c r="P135" s="129">
        <v>3.691506</v>
      </c>
      <c r="Q135" s="129">
        <v>3.719007</v>
      </c>
      <c r="R135" s="129">
        <v>3.7595999999999998</v>
      </c>
      <c r="S135" s="129">
        <v>3.7686090000000001</v>
      </c>
      <c r="T135" s="129">
        <v>3.8012549999999998</v>
      </c>
      <c r="U135" s="129">
        <v>3.7910590000000002</v>
      </c>
      <c r="V135" s="129">
        <v>3.8050350000000002</v>
      </c>
      <c r="W135" s="129">
        <v>3.8143699999999998</v>
      </c>
      <c r="X135" s="129">
        <v>3.8084519999999999</v>
      </c>
      <c r="Y135" s="129">
        <v>3.8203</v>
      </c>
      <c r="Z135" s="129">
        <v>3.8206720000000001</v>
      </c>
      <c r="AA135" s="129">
        <v>3.8292649999999999</v>
      </c>
      <c r="AB135" s="129">
        <v>3.8521260000000002</v>
      </c>
      <c r="AC135" s="129">
        <v>3.8742779999999999</v>
      </c>
      <c r="AD135" s="129">
        <v>3.887651</v>
      </c>
      <c r="AE135" s="129">
        <v>3.8970220000000002</v>
      </c>
    </row>
    <row r="136" spans="1:31" ht="15" customHeight="1">
      <c r="A136" s="128" t="s">
        <v>9</v>
      </c>
      <c r="B136" s="129">
        <v>36.044364999999999</v>
      </c>
      <c r="C136" s="129">
        <v>37.224972000000001</v>
      </c>
      <c r="D136" s="129">
        <v>37.818275</v>
      </c>
      <c r="E136" s="129">
        <v>37.821899000000002</v>
      </c>
      <c r="F136" s="129">
        <v>37.948402000000002</v>
      </c>
      <c r="G136" s="129">
        <v>38.010570999999999</v>
      </c>
      <c r="H136" s="129">
        <v>37.922511999999998</v>
      </c>
      <c r="I136" s="129">
        <v>37.872146999999998</v>
      </c>
      <c r="J136" s="129">
        <v>37.837966999999999</v>
      </c>
      <c r="K136" s="129">
        <v>37.828014000000003</v>
      </c>
      <c r="L136" s="129">
        <v>37.847385000000003</v>
      </c>
      <c r="M136" s="129">
        <v>37.852660999999998</v>
      </c>
      <c r="N136" s="129">
        <v>37.889983999999998</v>
      </c>
      <c r="O136" s="129">
        <v>37.912601000000002</v>
      </c>
      <c r="P136" s="129">
        <v>37.928756999999997</v>
      </c>
      <c r="Q136" s="129">
        <v>37.977600000000002</v>
      </c>
      <c r="R136" s="129">
        <v>38.092117000000002</v>
      </c>
      <c r="S136" s="129">
        <v>38.168449000000003</v>
      </c>
      <c r="T136" s="129">
        <v>38.289462999999998</v>
      </c>
      <c r="U136" s="129">
        <v>38.363556000000003</v>
      </c>
      <c r="V136" s="129">
        <v>38.490169999999999</v>
      </c>
      <c r="W136" s="129">
        <v>38.626708999999998</v>
      </c>
      <c r="X136" s="129">
        <v>38.758597999999999</v>
      </c>
      <c r="Y136" s="129">
        <v>38.902779000000002</v>
      </c>
      <c r="Z136" s="129">
        <v>39.068511999999998</v>
      </c>
      <c r="AA136" s="129">
        <v>39.271411999999998</v>
      </c>
      <c r="AB136" s="129">
        <v>39.448135000000001</v>
      </c>
      <c r="AC136" s="129">
        <v>39.596836000000003</v>
      </c>
      <c r="AD136" s="129">
        <v>39.813606</v>
      </c>
      <c r="AE136" s="129">
        <v>40.124298000000003</v>
      </c>
    </row>
    <row r="137" spans="1:31" ht="15" customHeight="1">
      <c r="A137" s="128" t="s">
        <v>3</v>
      </c>
      <c r="B137" s="129">
        <v>28.406808999999999</v>
      </c>
      <c r="C137" s="129">
        <v>28.550370999999998</v>
      </c>
      <c r="D137" s="129">
        <v>28.614273000000001</v>
      </c>
      <c r="E137" s="129">
        <v>28.757024999999999</v>
      </c>
      <c r="F137" s="129">
        <v>28.493124000000002</v>
      </c>
      <c r="G137" s="129">
        <v>28.534704000000001</v>
      </c>
      <c r="H137" s="129">
        <v>28.53763</v>
      </c>
      <c r="I137" s="129">
        <v>28.660361999999999</v>
      </c>
      <c r="J137" s="129">
        <v>28.466391000000002</v>
      </c>
      <c r="K137" s="129">
        <v>28.307300999999999</v>
      </c>
      <c r="L137" s="129">
        <v>28.239664000000001</v>
      </c>
      <c r="M137" s="129">
        <v>28.319921000000001</v>
      </c>
      <c r="N137" s="129">
        <v>28.374969</v>
      </c>
      <c r="O137" s="129">
        <v>28.398119000000001</v>
      </c>
      <c r="P137" s="129">
        <v>28.351063</v>
      </c>
      <c r="Q137" s="129">
        <v>28.444834</v>
      </c>
      <c r="R137" s="129">
        <v>28.637467999999998</v>
      </c>
      <c r="S137" s="129">
        <v>28.843737000000001</v>
      </c>
      <c r="T137" s="129">
        <v>28.982137999999999</v>
      </c>
      <c r="U137" s="129">
        <v>29.197834</v>
      </c>
      <c r="V137" s="129">
        <v>29.476429</v>
      </c>
      <c r="W137" s="129">
        <v>29.738533</v>
      </c>
      <c r="X137" s="129">
        <v>29.951412000000001</v>
      </c>
      <c r="Y137" s="129">
        <v>30.263349999999999</v>
      </c>
      <c r="Z137" s="129">
        <v>30.517182999999999</v>
      </c>
      <c r="AA137" s="129">
        <v>30.728452999999998</v>
      </c>
      <c r="AB137" s="129">
        <v>30.934252000000001</v>
      </c>
      <c r="AC137" s="129">
        <v>31.134943</v>
      </c>
      <c r="AD137" s="129">
        <v>31.317463</v>
      </c>
      <c r="AE137" s="129">
        <v>31.592956999999998</v>
      </c>
    </row>
    <row r="138" spans="1:31" ht="15" customHeight="1">
      <c r="A138" s="128" t="s">
        <v>16</v>
      </c>
      <c r="B138" s="129">
        <v>0</v>
      </c>
      <c r="C138" s="129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29">
        <v>0</v>
      </c>
      <c r="Q138" s="129">
        <v>0</v>
      </c>
      <c r="R138" s="129">
        <v>0</v>
      </c>
      <c r="S138" s="129">
        <v>0</v>
      </c>
      <c r="T138" s="129">
        <v>0</v>
      </c>
      <c r="U138" s="129">
        <v>0</v>
      </c>
      <c r="V138" s="129">
        <v>0</v>
      </c>
      <c r="W138" s="129">
        <v>0</v>
      </c>
      <c r="X138" s="129">
        <v>0</v>
      </c>
      <c r="Y138" s="129">
        <v>0</v>
      </c>
      <c r="Z138" s="129">
        <v>0</v>
      </c>
      <c r="AA138" s="129">
        <v>0</v>
      </c>
      <c r="AB138" s="129">
        <v>0</v>
      </c>
      <c r="AC138" s="129">
        <v>0</v>
      </c>
      <c r="AD138" s="129">
        <v>0</v>
      </c>
      <c r="AE138" s="129">
        <v>0</v>
      </c>
    </row>
    <row r="139" spans="1:31" ht="15" customHeight="1">
      <c r="A139" s="128" t="s">
        <v>157</v>
      </c>
      <c r="B139" s="129">
        <v>1.908477</v>
      </c>
      <c r="C139" s="129">
        <v>1.9868509999999999</v>
      </c>
      <c r="D139" s="129">
        <v>2.0001690000000001</v>
      </c>
      <c r="E139" s="129">
        <v>2.032016</v>
      </c>
      <c r="F139" s="129">
        <v>2.0647959999999999</v>
      </c>
      <c r="G139" s="129">
        <v>2.0742400000000001</v>
      </c>
      <c r="H139" s="129">
        <v>2.0821390000000002</v>
      </c>
      <c r="I139" s="129">
        <v>2.1236890000000002</v>
      </c>
      <c r="J139" s="129">
        <v>2.1397089999999999</v>
      </c>
      <c r="K139" s="129">
        <v>2.1634129999999998</v>
      </c>
      <c r="L139" s="129">
        <v>2.185845</v>
      </c>
      <c r="M139" s="129">
        <v>2.2193550000000002</v>
      </c>
      <c r="N139" s="129">
        <v>2.2374900000000002</v>
      </c>
      <c r="O139" s="129">
        <v>2.241101</v>
      </c>
      <c r="P139" s="129">
        <v>2.2405210000000002</v>
      </c>
      <c r="Q139" s="129">
        <v>2.2401260000000001</v>
      </c>
      <c r="R139" s="129">
        <v>2.2407469999999998</v>
      </c>
      <c r="S139" s="129">
        <v>2.2557529999999999</v>
      </c>
      <c r="T139" s="129">
        <v>2.2686440000000001</v>
      </c>
      <c r="U139" s="129">
        <v>2.2906119999999999</v>
      </c>
      <c r="V139" s="129">
        <v>2.3028469999999999</v>
      </c>
      <c r="W139" s="129">
        <v>2.327982</v>
      </c>
      <c r="X139" s="129">
        <v>2.3396840000000001</v>
      </c>
      <c r="Y139" s="129">
        <v>2.36619</v>
      </c>
      <c r="Z139" s="129">
        <v>2.3851930000000001</v>
      </c>
      <c r="AA139" s="129">
        <v>2.406479</v>
      </c>
      <c r="AB139" s="129">
        <v>2.4143699999999999</v>
      </c>
      <c r="AC139" s="129">
        <v>2.4389379999999998</v>
      </c>
      <c r="AD139" s="129">
        <v>2.4571960000000002</v>
      </c>
      <c r="AE139" s="129">
        <v>2.4774099999999999</v>
      </c>
    </row>
    <row r="140" spans="1:31" ht="15" customHeight="1">
      <c r="A140" s="128" t="s">
        <v>158</v>
      </c>
      <c r="B140" s="129">
        <v>0.30065500000000001</v>
      </c>
      <c r="C140" s="129">
        <v>0.35240899999999997</v>
      </c>
      <c r="D140" s="129">
        <v>0.37265900000000002</v>
      </c>
      <c r="E140" s="129">
        <v>0.37639699999999998</v>
      </c>
      <c r="F140" s="129">
        <v>0.39067000000000002</v>
      </c>
      <c r="G140" s="129">
        <v>0.391683</v>
      </c>
      <c r="H140" s="129">
        <v>0.40008300000000002</v>
      </c>
      <c r="I140" s="129">
        <v>0.41795500000000002</v>
      </c>
      <c r="J140" s="129">
        <v>0.43368099999999998</v>
      </c>
      <c r="K140" s="129">
        <v>0.45048100000000002</v>
      </c>
      <c r="L140" s="129">
        <v>0.46727999999999997</v>
      </c>
      <c r="M140" s="129">
        <v>0.485153</v>
      </c>
      <c r="N140" s="129">
        <v>0.492479</v>
      </c>
      <c r="O140" s="129">
        <v>0.492479</v>
      </c>
      <c r="P140" s="129">
        <v>0.492479</v>
      </c>
      <c r="Q140" s="129">
        <v>0.49355199999999999</v>
      </c>
      <c r="R140" s="129">
        <v>0.492479</v>
      </c>
      <c r="S140" s="129">
        <v>0.492479</v>
      </c>
      <c r="T140" s="129">
        <v>0.492479</v>
      </c>
      <c r="U140" s="129">
        <v>0.49355199999999999</v>
      </c>
      <c r="V140" s="129">
        <v>0.492479</v>
      </c>
      <c r="W140" s="129">
        <v>0.492479</v>
      </c>
      <c r="X140" s="129">
        <v>0.492479</v>
      </c>
      <c r="Y140" s="129">
        <v>0.49355199999999999</v>
      </c>
      <c r="Z140" s="129">
        <v>0.492479</v>
      </c>
      <c r="AA140" s="129">
        <v>0.492479</v>
      </c>
      <c r="AB140" s="129">
        <v>0.492479</v>
      </c>
      <c r="AC140" s="129">
        <v>0.49355199999999999</v>
      </c>
      <c r="AD140" s="129">
        <v>0.492479</v>
      </c>
      <c r="AE140" s="129">
        <v>0.492479</v>
      </c>
    </row>
    <row r="141" spans="1:31" ht="15" customHeight="1">
      <c r="A141" s="128" t="s">
        <v>164</v>
      </c>
      <c r="B141" s="129">
        <v>0.74806099999999998</v>
      </c>
      <c r="C141" s="129">
        <v>0.70106199999999996</v>
      </c>
      <c r="D141" s="129">
        <v>0.68270299999999995</v>
      </c>
      <c r="E141" s="129">
        <v>0.66931600000000002</v>
      </c>
      <c r="F141" s="129">
        <v>0.65777799999999997</v>
      </c>
      <c r="G141" s="129">
        <v>0.64621300000000004</v>
      </c>
      <c r="H141" s="129">
        <v>0.62837200000000004</v>
      </c>
      <c r="I141" s="129">
        <v>0.63231899999999996</v>
      </c>
      <c r="J141" s="129">
        <v>0.62775499999999995</v>
      </c>
      <c r="K141" s="129">
        <v>0.61943800000000004</v>
      </c>
      <c r="L141" s="129">
        <v>0.61601300000000003</v>
      </c>
      <c r="M141" s="129">
        <v>0.61979200000000001</v>
      </c>
      <c r="N141" s="129">
        <v>0.619587</v>
      </c>
      <c r="O141" s="129">
        <v>0.61682999999999999</v>
      </c>
      <c r="P141" s="129">
        <v>0.61830499999999999</v>
      </c>
      <c r="Q141" s="129">
        <v>0.62154299999999996</v>
      </c>
      <c r="R141" s="129">
        <v>0.62967200000000001</v>
      </c>
      <c r="S141" s="129">
        <v>0.63662600000000003</v>
      </c>
      <c r="T141" s="129">
        <v>0.64126700000000003</v>
      </c>
      <c r="U141" s="129">
        <v>0.64924700000000002</v>
      </c>
      <c r="V141" s="129">
        <v>0.65671599999999997</v>
      </c>
      <c r="W141" s="129">
        <v>0.65997099999999997</v>
      </c>
      <c r="X141" s="129">
        <v>0.66871800000000003</v>
      </c>
      <c r="Y141" s="129">
        <v>0.67182500000000001</v>
      </c>
      <c r="Z141" s="129">
        <v>0.67587600000000003</v>
      </c>
      <c r="AA141" s="129">
        <v>0.68362000000000001</v>
      </c>
      <c r="AB141" s="129">
        <v>0.69162000000000001</v>
      </c>
      <c r="AC141" s="129">
        <v>0.69938699999999998</v>
      </c>
      <c r="AD141" s="129">
        <v>0.70319299999999996</v>
      </c>
      <c r="AE141" s="129">
        <v>0.71014999999999995</v>
      </c>
    </row>
    <row r="142" spans="1:31" ht="15" customHeight="1">
      <c r="A142" s="128" t="s">
        <v>17</v>
      </c>
      <c r="B142" s="129">
        <v>31.364001999999999</v>
      </c>
      <c r="C142" s="129">
        <v>31.590693000000002</v>
      </c>
      <c r="D142" s="129">
        <v>31.669806000000001</v>
      </c>
      <c r="E142" s="129">
        <v>31.834752999999999</v>
      </c>
      <c r="F142" s="129">
        <v>31.606369000000001</v>
      </c>
      <c r="G142" s="129">
        <v>31.646839</v>
      </c>
      <c r="H142" s="129">
        <v>31.648223999999999</v>
      </c>
      <c r="I142" s="129">
        <v>31.834327999999999</v>
      </c>
      <c r="J142" s="129">
        <v>31.667535999999998</v>
      </c>
      <c r="K142" s="129">
        <v>31.540631999999999</v>
      </c>
      <c r="L142" s="129">
        <v>31.508800999999998</v>
      </c>
      <c r="M142" s="129">
        <v>31.644221999999999</v>
      </c>
      <c r="N142" s="129">
        <v>31.724525</v>
      </c>
      <c r="O142" s="129">
        <v>31.748529000000001</v>
      </c>
      <c r="P142" s="129">
        <v>31.702368</v>
      </c>
      <c r="Q142" s="129">
        <v>31.800056000000001</v>
      </c>
      <c r="R142" s="129">
        <v>32.000366</v>
      </c>
      <c r="S142" s="129">
        <v>32.228596000000003</v>
      </c>
      <c r="T142" s="129">
        <v>32.384529000000001</v>
      </c>
      <c r="U142" s="129">
        <v>32.631245</v>
      </c>
      <c r="V142" s="129">
        <v>32.928471000000002</v>
      </c>
      <c r="W142" s="129">
        <v>33.218966999999999</v>
      </c>
      <c r="X142" s="129">
        <v>33.452292999999997</v>
      </c>
      <c r="Y142" s="129">
        <v>33.794918000000003</v>
      </c>
      <c r="Z142" s="129">
        <v>34.070732</v>
      </c>
      <c r="AA142" s="129">
        <v>34.311031</v>
      </c>
      <c r="AB142" s="129">
        <v>34.532722</v>
      </c>
      <c r="AC142" s="129">
        <v>34.766818999999998</v>
      </c>
      <c r="AD142" s="129">
        <v>34.970332999999997</v>
      </c>
      <c r="AE142" s="129">
        <v>35.272995000000002</v>
      </c>
    </row>
    <row r="143" spans="1:31" ht="15" customHeight="1">
      <c r="A143" s="128" t="s">
        <v>18</v>
      </c>
      <c r="B143" s="129">
        <v>0.47798000000000002</v>
      </c>
      <c r="C143" s="129">
        <v>0.53720100000000004</v>
      </c>
      <c r="D143" s="129">
        <v>0.55056300000000002</v>
      </c>
      <c r="E143" s="129">
        <v>0.531362</v>
      </c>
      <c r="F143" s="129">
        <v>0.52345799999999998</v>
      </c>
      <c r="G143" s="129">
        <v>0.53871400000000003</v>
      </c>
      <c r="H143" s="129">
        <v>0.531972</v>
      </c>
      <c r="I143" s="129">
        <v>0.52241899999999997</v>
      </c>
      <c r="J143" s="129">
        <v>0.51333099999999998</v>
      </c>
      <c r="K143" s="129">
        <v>0.50251599999999996</v>
      </c>
      <c r="L143" s="129">
        <v>0.49546699999999999</v>
      </c>
      <c r="M143" s="129">
        <v>0.49428699999999998</v>
      </c>
      <c r="N143" s="129">
        <v>0.49212899999999998</v>
      </c>
      <c r="O143" s="129">
        <v>0.49544100000000002</v>
      </c>
      <c r="P143" s="129">
        <v>0.49718800000000002</v>
      </c>
      <c r="Q143" s="129">
        <v>0.49956400000000001</v>
      </c>
      <c r="R143" s="129">
        <v>0.50217699999999998</v>
      </c>
      <c r="S143" s="129">
        <v>0.50461199999999995</v>
      </c>
      <c r="T143" s="129">
        <v>0.502413</v>
      </c>
      <c r="U143" s="129">
        <v>0.50010600000000005</v>
      </c>
      <c r="V143" s="129">
        <v>0.50029500000000005</v>
      </c>
      <c r="W143" s="129">
        <v>0.503224</v>
      </c>
      <c r="X143" s="129">
        <v>0.50365000000000004</v>
      </c>
      <c r="Y143" s="129">
        <v>0.49996499999999999</v>
      </c>
      <c r="Z143" s="129">
        <v>0.49647000000000002</v>
      </c>
      <c r="AA143" s="129">
        <v>0.49411899999999997</v>
      </c>
      <c r="AB143" s="129">
        <v>0.488346</v>
      </c>
      <c r="AC143" s="129">
        <v>0.48083199999999998</v>
      </c>
      <c r="AD143" s="129">
        <v>0.47772199999999998</v>
      </c>
      <c r="AE143" s="129">
        <v>0.47823300000000002</v>
      </c>
    </row>
    <row r="144" spans="1:31" ht="15" customHeight="1">
      <c r="A144" s="128" t="s">
        <v>27</v>
      </c>
      <c r="B144" s="129">
        <v>10.440424</v>
      </c>
      <c r="C144" s="129">
        <v>9.9320140000000006</v>
      </c>
      <c r="D144" s="129">
        <v>9.5777110000000008</v>
      </c>
      <c r="E144" s="129">
        <v>8.2039650000000002</v>
      </c>
      <c r="F144" s="129">
        <v>7.9708810000000003</v>
      </c>
      <c r="G144" s="129">
        <v>7.8691000000000004</v>
      </c>
      <c r="H144" s="129">
        <v>7.8049900000000001</v>
      </c>
      <c r="I144" s="129">
        <v>7.7254040000000002</v>
      </c>
      <c r="J144" s="129">
        <v>7.4929500000000004</v>
      </c>
      <c r="K144" s="129">
        <v>7.3823179999999997</v>
      </c>
      <c r="L144" s="129">
        <v>7.2931689999999998</v>
      </c>
      <c r="M144" s="129">
        <v>7.154274</v>
      </c>
      <c r="N144" s="129">
        <v>7.2275429999999998</v>
      </c>
      <c r="O144" s="129">
        <v>6.8294870000000003</v>
      </c>
      <c r="P144" s="129">
        <v>6.6507709999999998</v>
      </c>
      <c r="Q144" s="129">
        <v>6.421513</v>
      </c>
      <c r="R144" s="129">
        <v>6.3164210000000001</v>
      </c>
      <c r="S144" s="129">
        <v>6.2949840000000004</v>
      </c>
      <c r="T144" s="129">
        <v>6.2791240000000004</v>
      </c>
      <c r="U144" s="129">
        <v>6.1762509999999997</v>
      </c>
      <c r="V144" s="129">
        <v>6.1259569999999997</v>
      </c>
      <c r="W144" s="129">
        <v>6.0692969999999997</v>
      </c>
      <c r="X144" s="129">
        <v>5.9887280000000001</v>
      </c>
      <c r="Y144" s="129">
        <v>5.9026079999999999</v>
      </c>
      <c r="Z144" s="129">
        <v>5.8343299999999996</v>
      </c>
      <c r="AA144" s="129">
        <v>5.808675</v>
      </c>
      <c r="AB144" s="129">
        <v>5.7708950000000003</v>
      </c>
      <c r="AC144" s="129">
        <v>5.7539870000000004</v>
      </c>
      <c r="AD144" s="129">
        <v>5.7487659999999998</v>
      </c>
      <c r="AE144" s="129">
        <v>5.7568299999999999</v>
      </c>
    </row>
    <row r="145" spans="1:31" ht="15" customHeight="1">
      <c r="A145" s="128" t="s">
        <v>20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129">
        <v>0</v>
      </c>
      <c r="Q145" s="129">
        <v>0</v>
      </c>
      <c r="R145" s="129">
        <v>0</v>
      </c>
      <c r="S145" s="129">
        <v>0</v>
      </c>
      <c r="T145" s="129">
        <v>0</v>
      </c>
      <c r="U145" s="129">
        <v>0</v>
      </c>
      <c r="V145" s="129">
        <v>0</v>
      </c>
      <c r="W145" s="129">
        <v>0</v>
      </c>
      <c r="X145" s="129">
        <v>0</v>
      </c>
      <c r="Y145" s="129">
        <v>0</v>
      </c>
      <c r="Z145" s="129">
        <v>0</v>
      </c>
      <c r="AA145" s="129">
        <v>0</v>
      </c>
      <c r="AB145" s="129">
        <v>0</v>
      </c>
      <c r="AC145" s="129">
        <v>0</v>
      </c>
      <c r="AD145" s="129">
        <v>0</v>
      </c>
      <c r="AE145" s="129">
        <v>0</v>
      </c>
    </row>
    <row r="146" spans="1:31" ht="15" customHeight="1">
      <c r="A146" s="128" t="s">
        <v>21</v>
      </c>
      <c r="B146" s="129">
        <v>-3.5229000000000003E-2</v>
      </c>
      <c r="C146" s="129">
        <v>-2.3674000000000001E-2</v>
      </c>
      <c r="D146" s="129">
        <v>-2.699E-2</v>
      </c>
      <c r="E146" s="129">
        <v>-2.5415E-2</v>
      </c>
      <c r="F146" s="129">
        <v>-2.6082000000000001E-2</v>
      </c>
      <c r="G146" s="129">
        <v>-2.5496000000000001E-2</v>
      </c>
      <c r="H146" s="129">
        <v>-2.5673999999999999E-2</v>
      </c>
      <c r="I146" s="129">
        <v>-2.5512E-2</v>
      </c>
      <c r="J146" s="129">
        <v>-2.5255E-2</v>
      </c>
      <c r="K146" s="129">
        <v>-2.5249000000000001E-2</v>
      </c>
      <c r="L146" s="129">
        <v>-2.5198000000000002E-2</v>
      </c>
      <c r="M146" s="129">
        <v>-2.5078E-2</v>
      </c>
      <c r="N146" s="129">
        <v>-2.5035999999999999E-2</v>
      </c>
      <c r="O146" s="129">
        <v>-2.4856E-2</v>
      </c>
      <c r="P146" s="129">
        <v>-2.4676E-2</v>
      </c>
      <c r="Q146" s="129">
        <v>-2.4525999999999999E-2</v>
      </c>
      <c r="R146" s="129">
        <v>-2.4251000000000002E-2</v>
      </c>
      <c r="S146" s="129">
        <v>-2.3990000000000001E-2</v>
      </c>
      <c r="T146" s="129">
        <v>-2.3890999999999999E-2</v>
      </c>
      <c r="U146" s="129">
        <v>-2.3845000000000002E-2</v>
      </c>
      <c r="V146" s="129">
        <v>-2.3588999999999999E-2</v>
      </c>
      <c r="W146" s="129">
        <v>-2.3404000000000001E-2</v>
      </c>
      <c r="X146" s="129">
        <v>-2.3286000000000001E-2</v>
      </c>
      <c r="Y146" s="129">
        <v>-2.3248000000000001E-2</v>
      </c>
      <c r="Z146" s="129">
        <v>-2.3247E-2</v>
      </c>
      <c r="AA146" s="129">
        <v>-2.3147000000000001E-2</v>
      </c>
      <c r="AB146" s="129">
        <v>-2.3186999999999999E-2</v>
      </c>
      <c r="AC146" s="129">
        <v>-2.3424E-2</v>
      </c>
      <c r="AD146" s="129">
        <v>-2.3285E-2</v>
      </c>
      <c r="AE146" s="129">
        <v>-2.3E-2</v>
      </c>
    </row>
    <row r="147" spans="1:31" ht="15" customHeight="1">
      <c r="A147" s="128" t="s">
        <v>22</v>
      </c>
      <c r="B147" s="129">
        <v>10.883175</v>
      </c>
      <c r="C147" s="129">
        <v>10.445541</v>
      </c>
      <c r="D147" s="129">
        <v>10.101284</v>
      </c>
      <c r="E147" s="129">
        <v>8.709911</v>
      </c>
      <c r="F147" s="129">
        <v>8.4682569999999995</v>
      </c>
      <c r="G147" s="129">
        <v>8.3823170000000005</v>
      </c>
      <c r="H147" s="129">
        <v>8.3112879999999993</v>
      </c>
      <c r="I147" s="129">
        <v>8.2223109999999995</v>
      </c>
      <c r="J147" s="129">
        <v>7.9810270000000001</v>
      </c>
      <c r="K147" s="129">
        <v>7.8595860000000002</v>
      </c>
      <c r="L147" s="129">
        <v>7.763439</v>
      </c>
      <c r="M147" s="129">
        <v>7.6234830000000002</v>
      </c>
      <c r="N147" s="129">
        <v>7.6946349999999999</v>
      </c>
      <c r="O147" s="129">
        <v>7.3000720000000001</v>
      </c>
      <c r="P147" s="129">
        <v>7.1232829999999998</v>
      </c>
      <c r="Q147" s="129">
        <v>6.8965509999999997</v>
      </c>
      <c r="R147" s="129">
        <v>6.7943470000000001</v>
      </c>
      <c r="S147" s="129">
        <v>6.7756059999999998</v>
      </c>
      <c r="T147" s="129">
        <v>6.7576470000000004</v>
      </c>
      <c r="U147" s="129">
        <v>6.6525119999999998</v>
      </c>
      <c r="V147" s="129">
        <v>6.6026619999999996</v>
      </c>
      <c r="W147" s="129">
        <v>6.549118</v>
      </c>
      <c r="X147" s="129">
        <v>6.4690919999999998</v>
      </c>
      <c r="Y147" s="129">
        <v>6.3793249999999997</v>
      </c>
      <c r="Z147" s="129">
        <v>6.3075530000000004</v>
      </c>
      <c r="AA147" s="129">
        <v>6.2796469999999998</v>
      </c>
      <c r="AB147" s="129">
        <v>6.2360530000000001</v>
      </c>
      <c r="AC147" s="129">
        <v>6.2113950000000004</v>
      </c>
      <c r="AD147" s="129">
        <v>6.2032030000000002</v>
      </c>
      <c r="AE147" s="129">
        <v>6.2120629999999997</v>
      </c>
    </row>
    <row r="148" spans="1:31" ht="15" customHeight="1">
      <c r="A148" s="128" t="s">
        <v>170</v>
      </c>
      <c r="B148" s="129">
        <v>8.1211500000000001</v>
      </c>
      <c r="C148" s="129">
        <v>8.1831110000000002</v>
      </c>
      <c r="D148" s="129">
        <v>8.2025790000000001</v>
      </c>
      <c r="E148" s="129">
        <v>8.239058</v>
      </c>
      <c r="F148" s="129">
        <v>8.1638990000000007</v>
      </c>
      <c r="G148" s="129">
        <v>8.0757549999999991</v>
      </c>
      <c r="H148" s="129">
        <v>7.9302669999999997</v>
      </c>
      <c r="I148" s="129">
        <v>7.5376779999999997</v>
      </c>
      <c r="J148" s="129">
        <v>7.4682399999999998</v>
      </c>
      <c r="K148" s="129">
        <v>7.3830489999999998</v>
      </c>
      <c r="L148" s="129">
        <v>7.3944660000000004</v>
      </c>
      <c r="M148" s="129">
        <v>7.4023870000000001</v>
      </c>
      <c r="N148" s="129">
        <v>6.97715</v>
      </c>
      <c r="O148" s="129">
        <v>6.9844030000000004</v>
      </c>
      <c r="P148" s="129">
        <v>6.9990759999999996</v>
      </c>
      <c r="Q148" s="129">
        <v>7.0099830000000001</v>
      </c>
      <c r="R148" s="129">
        <v>6.9454250000000002</v>
      </c>
      <c r="S148" s="129">
        <v>6.9476250000000004</v>
      </c>
      <c r="T148" s="129">
        <v>6.9433559999999996</v>
      </c>
      <c r="U148" s="129">
        <v>6.9481529999999996</v>
      </c>
      <c r="V148" s="129">
        <v>6.9605319999999997</v>
      </c>
      <c r="W148" s="129">
        <v>6.9737629999999999</v>
      </c>
      <c r="X148" s="129">
        <v>6.982812</v>
      </c>
      <c r="Y148" s="129">
        <v>6.9907719999999998</v>
      </c>
      <c r="Z148" s="129">
        <v>6.9993160000000003</v>
      </c>
      <c r="AA148" s="129">
        <v>7.0037760000000002</v>
      </c>
      <c r="AB148" s="129">
        <v>7.0082190000000004</v>
      </c>
      <c r="AC148" s="129">
        <v>6.9090119999999997</v>
      </c>
      <c r="AD148" s="129">
        <v>6.9123650000000003</v>
      </c>
      <c r="AE148" s="129">
        <v>6.9172060000000002</v>
      </c>
    </row>
    <row r="149" spans="1:31" ht="15" customHeight="1">
      <c r="A149" s="128" t="s">
        <v>23</v>
      </c>
      <c r="B149" s="129">
        <v>0.94018999999999997</v>
      </c>
      <c r="C149" s="129">
        <v>0.95476700000000003</v>
      </c>
      <c r="D149" s="129">
        <v>0.91526399999999997</v>
      </c>
      <c r="E149" s="129">
        <v>0.91733799999999999</v>
      </c>
      <c r="F149" s="129">
        <v>0.92870900000000001</v>
      </c>
      <c r="G149" s="129">
        <v>0.93225800000000003</v>
      </c>
      <c r="H149" s="129">
        <v>0.93469199999999997</v>
      </c>
      <c r="I149" s="129">
        <v>0.93644400000000005</v>
      </c>
      <c r="J149" s="129">
        <v>0.93654300000000001</v>
      </c>
      <c r="K149" s="129">
        <v>0.94301199999999996</v>
      </c>
      <c r="L149" s="129">
        <v>0.94739700000000004</v>
      </c>
      <c r="M149" s="129">
        <v>0.95184100000000005</v>
      </c>
      <c r="N149" s="129">
        <v>0.95778099999999999</v>
      </c>
      <c r="O149" s="129">
        <v>0.96318800000000004</v>
      </c>
      <c r="P149" s="129">
        <v>0.96916199999999997</v>
      </c>
      <c r="Q149" s="129">
        <v>0.97538599999999998</v>
      </c>
      <c r="R149" s="129">
        <v>0.98274399999999995</v>
      </c>
      <c r="S149" s="129">
        <v>0.99032699999999996</v>
      </c>
      <c r="T149" s="129">
        <v>0.99889600000000001</v>
      </c>
      <c r="U149" s="129">
        <v>1.015301</v>
      </c>
      <c r="V149" s="129">
        <v>1.023836</v>
      </c>
      <c r="W149" s="129">
        <v>1.032915</v>
      </c>
      <c r="X149" s="129">
        <v>1.0424880000000001</v>
      </c>
      <c r="Y149" s="129">
        <v>1.0526800000000001</v>
      </c>
      <c r="Z149" s="129">
        <v>1.063547</v>
      </c>
      <c r="AA149" s="129">
        <v>1.075383</v>
      </c>
      <c r="AB149" s="129">
        <v>1.0873809999999999</v>
      </c>
      <c r="AC149" s="129">
        <v>1.107926</v>
      </c>
      <c r="AD149" s="129">
        <v>1.121262</v>
      </c>
      <c r="AE149" s="129">
        <v>1.1355690000000001</v>
      </c>
    </row>
    <row r="150" spans="1:31" ht="15" customHeight="1">
      <c r="A150" s="128" t="s">
        <v>172</v>
      </c>
      <c r="B150" s="129">
        <v>9.3094560000000008</v>
      </c>
      <c r="C150" s="129">
        <v>10.138705</v>
      </c>
      <c r="D150" s="129">
        <v>10.769534999999999</v>
      </c>
      <c r="E150" s="129">
        <v>11.849043999999999</v>
      </c>
      <c r="F150" s="129">
        <v>12.468527999999999</v>
      </c>
      <c r="G150" s="129">
        <v>12.738816</v>
      </c>
      <c r="H150" s="129">
        <v>12.899882</v>
      </c>
      <c r="I150" s="129">
        <v>13.155500999999999</v>
      </c>
      <c r="J150" s="129">
        <v>13.693023999999999</v>
      </c>
      <c r="K150" s="129">
        <v>14.109154999999999</v>
      </c>
      <c r="L150" s="129">
        <v>14.354977999999999</v>
      </c>
      <c r="M150" s="129">
        <v>14.561487</v>
      </c>
      <c r="N150" s="129">
        <v>14.899158999999999</v>
      </c>
      <c r="O150" s="129">
        <v>15.366600999999999</v>
      </c>
      <c r="P150" s="129">
        <v>15.750716000000001</v>
      </c>
      <c r="Q150" s="129">
        <v>16.097688999999999</v>
      </c>
      <c r="R150" s="129">
        <v>16.318169000000001</v>
      </c>
      <c r="S150" s="129">
        <v>16.453835000000002</v>
      </c>
      <c r="T150" s="129">
        <v>16.637314</v>
      </c>
      <c r="U150" s="129">
        <v>16.809208000000002</v>
      </c>
      <c r="V150" s="129">
        <v>16.909189000000001</v>
      </c>
      <c r="W150" s="129">
        <v>17.06916</v>
      </c>
      <c r="X150" s="129">
        <v>17.316751</v>
      </c>
      <c r="Y150" s="129">
        <v>17.440231000000001</v>
      </c>
      <c r="Z150" s="129">
        <v>17.598061000000001</v>
      </c>
      <c r="AA150" s="129">
        <v>17.784839999999999</v>
      </c>
      <c r="AB150" s="129">
        <v>18.003519000000001</v>
      </c>
      <c r="AC150" s="129">
        <v>18.228617</v>
      </c>
      <c r="AD150" s="129">
        <v>18.480719000000001</v>
      </c>
      <c r="AE150" s="129">
        <v>18.739941000000002</v>
      </c>
    </row>
    <row r="151" spans="1:31" ht="15" customHeight="1">
      <c r="A151" s="128" t="s">
        <v>116</v>
      </c>
      <c r="B151" s="129">
        <v>4.5600000000000003E-4</v>
      </c>
      <c r="C151" s="129">
        <v>5.9500000000000004E-4</v>
      </c>
      <c r="D151" s="129">
        <v>7.3800000000000005E-4</v>
      </c>
      <c r="E151" s="129">
        <v>8.7500000000000002E-4</v>
      </c>
      <c r="F151" s="129">
        <v>1.0200000000000001E-3</v>
      </c>
      <c r="G151" s="129">
        <v>1.175E-3</v>
      </c>
      <c r="H151" s="129">
        <v>1.3389999999999999E-3</v>
      </c>
      <c r="I151" s="129">
        <v>1.5150000000000001E-3</v>
      </c>
      <c r="J151" s="129">
        <v>1.7030000000000001E-3</v>
      </c>
      <c r="K151" s="129">
        <v>1.902E-3</v>
      </c>
      <c r="L151" s="129">
        <v>2.114E-3</v>
      </c>
      <c r="M151" s="129">
        <v>2.333E-3</v>
      </c>
      <c r="N151" s="129">
        <v>2.5579999999999999E-3</v>
      </c>
      <c r="O151" s="129">
        <v>2.7850000000000001E-3</v>
      </c>
      <c r="P151" s="129">
        <v>3.0079999999999998E-3</v>
      </c>
      <c r="Q151" s="129">
        <v>3.2239999999999999E-3</v>
      </c>
      <c r="R151" s="129">
        <v>3.4320000000000002E-3</v>
      </c>
      <c r="S151" s="129">
        <v>3.6359999999999999E-3</v>
      </c>
      <c r="T151" s="129">
        <v>3.839E-3</v>
      </c>
      <c r="U151" s="129">
        <v>4.0390000000000001E-3</v>
      </c>
      <c r="V151" s="129">
        <v>4.2319999999999997E-3</v>
      </c>
      <c r="W151" s="129">
        <v>4.4219999999999997E-3</v>
      </c>
      <c r="X151" s="129">
        <v>4.607E-3</v>
      </c>
      <c r="Y151" s="129">
        <v>4.7840000000000001E-3</v>
      </c>
      <c r="Z151" s="129">
        <v>4.9639999999999997E-3</v>
      </c>
      <c r="AA151" s="129">
        <v>5.1399999999999996E-3</v>
      </c>
      <c r="AB151" s="129">
        <v>5.3109999999999997E-3</v>
      </c>
      <c r="AC151" s="129">
        <v>5.4720000000000003E-3</v>
      </c>
      <c r="AD151" s="129">
        <v>5.6280000000000002E-3</v>
      </c>
      <c r="AE151" s="129">
        <v>5.7790000000000003E-3</v>
      </c>
    </row>
    <row r="152" spans="1:31" ht="15" customHeight="1">
      <c r="A152" s="128" t="s">
        <v>29</v>
      </c>
      <c r="B152" s="129">
        <v>0.122819</v>
      </c>
      <c r="C152" s="129">
        <v>0.122819</v>
      </c>
      <c r="D152" s="129">
        <v>0.122819</v>
      </c>
      <c r="E152" s="129">
        <v>0.122819</v>
      </c>
      <c r="F152" s="129">
        <v>0.122819</v>
      </c>
      <c r="G152" s="129">
        <v>0.122819</v>
      </c>
      <c r="H152" s="129">
        <v>0.122819</v>
      </c>
      <c r="I152" s="129">
        <v>0.122819</v>
      </c>
      <c r="J152" s="129">
        <v>0.122819</v>
      </c>
      <c r="K152" s="129">
        <v>0.122819</v>
      </c>
      <c r="L152" s="129">
        <v>0.122819</v>
      </c>
      <c r="M152" s="129">
        <v>0.122819</v>
      </c>
      <c r="N152" s="129">
        <v>0.122819</v>
      </c>
      <c r="O152" s="129">
        <v>0.122819</v>
      </c>
      <c r="P152" s="129">
        <v>0.122819</v>
      </c>
      <c r="Q152" s="129">
        <v>0.122819</v>
      </c>
      <c r="R152" s="129">
        <v>0.122819</v>
      </c>
      <c r="S152" s="129">
        <v>0.122819</v>
      </c>
      <c r="T152" s="129">
        <v>0.122819</v>
      </c>
      <c r="U152" s="129">
        <v>0.122819</v>
      </c>
      <c r="V152" s="129">
        <v>0.122819</v>
      </c>
      <c r="W152" s="129">
        <v>0.122819</v>
      </c>
      <c r="X152" s="129">
        <v>0.122819</v>
      </c>
      <c r="Y152" s="129">
        <v>0.122819</v>
      </c>
      <c r="Z152" s="129">
        <v>0.122819</v>
      </c>
      <c r="AA152" s="129">
        <v>0.122819</v>
      </c>
      <c r="AB152" s="129">
        <v>0.122819</v>
      </c>
      <c r="AC152" s="129">
        <v>0.122819</v>
      </c>
      <c r="AD152" s="129">
        <v>0.122819</v>
      </c>
      <c r="AE152" s="129">
        <v>0.122819</v>
      </c>
    </row>
    <row r="153" spans="1:31" ht="15" customHeight="1">
      <c r="A153" s="128" t="s">
        <v>30</v>
      </c>
      <c r="B153" s="129">
        <v>0.21343100000000001</v>
      </c>
      <c r="C153" s="129">
        <v>0.161111</v>
      </c>
      <c r="D153" s="129">
        <v>0.13860800000000001</v>
      </c>
      <c r="E153" s="129">
        <v>0.141536</v>
      </c>
      <c r="F153" s="129">
        <v>0.131659</v>
      </c>
      <c r="G153" s="129">
        <v>0.136574</v>
      </c>
      <c r="H153" s="129">
        <v>0.15034</v>
      </c>
      <c r="I153" s="129">
        <v>0.15843499999999999</v>
      </c>
      <c r="J153" s="129">
        <v>0.16122600000000001</v>
      </c>
      <c r="K153" s="129">
        <v>0.16738700000000001</v>
      </c>
      <c r="L153" s="129">
        <v>0.159943</v>
      </c>
      <c r="M153" s="129">
        <v>0.16369600000000001</v>
      </c>
      <c r="N153" s="129">
        <v>0.15920699999999999</v>
      </c>
      <c r="O153" s="129">
        <v>0.16412199999999999</v>
      </c>
      <c r="P153" s="129">
        <v>0.15906999999999999</v>
      </c>
      <c r="Q153" s="129">
        <v>0.15609700000000001</v>
      </c>
      <c r="R153" s="129">
        <v>0.15373600000000001</v>
      </c>
      <c r="S153" s="129">
        <v>0.15460099999999999</v>
      </c>
      <c r="T153" s="129">
        <v>0.15744</v>
      </c>
      <c r="U153" s="129">
        <v>0.15840899999999999</v>
      </c>
      <c r="V153" s="129">
        <v>0.153775</v>
      </c>
      <c r="W153" s="129">
        <v>0.15121000000000001</v>
      </c>
      <c r="X153" s="129">
        <v>0.148617</v>
      </c>
      <c r="Y153" s="129">
        <v>0.15132599999999999</v>
      </c>
      <c r="Z153" s="129">
        <v>0.14804200000000001</v>
      </c>
      <c r="AA153" s="129">
        <v>0.148565</v>
      </c>
      <c r="AB153" s="129">
        <v>0.148595</v>
      </c>
      <c r="AC153" s="129">
        <v>0.149171</v>
      </c>
      <c r="AD153" s="129">
        <v>0.149338</v>
      </c>
      <c r="AE153" s="129">
        <v>0.149724</v>
      </c>
    </row>
    <row r="154" spans="1:31" ht="15" customHeight="1">
      <c r="A154" s="124" t="s">
        <v>4</v>
      </c>
      <c r="B154" s="132">
        <v>96.999046000000007</v>
      </c>
      <c r="C154" s="132">
        <v>98.822310999999999</v>
      </c>
      <c r="D154" s="132">
        <v>99.738906999999998</v>
      </c>
      <c r="E154" s="132">
        <v>99.637230000000002</v>
      </c>
      <c r="F154" s="132">
        <v>99.839661000000007</v>
      </c>
      <c r="G154" s="132">
        <v>100.047127</v>
      </c>
      <c r="H154" s="132">
        <v>99.921363999999997</v>
      </c>
      <c r="I154" s="132">
        <v>99.841178999999997</v>
      </c>
      <c r="J154" s="132">
        <v>99.870086999999998</v>
      </c>
      <c r="K154" s="132">
        <v>99.955551</v>
      </c>
      <c r="L154" s="132">
        <v>100.10134100000001</v>
      </c>
      <c r="M154" s="132">
        <v>100.32493599999999</v>
      </c>
      <c r="N154" s="132">
        <v>100.427818</v>
      </c>
      <c r="O154" s="132">
        <v>100.56512499999999</v>
      </c>
      <c r="P154" s="132">
        <v>100.75825500000001</v>
      </c>
      <c r="Q154" s="132">
        <v>101.039406</v>
      </c>
      <c r="R154" s="132">
        <v>101.413155</v>
      </c>
      <c r="S154" s="132">
        <v>101.84549699999999</v>
      </c>
      <c r="T154" s="132">
        <v>102.295303</v>
      </c>
      <c r="U154" s="132">
        <v>102.70523799999999</v>
      </c>
      <c r="V154" s="132">
        <v>103.195679</v>
      </c>
      <c r="W154" s="132">
        <v>103.749077</v>
      </c>
      <c r="X154" s="132">
        <v>104.298073</v>
      </c>
      <c r="Y154" s="132">
        <v>104.83963</v>
      </c>
      <c r="Z154" s="132">
        <v>105.383545</v>
      </c>
      <c r="AA154" s="132">
        <v>106.002617</v>
      </c>
      <c r="AB154" s="132">
        <v>106.59275100000001</v>
      </c>
      <c r="AC154" s="132">
        <v>107.098068</v>
      </c>
      <c r="AD154" s="132">
        <v>107.77926600000001</v>
      </c>
      <c r="AE154" s="132">
        <v>108.68038900000001</v>
      </c>
    </row>
    <row r="155" spans="1:31" ht="15" customHeight="1">
      <c r="A155" s="128" t="s">
        <v>125</v>
      </c>
      <c r="B155" s="132">
        <f>B136-B126-'Reference_Renew Cons'!B12</f>
        <v>30.373631000000003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>
        <f>AE136-AE126-'Reference_Renew Cons'!AF12</f>
        <v>32.496408000000002</v>
      </c>
    </row>
    <row r="156" spans="1:31" ht="15" customHeight="1">
      <c r="A156" s="145" t="s">
        <v>126</v>
      </c>
      <c r="B156" s="47">
        <f>B67/B155</f>
        <v>0.7877563930371051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40"/>
      <c r="V156" s="132"/>
      <c r="W156" s="140"/>
      <c r="X156" s="132"/>
      <c r="Y156" s="132"/>
      <c r="Z156" s="132"/>
      <c r="AA156" s="132"/>
      <c r="AB156" s="132"/>
      <c r="AC156" s="132"/>
      <c r="AD156" s="132"/>
      <c r="AE156" s="140">
        <f>AE67/AE155</f>
        <v>0.79067535710408365</v>
      </c>
    </row>
    <row r="157" spans="1:31" ht="15" customHeight="1">
      <c r="A157" s="145" t="s">
        <v>127</v>
      </c>
      <c r="B157" s="151">
        <f>(B35-B29)/B155</f>
        <v>0.16864700832113222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51"/>
      <c r="V157" s="132"/>
      <c r="W157" s="151"/>
      <c r="X157" s="132"/>
      <c r="Y157" s="132"/>
      <c r="Z157" s="132"/>
      <c r="AA157" s="132"/>
      <c r="AB157" s="132"/>
      <c r="AC157" s="132"/>
      <c r="AD157" s="132"/>
      <c r="AE157" s="151">
        <f>(AE35-AE29)/AE155</f>
        <v>0.18741348274553915</v>
      </c>
    </row>
    <row r="158" spans="1:31" ht="15" customHeight="1">
      <c r="A158" s="145" t="s">
        <v>128</v>
      </c>
      <c r="B158" s="151">
        <f>(B7-B5+B20-B15+B117)/B155</f>
        <v>3.9673129630105795E-2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51"/>
      <c r="V158" s="132"/>
      <c r="W158" s="151"/>
      <c r="X158" s="132"/>
      <c r="Y158" s="132"/>
      <c r="Z158" s="132"/>
      <c r="AA158" s="132"/>
      <c r="AB158" s="132"/>
      <c r="AC158" s="132"/>
      <c r="AD158" s="132"/>
      <c r="AE158" s="151">
        <f>(AE7-AE5+AE20-AE15+AE117)/AE155</f>
        <v>2.9256895100529264E-2</v>
      </c>
    </row>
    <row r="159" spans="1:31" ht="15" customHeight="1">
      <c r="A159" s="145" t="s">
        <v>188</v>
      </c>
      <c r="B159" s="151">
        <f>B83/B155</f>
        <v>3.9234031650677518E-3</v>
      </c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51"/>
      <c r="V159" s="132"/>
      <c r="W159" s="151"/>
      <c r="X159" s="132"/>
      <c r="Y159" s="132"/>
      <c r="Z159" s="132"/>
      <c r="AA159" s="132"/>
      <c r="AB159" s="132"/>
      <c r="AC159" s="132"/>
      <c r="AD159" s="132"/>
      <c r="AE159" s="151">
        <f>AE83/AE155</f>
        <v>-7.3454887690971868E-3</v>
      </c>
    </row>
    <row r="160" spans="1:31" ht="15" customHeight="1">
      <c r="A160" s="145"/>
      <c r="B160" s="151">
        <f>SUM(B156:B159)</f>
        <v>0.99999993415341093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51"/>
      <c r="V160" s="132"/>
      <c r="W160" s="151"/>
      <c r="X160" s="132"/>
      <c r="Y160" s="132"/>
      <c r="Z160" s="132"/>
      <c r="AA160" s="132"/>
      <c r="AB160" s="132"/>
      <c r="AC160" s="132"/>
      <c r="AD160" s="132"/>
      <c r="AE160" s="151">
        <f>SUM(AE156:AE159)</f>
        <v>1.0000002461810549</v>
      </c>
    </row>
    <row r="161" spans="1:31" ht="14.5" customHeight="1">
      <c r="A161" s="124" t="s">
        <v>32</v>
      </c>
    </row>
    <row r="162" spans="1:31" ht="15" customHeight="1">
      <c r="A162" s="128" t="s">
        <v>33</v>
      </c>
      <c r="B162" s="129">
        <v>73.069282999999999</v>
      </c>
      <c r="C162" s="129">
        <v>74.892075000000006</v>
      </c>
      <c r="D162" s="129">
        <v>75.568802000000005</v>
      </c>
      <c r="E162" s="129">
        <v>75.826553000000004</v>
      </c>
      <c r="F162" s="129">
        <v>76.267341999999999</v>
      </c>
      <c r="G162" s="129">
        <v>76.590378000000001</v>
      </c>
      <c r="H162" s="129">
        <v>76.637619000000001</v>
      </c>
      <c r="I162" s="129">
        <v>76.742896999999999</v>
      </c>
      <c r="J162" s="129">
        <v>76.841094999999996</v>
      </c>
      <c r="K162" s="129">
        <v>76.972213999999994</v>
      </c>
      <c r="L162" s="129">
        <v>77.068862999999993</v>
      </c>
      <c r="M162" s="129">
        <v>77.279494999999997</v>
      </c>
      <c r="N162" s="129">
        <v>77.452156000000002</v>
      </c>
      <c r="O162" s="129">
        <v>77.616546999999997</v>
      </c>
      <c r="P162" s="129">
        <v>77.811401000000004</v>
      </c>
      <c r="Q162" s="129">
        <v>78.051636000000002</v>
      </c>
      <c r="R162" s="129">
        <v>78.388580000000005</v>
      </c>
      <c r="S162" s="129">
        <v>78.7239</v>
      </c>
      <c r="T162" s="129">
        <v>79.055031</v>
      </c>
      <c r="U162" s="129">
        <v>79.381989000000004</v>
      </c>
      <c r="V162" s="129">
        <v>79.778983999999994</v>
      </c>
      <c r="W162" s="129">
        <v>80.209655999999995</v>
      </c>
      <c r="X162" s="129">
        <v>80.620086999999998</v>
      </c>
      <c r="Y162" s="129">
        <v>81.062813000000006</v>
      </c>
      <c r="Z162" s="129">
        <v>81.497642999999997</v>
      </c>
      <c r="AA162" s="129">
        <v>81.986664000000005</v>
      </c>
      <c r="AB162" s="129">
        <v>82.414840999999996</v>
      </c>
      <c r="AC162" s="129">
        <v>82.792816000000002</v>
      </c>
      <c r="AD162" s="129">
        <v>83.285972999999998</v>
      </c>
      <c r="AE162" s="129">
        <v>83.981110000000001</v>
      </c>
    </row>
    <row r="163" spans="1:31" ht="15" customHeight="1">
      <c r="A163" s="128" t="s">
        <v>34</v>
      </c>
      <c r="B163" s="129">
        <v>96.999046000000007</v>
      </c>
      <c r="C163" s="129">
        <v>98.822310999999999</v>
      </c>
      <c r="D163" s="129">
        <v>99.738906999999998</v>
      </c>
      <c r="E163" s="129">
        <v>99.637230000000002</v>
      </c>
      <c r="F163" s="129">
        <v>99.839661000000007</v>
      </c>
      <c r="G163" s="129">
        <v>100.047127</v>
      </c>
      <c r="H163" s="129">
        <v>99.921363999999997</v>
      </c>
      <c r="I163" s="129">
        <v>99.841178999999997</v>
      </c>
      <c r="J163" s="129">
        <v>99.870086999999998</v>
      </c>
      <c r="K163" s="129">
        <v>99.955551</v>
      </c>
      <c r="L163" s="129">
        <v>100.10134100000001</v>
      </c>
      <c r="M163" s="129">
        <v>100.32493599999999</v>
      </c>
      <c r="N163" s="129">
        <v>100.427818</v>
      </c>
      <c r="O163" s="129">
        <v>100.56512499999999</v>
      </c>
      <c r="P163" s="129">
        <v>100.75825500000001</v>
      </c>
      <c r="Q163" s="129">
        <v>101.039406</v>
      </c>
      <c r="R163" s="129">
        <v>101.413155</v>
      </c>
      <c r="S163" s="129">
        <v>101.84549699999999</v>
      </c>
      <c r="T163" s="129">
        <v>102.295303</v>
      </c>
      <c r="U163" s="129">
        <v>102.70523799999999</v>
      </c>
      <c r="V163" s="129">
        <v>103.195679</v>
      </c>
      <c r="W163" s="129">
        <v>103.749077</v>
      </c>
      <c r="X163" s="129">
        <v>104.298073</v>
      </c>
      <c r="Y163" s="129">
        <v>104.83963</v>
      </c>
      <c r="Z163" s="129">
        <v>105.383545</v>
      </c>
      <c r="AA163" s="129">
        <v>106.002617</v>
      </c>
      <c r="AB163" s="129">
        <v>106.59275100000001</v>
      </c>
      <c r="AC163" s="129">
        <v>107.098068</v>
      </c>
      <c r="AD163" s="129">
        <v>107.77926600000001</v>
      </c>
      <c r="AE163" s="129">
        <v>108.68038900000001</v>
      </c>
    </row>
    <row r="164" spans="1:31" ht="15" customHeight="1">
      <c r="A164" s="128" t="s">
        <v>35</v>
      </c>
      <c r="B164" s="129">
        <v>1.173046</v>
      </c>
      <c r="C164" s="129">
        <v>1.1925539999999999</v>
      </c>
      <c r="D164" s="129">
        <v>1.234947</v>
      </c>
      <c r="E164" s="129">
        <v>1.2342630000000001</v>
      </c>
      <c r="F164" s="129">
        <v>1.2389540000000001</v>
      </c>
      <c r="G164" s="129">
        <v>1.2414160000000001</v>
      </c>
      <c r="H164" s="129">
        <v>1.2412559999999999</v>
      </c>
      <c r="I164" s="129">
        <v>1.24007</v>
      </c>
      <c r="J164" s="129">
        <v>1.2399640000000001</v>
      </c>
      <c r="K164" s="129">
        <v>1.2417800000000001</v>
      </c>
      <c r="L164" s="129">
        <v>1.2444949999999999</v>
      </c>
      <c r="M164" s="129">
        <v>1.2467790000000001</v>
      </c>
      <c r="N164" s="129">
        <v>1.2513810000000001</v>
      </c>
      <c r="O164" s="129">
        <v>1.2558819999999999</v>
      </c>
      <c r="P164" s="129">
        <v>1.260494</v>
      </c>
      <c r="Q164" s="129">
        <v>1.264637</v>
      </c>
      <c r="R164" s="129">
        <v>1.2700739999999999</v>
      </c>
      <c r="S164" s="129">
        <v>1.2759769999999999</v>
      </c>
      <c r="T164" s="129">
        <v>1.2832920000000001</v>
      </c>
      <c r="U164" s="129">
        <v>1.291517</v>
      </c>
      <c r="V164" s="129">
        <v>1.299245</v>
      </c>
      <c r="W164" s="129">
        <v>1.307795</v>
      </c>
      <c r="X164" s="129">
        <v>1.3167359999999999</v>
      </c>
      <c r="Y164" s="129">
        <v>1.326589</v>
      </c>
      <c r="Z164" s="129">
        <v>1.3375269999999999</v>
      </c>
      <c r="AA164" s="129">
        <v>1.349861</v>
      </c>
      <c r="AB164" s="129">
        <v>1.362365</v>
      </c>
      <c r="AC164" s="129">
        <v>1.37517</v>
      </c>
      <c r="AD164" s="129">
        <v>1.389143</v>
      </c>
      <c r="AE164" s="129">
        <v>1.4045449999999999</v>
      </c>
    </row>
    <row r="165" spans="1:31" ht="15" customHeight="1">
      <c r="A165" s="128" t="s">
        <v>36</v>
      </c>
      <c r="B165" s="129">
        <v>332.00228900000002</v>
      </c>
      <c r="C165" s="129">
        <v>333.14962800000001</v>
      </c>
      <c r="D165" s="129">
        <v>334.68261699999999</v>
      </c>
      <c r="E165" s="129">
        <v>336.352936</v>
      </c>
      <c r="F165" s="129">
        <v>338.14468399999998</v>
      </c>
      <c r="G165" s="129">
        <v>339.95471199999997</v>
      </c>
      <c r="H165" s="129">
        <v>341.77563500000002</v>
      </c>
      <c r="I165" s="129">
        <v>343.60968000000003</v>
      </c>
      <c r="J165" s="129">
        <v>345.45166</v>
      </c>
      <c r="K165" s="129">
        <v>347.28869600000002</v>
      </c>
      <c r="L165" s="129">
        <v>349.10687300000001</v>
      </c>
      <c r="M165" s="129">
        <v>350.88400300000001</v>
      </c>
      <c r="N165" s="129">
        <v>352.61172499999998</v>
      </c>
      <c r="O165" s="129">
        <v>354.29840100000001</v>
      </c>
      <c r="P165" s="129">
        <v>355.93682899999999</v>
      </c>
      <c r="Q165" s="129">
        <v>357.518799</v>
      </c>
      <c r="R165" s="129">
        <v>359.03988600000002</v>
      </c>
      <c r="S165" s="129">
        <v>360.50418100000002</v>
      </c>
      <c r="T165" s="129">
        <v>361.92407200000002</v>
      </c>
      <c r="U165" s="129">
        <v>363.30181900000002</v>
      </c>
      <c r="V165" s="129">
        <v>364.64413500000001</v>
      </c>
      <c r="W165" s="129">
        <v>365.96105999999997</v>
      </c>
      <c r="X165" s="129">
        <v>367.252411</v>
      </c>
      <c r="Y165" s="129">
        <v>368.51709</v>
      </c>
      <c r="Z165" s="129">
        <v>369.75906400000002</v>
      </c>
      <c r="AA165" s="129">
        <v>370.983948</v>
      </c>
      <c r="AB165" s="129">
        <v>372.199432</v>
      </c>
      <c r="AC165" s="129">
        <v>373.403076</v>
      </c>
      <c r="AD165" s="129">
        <v>374.594269</v>
      </c>
      <c r="AE165" s="129">
        <v>375.77700800000002</v>
      </c>
    </row>
    <row r="166" spans="1:31" ht="15" customHeight="1">
      <c r="A166" s="152" t="s">
        <v>37</v>
      </c>
      <c r="B166" s="153">
        <v>19438.871093999998</v>
      </c>
      <c r="C166" s="153">
        <v>20303.056640999999</v>
      </c>
      <c r="D166" s="153">
        <v>20862.089843999998</v>
      </c>
      <c r="E166" s="153">
        <v>21484.091797000001</v>
      </c>
      <c r="F166" s="153">
        <v>22061.072265999999</v>
      </c>
      <c r="G166" s="153">
        <v>22609.408202999999</v>
      </c>
      <c r="H166" s="153">
        <v>23060.261718999998</v>
      </c>
      <c r="I166" s="153">
        <v>23516.820312</v>
      </c>
      <c r="J166" s="153">
        <v>24014.523438</v>
      </c>
      <c r="K166" s="153">
        <v>24555.001952999999</v>
      </c>
      <c r="L166" s="153">
        <v>25077.849609000001</v>
      </c>
      <c r="M166" s="153">
        <v>25619.294922000001</v>
      </c>
      <c r="N166" s="153">
        <v>26179.601562</v>
      </c>
      <c r="O166" s="153">
        <v>26734.855468999998</v>
      </c>
      <c r="P166" s="153">
        <v>27278.783202999999</v>
      </c>
      <c r="Q166" s="153">
        <v>27816.730468999998</v>
      </c>
      <c r="R166" s="153">
        <v>28383.761718999998</v>
      </c>
      <c r="S166" s="153">
        <v>28943.429688</v>
      </c>
      <c r="T166" s="153">
        <v>29525.474609000001</v>
      </c>
      <c r="U166" s="153">
        <v>30134.960938</v>
      </c>
      <c r="V166" s="153">
        <v>30703.847656000002</v>
      </c>
      <c r="W166" s="153">
        <v>31299.001952999999</v>
      </c>
      <c r="X166" s="153">
        <v>31912.464843999998</v>
      </c>
      <c r="Y166" s="153">
        <v>32530.056640999999</v>
      </c>
      <c r="Z166" s="153">
        <v>33192.914062000003</v>
      </c>
      <c r="AA166" s="153">
        <v>33877.378905999998</v>
      </c>
      <c r="AB166" s="153">
        <v>34526.265625</v>
      </c>
      <c r="AC166" s="153">
        <v>35184.417969000002</v>
      </c>
      <c r="AD166" s="153">
        <v>35901.257812000003</v>
      </c>
      <c r="AE166" s="153">
        <v>36652.417969000002</v>
      </c>
    </row>
    <row r="167" spans="1:31" ht="15" customHeight="1">
      <c r="A167" s="154" t="s">
        <v>38</v>
      </c>
    </row>
    <row r="168" spans="1:31" ht="15" customHeight="1">
      <c r="A168" s="128" t="s">
        <v>39</v>
      </c>
      <c r="B168" s="155">
        <v>4824.8852539999998</v>
      </c>
      <c r="C168" s="155">
        <v>4883.6025390000004</v>
      </c>
      <c r="D168" s="155">
        <v>4872.001953</v>
      </c>
      <c r="E168" s="155">
        <v>4740.5654299999997</v>
      </c>
      <c r="F168" s="155">
        <v>4709.0126950000003</v>
      </c>
      <c r="G168" s="155">
        <v>4701.8491210000002</v>
      </c>
      <c r="H168" s="155">
        <v>4685.8173829999996</v>
      </c>
      <c r="I168" s="155">
        <v>4680.298828</v>
      </c>
      <c r="J168" s="155">
        <v>4643.0556640000004</v>
      </c>
      <c r="K168" s="155">
        <v>4621.7744140000004</v>
      </c>
      <c r="L168" s="155">
        <v>4607.1318359999996</v>
      </c>
      <c r="M168" s="155">
        <v>4596.3364259999998</v>
      </c>
      <c r="N168" s="155">
        <v>4605.6347660000001</v>
      </c>
      <c r="O168" s="155">
        <v>4567.716797</v>
      </c>
      <c r="P168" s="155">
        <v>4545.4213870000003</v>
      </c>
      <c r="Q168" s="155">
        <v>4529.1484380000002</v>
      </c>
      <c r="R168" s="155">
        <v>4532.7382809999999</v>
      </c>
      <c r="S168" s="155">
        <v>4542.3041990000002</v>
      </c>
      <c r="T168" s="155">
        <v>4553.7773440000001</v>
      </c>
      <c r="U168" s="155">
        <v>4560.6796880000002</v>
      </c>
      <c r="V168" s="155">
        <v>4575.8212890000004</v>
      </c>
      <c r="W168" s="155">
        <v>4591.8408200000003</v>
      </c>
      <c r="X168" s="155">
        <v>4600.7314450000003</v>
      </c>
      <c r="Y168" s="155">
        <v>4616.0908200000003</v>
      </c>
      <c r="Z168" s="155">
        <v>4631.3442379999997</v>
      </c>
      <c r="AA168" s="155">
        <v>4650.9677730000003</v>
      </c>
      <c r="AB168" s="155">
        <v>4668.1669920000004</v>
      </c>
      <c r="AC168" s="155">
        <v>4686.6381840000004</v>
      </c>
      <c r="AD168" s="155">
        <v>4707.0634769999997</v>
      </c>
      <c r="AE168" s="155">
        <v>4737.6791990000002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RowHeight="12"/>
  <cols>
    <col min="1" max="1" width="49.109375" customWidth="1"/>
    <col min="25" max="25" width="9.33203125" bestFit="1" customWidth="1"/>
  </cols>
  <sheetData>
    <row r="1" spans="1:32" ht="15" customHeight="1">
      <c r="A1" s="27" t="s">
        <v>40</v>
      </c>
    </row>
    <row r="2" spans="1:32" ht="15" customHeight="1">
      <c r="A2" s="1" t="s">
        <v>1</v>
      </c>
    </row>
    <row r="3" spans="1:32" ht="15" customHeight="1" thickBot="1">
      <c r="A3" s="2" t="s">
        <v>41</v>
      </c>
      <c r="B3" s="50" t="s">
        <v>199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  <c r="J3" s="2">
        <v>2028</v>
      </c>
      <c r="K3" s="2">
        <v>2029</v>
      </c>
      <c r="L3" s="2">
        <v>2030</v>
      </c>
      <c r="M3" s="2">
        <v>2031</v>
      </c>
      <c r="N3" s="2">
        <v>2032</v>
      </c>
      <c r="O3" s="2">
        <v>2033</v>
      </c>
      <c r="P3" s="2">
        <v>2034</v>
      </c>
      <c r="Q3" s="2">
        <v>2035</v>
      </c>
      <c r="R3" s="2">
        <v>2036</v>
      </c>
      <c r="S3" s="2">
        <v>2037</v>
      </c>
      <c r="T3" s="2">
        <v>2038</v>
      </c>
      <c r="U3" s="2">
        <v>2039</v>
      </c>
      <c r="V3" s="2">
        <v>2040</v>
      </c>
      <c r="W3" s="2">
        <v>2041</v>
      </c>
      <c r="X3" s="2">
        <v>2042</v>
      </c>
      <c r="Y3" s="2">
        <v>2043</v>
      </c>
      <c r="Z3" s="2">
        <v>2044</v>
      </c>
      <c r="AA3" s="2">
        <v>2045</v>
      </c>
      <c r="AB3" s="2">
        <v>2046</v>
      </c>
      <c r="AC3" s="2">
        <v>2047</v>
      </c>
      <c r="AD3" s="2">
        <v>2048</v>
      </c>
      <c r="AE3" s="2">
        <v>2049</v>
      </c>
      <c r="AF3" s="50">
        <v>2050</v>
      </c>
    </row>
    <row r="4" spans="1:32" ht="15" customHeight="1" thickTop="1">
      <c r="A4" s="28" t="s">
        <v>42</v>
      </c>
    </row>
    <row r="5" spans="1:32" ht="15" customHeight="1">
      <c r="A5" s="3" t="s">
        <v>43</v>
      </c>
      <c r="B5" s="25">
        <v>23.173483000000001</v>
      </c>
      <c r="C5" s="25">
        <v>23.173483000000001</v>
      </c>
      <c r="D5" s="25">
        <v>24.718959999999999</v>
      </c>
      <c r="E5" s="25">
        <v>25.497368000000002</v>
      </c>
      <c r="F5" s="25">
        <v>26.154591</v>
      </c>
      <c r="G5" s="25">
        <v>27.055797999999999</v>
      </c>
      <c r="H5" s="25">
        <v>27.446814</v>
      </c>
      <c r="I5" s="25">
        <v>27.357749999999999</v>
      </c>
      <c r="J5" s="25">
        <v>27.782630999999999</v>
      </c>
      <c r="K5" s="25">
        <v>27.704027</v>
      </c>
      <c r="L5" s="68">
        <v>27.57546</v>
      </c>
      <c r="M5" s="25">
        <v>27.345032</v>
      </c>
      <c r="N5" s="25">
        <v>27.073671000000001</v>
      </c>
      <c r="O5" s="25">
        <v>27.201284000000001</v>
      </c>
      <c r="P5" s="25">
        <v>26.862385</v>
      </c>
      <c r="Q5" s="25">
        <v>26.600777000000001</v>
      </c>
      <c r="R5" s="25">
        <v>26.372246000000001</v>
      </c>
      <c r="S5" s="25">
        <v>26.081237999999999</v>
      </c>
      <c r="T5" s="25">
        <v>25.955031999999999</v>
      </c>
      <c r="U5" s="25">
        <v>25.959454000000001</v>
      </c>
      <c r="V5" s="25">
        <v>26.192076</v>
      </c>
      <c r="W5" s="25">
        <v>26.230937999999998</v>
      </c>
      <c r="X5" s="25">
        <v>26.295432999999999</v>
      </c>
      <c r="Y5" s="25">
        <v>26.138387999999999</v>
      </c>
      <c r="Z5" s="25">
        <v>26.198795</v>
      </c>
      <c r="AA5" s="25">
        <v>26.342886</v>
      </c>
      <c r="AB5" s="25">
        <v>26.481573000000001</v>
      </c>
      <c r="AC5" s="25">
        <v>26.292308999999999</v>
      </c>
      <c r="AD5" s="25">
        <v>26.207750000000001</v>
      </c>
      <c r="AE5" s="25">
        <v>26.556781999999998</v>
      </c>
      <c r="AF5" s="25">
        <v>26.863942999999999</v>
      </c>
    </row>
    <row r="6" spans="1:32" ht="15" customHeight="1">
      <c r="A6" s="3" t="s">
        <v>44</v>
      </c>
      <c r="B6" s="25">
        <v>7.0062150000000001</v>
      </c>
      <c r="C6" s="25">
        <v>7.0062150000000001</v>
      </c>
      <c r="D6" s="25">
        <v>7.571612</v>
      </c>
      <c r="E6" s="25">
        <v>7.9118000000000004</v>
      </c>
      <c r="F6" s="25">
        <v>8.0760199999999998</v>
      </c>
      <c r="G6" s="25">
        <v>8.2314190000000007</v>
      </c>
      <c r="H6" s="25">
        <v>8.1831460000000007</v>
      </c>
      <c r="I6" s="25">
        <v>8.1277480000000004</v>
      </c>
      <c r="J6" s="25">
        <v>8.1528170000000006</v>
      </c>
      <c r="K6" s="25">
        <v>8.2261489999999995</v>
      </c>
      <c r="L6" s="25">
        <v>8.2785089999999997</v>
      </c>
      <c r="M6" s="25">
        <v>8.311337</v>
      </c>
      <c r="N6" s="25">
        <v>8.3905910000000006</v>
      </c>
      <c r="O6" s="25">
        <v>8.3840170000000001</v>
      </c>
      <c r="P6" s="25">
        <v>8.4296880000000005</v>
      </c>
      <c r="Q6" s="25">
        <v>8.4338169999999995</v>
      </c>
      <c r="R6" s="25">
        <v>8.4141340000000007</v>
      </c>
      <c r="S6" s="25">
        <v>8.4362630000000003</v>
      </c>
      <c r="T6" s="25">
        <v>8.454561</v>
      </c>
      <c r="U6" s="25">
        <v>8.5408899999999992</v>
      </c>
      <c r="V6" s="25">
        <v>8.5980209999999992</v>
      </c>
      <c r="W6" s="25">
        <v>8.6840469999999996</v>
      </c>
      <c r="X6" s="25">
        <v>8.7282639999999994</v>
      </c>
      <c r="Y6" s="25">
        <v>8.7398109999999996</v>
      </c>
      <c r="Z6" s="25">
        <v>8.8389860000000002</v>
      </c>
      <c r="AA6" s="25">
        <v>8.9019220000000008</v>
      </c>
      <c r="AB6" s="25">
        <v>8.9375420000000005</v>
      </c>
      <c r="AC6" s="25">
        <v>8.9679839999999995</v>
      </c>
      <c r="AD6" s="25">
        <v>8.9143709999999992</v>
      </c>
      <c r="AE6" s="25">
        <v>8.9685649999999999</v>
      </c>
      <c r="AF6" s="25">
        <v>8.9968970000000006</v>
      </c>
    </row>
    <row r="7" spans="1:32" ht="15" customHeight="1">
      <c r="A7" s="3" t="s">
        <v>45</v>
      </c>
      <c r="B7" s="25">
        <v>35.677112999999999</v>
      </c>
      <c r="C7" s="25">
        <v>35.677112999999999</v>
      </c>
      <c r="D7" s="25">
        <v>37.00629</v>
      </c>
      <c r="E7" s="25">
        <v>37.386218999999997</v>
      </c>
      <c r="F7" s="25">
        <v>37.756729</v>
      </c>
      <c r="G7" s="25">
        <v>37.834484000000003</v>
      </c>
      <c r="H7" s="25">
        <v>37.923594999999999</v>
      </c>
      <c r="I7" s="25">
        <v>38.078377000000003</v>
      </c>
      <c r="J7" s="25">
        <v>38.638888999999999</v>
      </c>
      <c r="K7" s="25">
        <v>38.901229999999998</v>
      </c>
      <c r="L7" s="25">
        <v>39.014060999999998</v>
      </c>
      <c r="M7" s="25">
        <v>39.335814999999997</v>
      </c>
      <c r="N7" s="25">
        <v>39.765284999999999</v>
      </c>
      <c r="O7" s="25">
        <v>39.928764000000001</v>
      </c>
      <c r="P7" s="25">
        <v>40.026867000000003</v>
      </c>
      <c r="Q7" s="25">
        <v>40.023518000000003</v>
      </c>
      <c r="R7" s="25">
        <v>40.137062</v>
      </c>
      <c r="S7" s="25">
        <v>40.332740999999999</v>
      </c>
      <c r="T7" s="25">
        <v>40.594585000000002</v>
      </c>
      <c r="U7" s="25">
        <v>40.806216999999997</v>
      </c>
      <c r="V7" s="25">
        <v>41.107716000000003</v>
      </c>
      <c r="W7" s="25">
        <v>41.445438000000003</v>
      </c>
      <c r="X7" s="25">
        <v>41.757412000000002</v>
      </c>
      <c r="Y7" s="25">
        <v>42.016826999999999</v>
      </c>
      <c r="Z7" s="25">
        <v>42.548439000000002</v>
      </c>
      <c r="AA7" s="25">
        <v>42.854004000000003</v>
      </c>
      <c r="AB7" s="25">
        <v>43.109141999999999</v>
      </c>
      <c r="AC7" s="25">
        <v>43.367289999999997</v>
      </c>
      <c r="AD7" s="25">
        <v>43.614924999999999</v>
      </c>
      <c r="AE7" s="25">
        <v>43.823196000000003</v>
      </c>
      <c r="AF7" s="25">
        <v>44.157814000000002</v>
      </c>
    </row>
    <row r="8" spans="1:32" ht="15" customHeight="1">
      <c r="A8" s="3" t="s">
        <v>46</v>
      </c>
      <c r="B8" s="25">
        <v>13.080795</v>
      </c>
      <c r="C8" s="25">
        <v>13.080795</v>
      </c>
      <c r="D8" s="25">
        <v>12.697872</v>
      </c>
      <c r="E8" s="25">
        <v>13.05766</v>
      </c>
      <c r="F8" s="25">
        <v>11.547979</v>
      </c>
      <c r="G8" s="25">
        <v>11.248151</v>
      </c>
      <c r="H8" s="25">
        <v>11.334068</v>
      </c>
      <c r="I8" s="25">
        <v>11.198976999999999</v>
      </c>
      <c r="J8" s="25">
        <v>11.104506000000001</v>
      </c>
      <c r="K8" s="25">
        <v>10.842525</v>
      </c>
      <c r="L8" s="25">
        <v>10.713126000000001</v>
      </c>
      <c r="M8" s="25">
        <v>10.645557999999999</v>
      </c>
      <c r="N8" s="25">
        <v>10.560084</v>
      </c>
      <c r="O8" s="25">
        <v>10.560112</v>
      </c>
      <c r="P8" s="25">
        <v>10.136657</v>
      </c>
      <c r="Q8" s="25">
        <v>9.9907909999999998</v>
      </c>
      <c r="R8" s="25">
        <v>9.7326250000000005</v>
      </c>
      <c r="S8" s="25">
        <v>9.6177499999999991</v>
      </c>
      <c r="T8" s="25">
        <v>9.6234129999999993</v>
      </c>
      <c r="U8" s="25">
        <v>9.5561430000000005</v>
      </c>
      <c r="V8" s="25">
        <v>9.4595149999999997</v>
      </c>
      <c r="W8" s="25">
        <v>9.3932830000000003</v>
      </c>
      <c r="X8" s="25">
        <v>9.3467789999999997</v>
      </c>
      <c r="Y8" s="25">
        <v>9.226521</v>
      </c>
      <c r="Z8" s="25">
        <v>9.1479879999999998</v>
      </c>
      <c r="AA8" s="25">
        <v>9.0831040000000005</v>
      </c>
      <c r="AB8" s="25">
        <v>9.0389999999999997</v>
      </c>
      <c r="AC8" s="25">
        <v>8.9906520000000008</v>
      </c>
      <c r="AD8" s="25">
        <v>8.9896130000000003</v>
      </c>
      <c r="AE8" s="25">
        <v>8.9897150000000003</v>
      </c>
      <c r="AF8" s="25">
        <v>9.0124650000000006</v>
      </c>
    </row>
    <row r="9" spans="1:32" ht="15" customHeight="1">
      <c r="A9" s="3" t="s">
        <v>47</v>
      </c>
      <c r="B9" s="25">
        <v>8.1211500000000001</v>
      </c>
      <c r="C9" s="25">
        <v>8.1211500000000001</v>
      </c>
      <c r="D9" s="25">
        <v>8.1831110000000002</v>
      </c>
      <c r="E9" s="25">
        <v>8.2025790000000001</v>
      </c>
      <c r="F9" s="25">
        <v>8.239058</v>
      </c>
      <c r="G9" s="25">
        <v>8.1638990000000007</v>
      </c>
      <c r="H9" s="25">
        <v>8.0757549999999991</v>
      </c>
      <c r="I9" s="25">
        <v>7.9302669999999997</v>
      </c>
      <c r="J9" s="25">
        <v>7.5376779999999997</v>
      </c>
      <c r="K9" s="25">
        <v>7.4682399999999998</v>
      </c>
      <c r="L9" s="25">
        <v>7.3830489999999998</v>
      </c>
      <c r="M9" s="25">
        <v>7.3944660000000004</v>
      </c>
      <c r="N9" s="25">
        <v>7.4023870000000001</v>
      </c>
      <c r="O9" s="25">
        <v>6.97715</v>
      </c>
      <c r="P9" s="25">
        <v>6.9844030000000004</v>
      </c>
      <c r="Q9" s="25">
        <v>6.9990759999999996</v>
      </c>
      <c r="R9" s="25">
        <v>7.0099830000000001</v>
      </c>
      <c r="S9" s="25">
        <v>6.9454250000000002</v>
      </c>
      <c r="T9" s="25">
        <v>6.9476250000000004</v>
      </c>
      <c r="U9" s="25">
        <v>6.9433559999999996</v>
      </c>
      <c r="V9" s="25">
        <v>6.9481529999999996</v>
      </c>
      <c r="W9" s="25">
        <v>6.9605319999999997</v>
      </c>
      <c r="X9" s="25">
        <v>6.9737629999999999</v>
      </c>
      <c r="Y9" s="25">
        <v>6.982812</v>
      </c>
      <c r="Z9" s="25">
        <v>6.9907719999999998</v>
      </c>
      <c r="AA9" s="25">
        <v>6.9993160000000003</v>
      </c>
      <c r="AB9" s="25">
        <v>7.0037760000000002</v>
      </c>
      <c r="AC9" s="25">
        <v>7.0082190000000004</v>
      </c>
      <c r="AD9" s="25">
        <v>6.9090119999999997</v>
      </c>
      <c r="AE9" s="25">
        <v>6.9123650000000003</v>
      </c>
      <c r="AF9" s="25">
        <v>6.9172060000000002</v>
      </c>
    </row>
    <row r="10" spans="1:32" ht="15" customHeight="1">
      <c r="A10" s="3" t="s">
        <v>48</v>
      </c>
      <c r="B10" s="65">
        <v>2.2890280000000001</v>
      </c>
      <c r="C10" s="25">
        <v>2.2890280000000001</v>
      </c>
      <c r="D10" s="25">
        <v>2.3967839999999998</v>
      </c>
      <c r="E10" s="25">
        <v>2.5171679999999999</v>
      </c>
      <c r="F10" s="25">
        <v>2.608241</v>
      </c>
      <c r="G10" s="25">
        <v>2.559021</v>
      </c>
      <c r="H10" s="25">
        <v>2.532505</v>
      </c>
      <c r="I10" s="25">
        <v>2.5173380000000001</v>
      </c>
      <c r="J10" s="25">
        <v>2.492607</v>
      </c>
      <c r="K10" s="25">
        <v>2.481665</v>
      </c>
      <c r="L10" s="25">
        <v>2.4606750000000002</v>
      </c>
      <c r="M10" s="25">
        <v>2.4493909999999999</v>
      </c>
      <c r="N10" s="25">
        <v>2.4410449999999999</v>
      </c>
      <c r="O10" s="25">
        <v>2.428226</v>
      </c>
      <c r="P10" s="25">
        <v>2.419861</v>
      </c>
      <c r="Q10" s="25">
        <v>2.40219</v>
      </c>
      <c r="R10" s="25">
        <v>2.3892720000000001</v>
      </c>
      <c r="S10" s="25">
        <v>2.3758460000000001</v>
      </c>
      <c r="T10" s="25">
        <v>2.3621409999999998</v>
      </c>
      <c r="U10" s="25">
        <v>2.348846</v>
      </c>
      <c r="V10" s="65">
        <v>2.3479320000000001</v>
      </c>
      <c r="W10" s="25">
        <v>2.3437739999999998</v>
      </c>
      <c r="X10" s="25">
        <v>2.3283559999999999</v>
      </c>
      <c r="Y10" s="25">
        <v>2.313898</v>
      </c>
      <c r="Z10" s="25">
        <v>2.311712</v>
      </c>
      <c r="AA10" s="25">
        <v>2.3028740000000001</v>
      </c>
      <c r="AB10" s="25">
        <v>2.2963979999999999</v>
      </c>
      <c r="AC10" s="25">
        <v>2.29053</v>
      </c>
      <c r="AD10" s="25">
        <v>2.2572459999999999</v>
      </c>
      <c r="AE10" s="25">
        <v>2.2424409999999999</v>
      </c>
      <c r="AF10" s="65">
        <v>2.2397749999999998</v>
      </c>
    </row>
    <row r="11" spans="1:32" ht="15" customHeight="1">
      <c r="A11" s="3" t="s">
        <v>49</v>
      </c>
      <c r="B11" s="25">
        <v>4.6995639999999996</v>
      </c>
      <c r="C11" s="25">
        <v>4.6995639999999996</v>
      </c>
      <c r="D11" s="25">
        <v>4.8605219999999996</v>
      </c>
      <c r="E11" s="25">
        <v>4.780913</v>
      </c>
      <c r="F11" s="25">
        <v>4.7969010000000001</v>
      </c>
      <c r="G11" s="25">
        <v>4.8384600000000004</v>
      </c>
      <c r="H11" s="25">
        <v>4.8504379999999996</v>
      </c>
      <c r="I11" s="25">
        <v>4.8545350000000003</v>
      </c>
      <c r="J11" s="25">
        <v>4.857653</v>
      </c>
      <c r="K11" s="25">
        <v>4.8672139999999997</v>
      </c>
      <c r="L11" s="25">
        <v>4.8842590000000001</v>
      </c>
      <c r="M11" s="25">
        <v>4.8992310000000003</v>
      </c>
      <c r="N11" s="25">
        <v>4.9090759999999998</v>
      </c>
      <c r="O11" s="25">
        <v>4.9207340000000004</v>
      </c>
      <c r="P11" s="25">
        <v>4.927079</v>
      </c>
      <c r="Q11" s="25">
        <v>4.9486619999999997</v>
      </c>
      <c r="R11" s="25">
        <v>4.9522360000000001</v>
      </c>
      <c r="S11" s="25">
        <v>4.9738600000000002</v>
      </c>
      <c r="T11" s="25">
        <v>5.0261009999999997</v>
      </c>
      <c r="U11" s="25">
        <v>5.0460159999999998</v>
      </c>
      <c r="V11" s="25">
        <v>5.081639</v>
      </c>
      <c r="W11" s="25">
        <v>5.1232319999999998</v>
      </c>
      <c r="X11" s="25">
        <v>5.1600950000000001</v>
      </c>
      <c r="Y11" s="25">
        <v>5.2151860000000001</v>
      </c>
      <c r="Z11" s="25">
        <v>5.2665559999999996</v>
      </c>
      <c r="AA11" s="25">
        <v>5.302136</v>
      </c>
      <c r="AB11" s="25">
        <v>5.3510980000000004</v>
      </c>
      <c r="AC11" s="25">
        <v>5.3894849999999996</v>
      </c>
      <c r="AD11" s="25">
        <v>5.4544139999999999</v>
      </c>
      <c r="AE11" s="25">
        <v>5.5039689999999997</v>
      </c>
      <c r="AF11" s="25">
        <v>5.5558529999999999</v>
      </c>
    </row>
    <row r="12" spans="1:32" ht="15" customHeight="1">
      <c r="A12" s="3" t="s">
        <v>50</v>
      </c>
      <c r="B12" s="25">
        <v>4.8375180000000002</v>
      </c>
      <c r="C12" s="25">
        <v>4.8375180000000002</v>
      </c>
      <c r="D12" s="25">
        <v>5.5315700000000003</v>
      </c>
      <c r="E12" s="25">
        <v>6.0711469999999998</v>
      </c>
      <c r="F12" s="25">
        <v>7.048057</v>
      </c>
      <c r="G12" s="25">
        <v>7.6961969999999997</v>
      </c>
      <c r="H12" s="25">
        <v>7.9871150000000002</v>
      </c>
      <c r="I12" s="25">
        <v>8.1648899999999998</v>
      </c>
      <c r="J12" s="25">
        <v>8.4470709999999993</v>
      </c>
      <c r="K12" s="25">
        <v>8.9855330000000002</v>
      </c>
      <c r="L12" s="25">
        <v>9.4192999999999998</v>
      </c>
      <c r="M12" s="25">
        <v>9.6682009999999998</v>
      </c>
      <c r="N12" s="25">
        <v>9.8812870000000004</v>
      </c>
      <c r="O12" s="25">
        <v>10.22967</v>
      </c>
      <c r="P12" s="25">
        <v>10.708444999999999</v>
      </c>
      <c r="Q12" s="25">
        <v>11.114723</v>
      </c>
      <c r="R12" s="25">
        <v>11.477456999999999</v>
      </c>
      <c r="S12" s="25">
        <v>11.710376</v>
      </c>
      <c r="T12" s="25">
        <v>11.856728</v>
      </c>
      <c r="U12" s="25">
        <v>12.052443999999999</v>
      </c>
      <c r="V12" s="25">
        <v>12.223924999999999</v>
      </c>
      <c r="W12" s="25">
        <v>12.321215</v>
      </c>
      <c r="X12" s="25">
        <v>12.488827000000001</v>
      </c>
      <c r="Y12" s="25">
        <v>12.741999</v>
      </c>
      <c r="Z12" s="25">
        <v>12.862004000000001</v>
      </c>
      <c r="AA12" s="25">
        <v>13.024609</v>
      </c>
      <c r="AB12" s="25">
        <v>13.209072000000001</v>
      </c>
      <c r="AC12" s="25">
        <v>13.428094</v>
      </c>
      <c r="AD12" s="25">
        <v>13.684735999999999</v>
      </c>
      <c r="AE12" s="25">
        <v>13.945974</v>
      </c>
      <c r="AF12" s="25">
        <v>14.195777</v>
      </c>
    </row>
    <row r="13" spans="1:32" ht="15" customHeight="1">
      <c r="A13" s="3" t="s">
        <v>51</v>
      </c>
      <c r="B13" s="25">
        <v>2.1335760000000001</v>
      </c>
      <c r="C13" s="25">
        <v>2.1335760000000001</v>
      </c>
      <c r="D13" s="25">
        <v>1.0129729999999999</v>
      </c>
      <c r="E13" s="25">
        <v>0.89186299999999996</v>
      </c>
      <c r="F13" s="25">
        <v>0.91043300000000005</v>
      </c>
      <c r="G13" s="25">
        <v>0.79186400000000001</v>
      </c>
      <c r="H13" s="25">
        <v>0.90730100000000002</v>
      </c>
      <c r="I13" s="25">
        <v>0.89102199999999998</v>
      </c>
      <c r="J13" s="25">
        <v>0.81895200000000001</v>
      </c>
      <c r="K13" s="25">
        <v>0.79786500000000005</v>
      </c>
      <c r="L13" s="25">
        <v>0.79955200000000004</v>
      </c>
      <c r="M13" s="25">
        <v>0.78735500000000003</v>
      </c>
      <c r="N13" s="25">
        <v>0.66710000000000003</v>
      </c>
      <c r="O13" s="25">
        <v>0.66477799999999998</v>
      </c>
      <c r="P13" s="25">
        <v>0.66735500000000003</v>
      </c>
      <c r="Q13" s="25">
        <v>0.67216900000000002</v>
      </c>
      <c r="R13" s="25">
        <v>0.67508299999999999</v>
      </c>
      <c r="S13" s="25">
        <v>0.68022199999999999</v>
      </c>
      <c r="T13" s="25">
        <v>0.68031799999999998</v>
      </c>
      <c r="U13" s="25">
        <v>0.68044800000000005</v>
      </c>
      <c r="V13" s="25">
        <v>0.67422099999999996</v>
      </c>
      <c r="W13" s="25">
        <v>0.67469199999999996</v>
      </c>
      <c r="X13" s="25">
        <v>0.67234899999999997</v>
      </c>
      <c r="Y13" s="25">
        <v>0.66174100000000002</v>
      </c>
      <c r="Z13" s="25">
        <v>0.66670399999999996</v>
      </c>
      <c r="AA13" s="25">
        <v>0.66200800000000004</v>
      </c>
      <c r="AB13" s="25">
        <v>0.65541899999999997</v>
      </c>
      <c r="AC13" s="25">
        <v>0.65508100000000002</v>
      </c>
      <c r="AD13" s="25">
        <v>0.65375399999999995</v>
      </c>
      <c r="AE13" s="25">
        <v>0.6542</v>
      </c>
      <c r="AF13" s="25">
        <v>0.65100100000000005</v>
      </c>
    </row>
    <row r="14" spans="1:32" ht="15" customHeight="1">
      <c r="A14" s="28" t="s">
        <v>52</v>
      </c>
      <c r="B14" s="29">
        <v>101.01844</v>
      </c>
      <c r="C14" s="29">
        <v>101.01844</v>
      </c>
      <c r="D14" s="29">
        <v>103.979698</v>
      </c>
      <c r="E14" s="29">
        <v>106.316711</v>
      </c>
      <c r="F14" s="29">
        <v>107.138008</v>
      </c>
      <c r="G14" s="29">
        <v>108.419304</v>
      </c>
      <c r="H14" s="29">
        <v>109.24073799999999</v>
      </c>
      <c r="I14" s="29">
        <v>109.120895</v>
      </c>
      <c r="J14" s="29">
        <v>109.83281700000001</v>
      </c>
      <c r="K14" s="29">
        <v>110.274452</v>
      </c>
      <c r="L14" s="29">
        <v>110.527985</v>
      </c>
      <c r="M14" s="29">
        <v>110.836388</v>
      </c>
      <c r="N14" s="29">
        <v>111.09053</v>
      </c>
      <c r="O14" s="29">
        <v>111.29473900000001</v>
      </c>
      <c r="P14" s="29">
        <v>111.162735</v>
      </c>
      <c r="Q14" s="29">
        <v>111.185722</v>
      </c>
      <c r="R14" s="29">
        <v>111.16010300000001</v>
      </c>
      <c r="S14" s="29">
        <v>111.15372499999999</v>
      </c>
      <c r="T14" s="29">
        <v>111.500511</v>
      </c>
      <c r="U14" s="29">
        <v>111.933815</v>
      </c>
      <c r="V14" s="29">
        <v>112.633202</v>
      </c>
      <c r="W14" s="29">
        <v>113.17714700000001</v>
      </c>
      <c r="X14" s="29">
        <v>113.751282</v>
      </c>
      <c r="Y14" s="29">
        <v>114.03717</v>
      </c>
      <c r="Z14" s="29">
        <v>114.83195499999999</v>
      </c>
      <c r="AA14" s="29">
        <v>115.47286200000001</v>
      </c>
      <c r="AB14" s="29">
        <v>116.083023</v>
      </c>
      <c r="AC14" s="29">
        <v>116.389641</v>
      </c>
      <c r="AD14" s="29">
        <v>116.685822</v>
      </c>
      <c r="AE14" s="29">
        <v>117.59721399999999</v>
      </c>
      <c r="AF14" s="29">
        <v>118.590729</v>
      </c>
    </row>
    <row r="15" spans="1:32" ht="15" customHeight="1">
      <c r="A15" s="28" t="s">
        <v>183</v>
      </c>
      <c r="B15" s="49">
        <f>B11+B12</f>
        <v>9.5370819999999998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58">
        <f>V11+V12</f>
        <v>17.305564</v>
      </c>
      <c r="W15" s="29"/>
      <c r="X15" s="29"/>
      <c r="Y15" s="29"/>
      <c r="Z15" s="29"/>
      <c r="AA15" s="29"/>
      <c r="AB15" s="29"/>
      <c r="AC15" s="29"/>
      <c r="AD15" s="29"/>
      <c r="AE15" s="29"/>
      <c r="AF15" s="58">
        <f>AF11+AF12</f>
        <v>19.751629999999999</v>
      </c>
    </row>
    <row r="16" spans="1:32" ht="15" customHeight="1">
      <c r="A16" s="28" t="s">
        <v>53</v>
      </c>
    </row>
    <row r="17" spans="1:32" ht="15" customHeight="1">
      <c r="A17" s="3" t="s">
        <v>54</v>
      </c>
      <c r="B17" s="25">
        <v>13.851445999999999</v>
      </c>
      <c r="C17" s="25">
        <v>13.851445999999999</v>
      </c>
      <c r="D17" s="25">
        <v>16.352774</v>
      </c>
      <c r="E17" s="25">
        <v>17.123363000000001</v>
      </c>
      <c r="F17" s="25">
        <v>16.555586000000002</v>
      </c>
      <c r="G17" s="25">
        <v>15.994123</v>
      </c>
      <c r="H17" s="25">
        <v>15.512969</v>
      </c>
      <c r="I17" s="25">
        <v>15.67451</v>
      </c>
      <c r="J17" s="25">
        <v>15.373710000000001</v>
      </c>
      <c r="K17" s="25">
        <v>15.376459000000001</v>
      </c>
      <c r="L17" s="25">
        <v>15.532076999999999</v>
      </c>
      <c r="M17" s="25">
        <v>15.732156</v>
      </c>
      <c r="N17" s="25">
        <v>16.156390999999999</v>
      </c>
      <c r="O17" s="25">
        <v>15.869462</v>
      </c>
      <c r="P17" s="25">
        <v>16.339907</v>
      </c>
      <c r="Q17" s="25">
        <v>16.666574000000001</v>
      </c>
      <c r="R17" s="25">
        <v>16.807082999999999</v>
      </c>
      <c r="S17" s="25">
        <v>17.000992</v>
      </c>
      <c r="T17" s="25">
        <v>17.18047</v>
      </c>
      <c r="U17" s="25">
        <v>17.278089999999999</v>
      </c>
      <c r="V17" s="25">
        <v>16.965088000000002</v>
      </c>
      <c r="W17" s="25">
        <v>16.958389</v>
      </c>
      <c r="X17" s="25">
        <v>16.811738999999999</v>
      </c>
      <c r="Y17" s="25">
        <v>16.678370000000001</v>
      </c>
      <c r="Z17" s="25">
        <v>16.769455000000001</v>
      </c>
      <c r="AA17" s="25">
        <v>16.42108</v>
      </c>
      <c r="AB17" s="25">
        <v>16.038073000000001</v>
      </c>
      <c r="AC17" s="25">
        <v>16.332951999999999</v>
      </c>
      <c r="AD17" s="25">
        <v>16.450182000000002</v>
      </c>
      <c r="AE17" s="25">
        <v>16.210836</v>
      </c>
      <c r="AF17" s="25">
        <v>15.912190000000001</v>
      </c>
    </row>
    <row r="18" spans="1:32" ht="15" customHeight="1">
      <c r="A18" s="3" t="s">
        <v>55</v>
      </c>
      <c r="B18" s="25">
        <v>4.7159620000000002</v>
      </c>
      <c r="C18" s="25">
        <v>4.7159620000000002</v>
      </c>
      <c r="D18" s="25">
        <v>4.4709560000000002</v>
      </c>
      <c r="E18" s="25">
        <v>3.8417810000000001</v>
      </c>
      <c r="F18" s="25">
        <v>3.926612</v>
      </c>
      <c r="G18" s="25">
        <v>4.0277810000000001</v>
      </c>
      <c r="H18" s="25">
        <v>3.9819659999999999</v>
      </c>
      <c r="I18" s="25">
        <v>3.9302980000000001</v>
      </c>
      <c r="J18" s="25">
        <v>3.8466680000000002</v>
      </c>
      <c r="K18" s="25">
        <v>3.7431700000000001</v>
      </c>
      <c r="L18" s="25">
        <v>3.7162820000000001</v>
      </c>
      <c r="M18" s="25">
        <v>3.6840809999999999</v>
      </c>
      <c r="N18" s="25">
        <v>3.6509830000000001</v>
      </c>
      <c r="O18" s="25">
        <v>3.610411</v>
      </c>
      <c r="P18" s="25">
        <v>3.5877859999999999</v>
      </c>
      <c r="Q18" s="25">
        <v>3.573766</v>
      </c>
      <c r="R18" s="25">
        <v>3.5617999999999999</v>
      </c>
      <c r="S18" s="25">
        <v>3.572047</v>
      </c>
      <c r="T18" s="25">
        <v>3.5651820000000001</v>
      </c>
      <c r="U18" s="25">
        <v>3.5421010000000002</v>
      </c>
      <c r="V18" s="25">
        <v>3.58345</v>
      </c>
      <c r="W18" s="25">
        <v>3.593251</v>
      </c>
      <c r="X18" s="25">
        <v>3.5989209999999998</v>
      </c>
      <c r="Y18" s="25">
        <v>3.6044320000000001</v>
      </c>
      <c r="Z18" s="25">
        <v>3.6050710000000001</v>
      </c>
      <c r="AA18" s="25">
        <v>3.6078100000000002</v>
      </c>
      <c r="AB18" s="25">
        <v>3.6005609999999999</v>
      </c>
      <c r="AC18" s="25">
        <v>3.6412010000000001</v>
      </c>
      <c r="AD18" s="25">
        <v>3.716961</v>
      </c>
      <c r="AE18" s="25">
        <v>3.7311890000000001</v>
      </c>
      <c r="AF18" s="25">
        <v>3.6690170000000002</v>
      </c>
    </row>
    <row r="19" spans="1:32" ht="15" customHeight="1">
      <c r="A19" s="3" t="s">
        <v>3</v>
      </c>
      <c r="B19" s="25">
        <v>2.8061600000000002</v>
      </c>
      <c r="C19" s="25">
        <v>2.8061600000000002</v>
      </c>
      <c r="D19" s="25">
        <v>2.5544750000000001</v>
      </c>
      <c r="E19" s="25">
        <v>2.4887139999999999</v>
      </c>
      <c r="F19" s="25">
        <v>2.392671</v>
      </c>
      <c r="G19" s="25">
        <v>2.3174299999999999</v>
      </c>
      <c r="H19" s="25">
        <v>2.2999079999999998</v>
      </c>
      <c r="I19" s="25">
        <v>2.2852049999999999</v>
      </c>
      <c r="J19" s="25">
        <v>2.2154919999999998</v>
      </c>
      <c r="K19" s="25">
        <v>2.0558019999999999</v>
      </c>
      <c r="L19" s="25">
        <v>2.035542</v>
      </c>
      <c r="M19" s="25">
        <v>1.954658</v>
      </c>
      <c r="N19" s="25">
        <v>1.935603</v>
      </c>
      <c r="O19" s="25">
        <v>1.9605999999999999</v>
      </c>
      <c r="P19" s="25">
        <v>1.924811</v>
      </c>
      <c r="Q19" s="25">
        <v>1.927792</v>
      </c>
      <c r="R19" s="25">
        <v>1.9346810000000001</v>
      </c>
      <c r="S19" s="25">
        <v>1.9415100000000001</v>
      </c>
      <c r="T19" s="25">
        <v>1.925829</v>
      </c>
      <c r="U19" s="25">
        <v>1.8939459999999999</v>
      </c>
      <c r="V19" s="25">
        <v>1.8681779999999999</v>
      </c>
      <c r="W19" s="25">
        <v>1.8265290000000001</v>
      </c>
      <c r="X19" s="25">
        <v>1.8098209999999999</v>
      </c>
      <c r="Y19" s="25">
        <v>1.795485</v>
      </c>
      <c r="Z19" s="25">
        <v>1.6439159999999999</v>
      </c>
      <c r="AA19" s="25">
        <v>1.6023480000000001</v>
      </c>
      <c r="AB19" s="25">
        <v>1.5737969999999999</v>
      </c>
      <c r="AC19" s="25">
        <v>1.548036</v>
      </c>
      <c r="AD19" s="25">
        <v>1.5503089999999999</v>
      </c>
      <c r="AE19" s="25">
        <v>1.50597</v>
      </c>
      <c r="AF19" s="25">
        <v>1.469028</v>
      </c>
    </row>
    <row r="20" spans="1:32" ht="15" customHeight="1">
      <c r="A20" s="3" t="s">
        <v>173</v>
      </c>
      <c r="B20" s="25">
        <v>0.30027300000000001</v>
      </c>
      <c r="C20" s="25">
        <v>0.30027300000000001</v>
      </c>
      <c r="D20" s="25">
        <v>0.23143</v>
      </c>
      <c r="E20" s="25">
        <v>0.11656999999999999</v>
      </c>
      <c r="F20" s="25">
        <v>0.121073</v>
      </c>
      <c r="G20" s="25">
        <v>0.110529</v>
      </c>
      <c r="H20" s="25">
        <v>0.11602999999999999</v>
      </c>
      <c r="I20" s="25">
        <v>0.12961800000000001</v>
      </c>
      <c r="J20" s="25">
        <v>0.137875</v>
      </c>
      <c r="K20" s="25">
        <v>0.14092299999999999</v>
      </c>
      <c r="L20" s="25">
        <v>0.14709</v>
      </c>
      <c r="M20" s="25">
        <v>0.13969699999999999</v>
      </c>
      <c r="N20" s="25">
        <v>0.14357</v>
      </c>
      <c r="O20" s="25">
        <v>0.139122</v>
      </c>
      <c r="P20" s="25">
        <v>0.14421700000000001</v>
      </c>
      <c r="Q20" s="25">
        <v>0.139346</v>
      </c>
      <c r="R20" s="25">
        <v>0.13652300000000001</v>
      </c>
      <c r="S20" s="25">
        <v>0.134437</v>
      </c>
      <c r="T20" s="25">
        <v>0.13556299999999999</v>
      </c>
      <c r="U20" s="25">
        <v>0.13850199999999999</v>
      </c>
      <c r="V20" s="25">
        <v>0.139516</v>
      </c>
      <c r="W20" s="25">
        <v>0.13549800000000001</v>
      </c>
      <c r="X20" s="25">
        <v>0.13995299999999999</v>
      </c>
      <c r="Y20" s="25">
        <v>0.13746</v>
      </c>
      <c r="Z20" s="25">
        <v>0.140179</v>
      </c>
      <c r="AA20" s="25">
        <v>0.13686799999999999</v>
      </c>
      <c r="AB20" s="25">
        <v>0.13746900000000001</v>
      </c>
      <c r="AC20" s="25">
        <v>0.137433</v>
      </c>
      <c r="AD20" s="25">
        <v>0.137739</v>
      </c>
      <c r="AE20" s="25">
        <v>0.138018</v>
      </c>
      <c r="AF20" s="25">
        <v>0.13867599999999999</v>
      </c>
    </row>
    <row r="21" spans="1:32" ht="15" customHeight="1">
      <c r="A21" s="28" t="s">
        <v>52</v>
      </c>
      <c r="B21" s="29">
        <v>21.673843000000002</v>
      </c>
      <c r="C21" s="29">
        <v>21.673843000000002</v>
      </c>
      <c r="D21" s="29">
        <v>23.609635999999998</v>
      </c>
      <c r="E21" s="29">
        <v>23.570429000000001</v>
      </c>
      <c r="F21" s="29">
        <v>22.995940999999998</v>
      </c>
      <c r="G21" s="29">
        <v>22.449863000000001</v>
      </c>
      <c r="H21" s="29">
        <v>21.910872999999999</v>
      </c>
      <c r="I21" s="29">
        <v>22.019628999999998</v>
      </c>
      <c r="J21" s="29">
        <v>21.573746</v>
      </c>
      <c r="K21" s="29">
        <v>21.316352999999999</v>
      </c>
      <c r="L21" s="29">
        <v>21.430990000000001</v>
      </c>
      <c r="M21" s="29">
        <v>21.510591999999999</v>
      </c>
      <c r="N21" s="29">
        <v>21.886545000000002</v>
      </c>
      <c r="O21" s="29">
        <v>21.579595999999999</v>
      </c>
      <c r="P21" s="29">
        <v>21.996721000000001</v>
      </c>
      <c r="Q21" s="29">
        <v>22.307478</v>
      </c>
      <c r="R21" s="29">
        <v>22.440086000000001</v>
      </c>
      <c r="S21" s="29">
        <v>22.648985</v>
      </c>
      <c r="T21" s="29">
        <v>22.807043</v>
      </c>
      <c r="U21" s="29">
        <v>22.852637999999999</v>
      </c>
      <c r="V21" s="29">
        <v>22.556232000000001</v>
      </c>
      <c r="W21" s="29">
        <v>22.513666000000001</v>
      </c>
      <c r="X21" s="29">
        <v>22.360434000000001</v>
      </c>
      <c r="Y21" s="29">
        <v>22.215745999999999</v>
      </c>
      <c r="Z21" s="29">
        <v>22.158619000000002</v>
      </c>
      <c r="AA21" s="29">
        <v>21.768106</v>
      </c>
      <c r="AB21" s="29">
        <v>21.349899000000001</v>
      </c>
      <c r="AC21" s="29">
        <v>21.659621999999999</v>
      </c>
      <c r="AD21" s="29">
        <v>21.855191999999999</v>
      </c>
      <c r="AE21" s="29">
        <v>21.586013999999999</v>
      </c>
      <c r="AF21" s="29">
        <v>21.188911000000001</v>
      </c>
    </row>
    <row r="22" spans="1:32" ht="15" customHeight="1">
      <c r="A22" s="28" t="s">
        <v>56</v>
      </c>
    </row>
    <row r="23" spans="1:32" ht="15" customHeight="1">
      <c r="A23" s="3" t="s">
        <v>174</v>
      </c>
      <c r="B23" s="25">
        <v>16.733357999999999</v>
      </c>
      <c r="C23" s="25">
        <v>16.733357999999999</v>
      </c>
      <c r="D23" s="25">
        <v>18.324622999999999</v>
      </c>
      <c r="E23" s="25">
        <v>19.068677999999998</v>
      </c>
      <c r="F23" s="25">
        <v>19.442757</v>
      </c>
      <c r="G23" s="25">
        <v>19.843077000000001</v>
      </c>
      <c r="H23" s="25">
        <v>19.738095999999999</v>
      </c>
      <c r="I23" s="25">
        <v>19.786954999999999</v>
      </c>
      <c r="J23" s="25">
        <v>19.830458</v>
      </c>
      <c r="K23" s="25">
        <v>19.745868999999999</v>
      </c>
      <c r="L23" s="25">
        <v>19.822226000000001</v>
      </c>
      <c r="M23" s="25">
        <v>19.734144000000001</v>
      </c>
      <c r="N23" s="25">
        <v>19.808681</v>
      </c>
      <c r="O23" s="25">
        <v>19.575771</v>
      </c>
      <c r="P23" s="25">
        <v>19.707912</v>
      </c>
      <c r="Q23" s="25">
        <v>19.768115999999999</v>
      </c>
      <c r="R23" s="25">
        <v>19.606976</v>
      </c>
      <c r="S23" s="25">
        <v>19.445004000000001</v>
      </c>
      <c r="T23" s="25">
        <v>19.482101</v>
      </c>
      <c r="U23" s="25">
        <v>19.540244999999999</v>
      </c>
      <c r="V23" s="25">
        <v>19.509573</v>
      </c>
      <c r="W23" s="25">
        <v>19.549150000000001</v>
      </c>
      <c r="X23" s="25">
        <v>19.404966000000002</v>
      </c>
      <c r="Y23" s="25">
        <v>19.041799999999999</v>
      </c>
      <c r="Z23" s="25">
        <v>19.190662</v>
      </c>
      <c r="AA23" s="25">
        <v>18.912184</v>
      </c>
      <c r="AB23" s="25">
        <v>18.541574000000001</v>
      </c>
      <c r="AC23" s="25">
        <v>18.564513999999999</v>
      </c>
      <c r="AD23" s="25">
        <v>18.508310000000002</v>
      </c>
      <c r="AE23" s="25">
        <v>18.502977000000001</v>
      </c>
      <c r="AF23" s="25">
        <v>18.193231999999998</v>
      </c>
    </row>
    <row r="24" spans="1:32" ht="15" customHeight="1">
      <c r="A24" s="3" t="s">
        <v>3</v>
      </c>
      <c r="B24" s="25">
        <v>6.8096949999999996</v>
      </c>
      <c r="C24" s="25">
        <v>6.8096949999999996</v>
      </c>
      <c r="D24" s="25">
        <v>7.5784099999999999</v>
      </c>
      <c r="E24" s="25">
        <v>7.7823989999999998</v>
      </c>
      <c r="F24" s="25">
        <v>7.8655030000000004</v>
      </c>
      <c r="G24" s="25">
        <v>8.0895720000000004</v>
      </c>
      <c r="H24" s="25">
        <v>8.1011170000000003</v>
      </c>
      <c r="I24" s="25">
        <v>8.2289390000000004</v>
      </c>
      <c r="J24" s="25">
        <v>8.5244610000000005</v>
      </c>
      <c r="K24" s="25">
        <v>8.7813090000000003</v>
      </c>
      <c r="L24" s="25">
        <v>9.0068940000000008</v>
      </c>
      <c r="M24" s="25">
        <v>9.2794480000000004</v>
      </c>
      <c r="N24" s="25">
        <v>9.5343689999999999</v>
      </c>
      <c r="O24" s="25">
        <v>9.6554169999999999</v>
      </c>
      <c r="P24" s="25">
        <v>9.6999340000000007</v>
      </c>
      <c r="Q24" s="25">
        <v>9.7506769999999996</v>
      </c>
      <c r="R24" s="25">
        <v>9.7745250000000006</v>
      </c>
      <c r="S24" s="25">
        <v>9.7683920000000004</v>
      </c>
      <c r="T24" s="25">
        <v>9.7887129999999996</v>
      </c>
      <c r="U24" s="25">
        <v>9.8148870000000006</v>
      </c>
      <c r="V24" s="25">
        <v>9.8439060000000005</v>
      </c>
      <c r="W24" s="25">
        <v>9.8446529999999992</v>
      </c>
      <c r="X24" s="25">
        <v>9.8495589999999993</v>
      </c>
      <c r="Y24" s="25">
        <v>9.8591680000000004</v>
      </c>
      <c r="Z24" s="25">
        <v>9.9023109999999992</v>
      </c>
      <c r="AA24" s="25">
        <v>9.8925180000000008</v>
      </c>
      <c r="AB24" s="25">
        <v>9.8800749999999997</v>
      </c>
      <c r="AC24" s="25">
        <v>9.8697079999999993</v>
      </c>
      <c r="AD24" s="25">
        <v>9.8707670000000007</v>
      </c>
      <c r="AE24" s="25">
        <v>9.8444500000000001</v>
      </c>
      <c r="AF24" s="25">
        <v>9.8356879999999993</v>
      </c>
    </row>
    <row r="25" spans="1:32" ht="15" customHeight="1">
      <c r="A25" s="3" t="s">
        <v>2</v>
      </c>
      <c r="B25" s="25">
        <v>2.2533820000000002</v>
      </c>
      <c r="C25" s="25">
        <v>2.2533820000000002</v>
      </c>
      <c r="D25" s="25">
        <v>2.2992219999999999</v>
      </c>
      <c r="E25" s="25">
        <v>2.9317030000000002</v>
      </c>
      <c r="F25" s="25">
        <v>2.8066049999999998</v>
      </c>
      <c r="G25" s="25">
        <v>2.7455530000000001</v>
      </c>
      <c r="H25" s="25">
        <v>2.8780679999999998</v>
      </c>
      <c r="I25" s="25">
        <v>2.8222109999999998</v>
      </c>
      <c r="J25" s="25">
        <v>2.814622</v>
      </c>
      <c r="K25" s="25">
        <v>2.7893539999999999</v>
      </c>
      <c r="L25" s="25">
        <v>2.7811759999999999</v>
      </c>
      <c r="M25" s="25">
        <v>2.8095370000000002</v>
      </c>
      <c r="N25" s="25">
        <v>2.8647710000000002</v>
      </c>
      <c r="O25" s="25">
        <v>2.7907229999999998</v>
      </c>
      <c r="P25" s="25">
        <v>2.771722</v>
      </c>
      <c r="Q25" s="25">
        <v>2.7949139999999999</v>
      </c>
      <c r="R25" s="25">
        <v>2.7647529999999998</v>
      </c>
      <c r="S25" s="25">
        <v>2.7510110000000001</v>
      </c>
      <c r="T25" s="25">
        <v>2.7852199999999998</v>
      </c>
      <c r="U25" s="25">
        <v>2.7260219999999999</v>
      </c>
      <c r="V25" s="25">
        <v>2.7352660000000002</v>
      </c>
      <c r="W25" s="25">
        <v>2.7194370000000001</v>
      </c>
      <c r="X25" s="25">
        <v>2.7341549999999999</v>
      </c>
      <c r="Y25" s="25">
        <v>2.6949230000000002</v>
      </c>
      <c r="Z25" s="25">
        <v>2.7041149999999998</v>
      </c>
      <c r="AA25" s="25">
        <v>2.7125729999999999</v>
      </c>
      <c r="AB25" s="25">
        <v>2.6968459999999999</v>
      </c>
      <c r="AC25" s="25">
        <v>2.6906050000000001</v>
      </c>
      <c r="AD25" s="25">
        <v>2.7152159999999999</v>
      </c>
      <c r="AE25" s="25">
        <v>2.7222110000000002</v>
      </c>
      <c r="AF25" s="25">
        <v>2.7371159999999999</v>
      </c>
    </row>
    <row r="26" spans="1:32">
      <c r="A26" s="28" t="s">
        <v>52</v>
      </c>
      <c r="B26" s="29">
        <v>25.796434000000001</v>
      </c>
      <c r="C26" s="29">
        <v>25.796434000000001</v>
      </c>
      <c r="D26" s="29">
        <v>28.202252999999999</v>
      </c>
      <c r="E26" s="29">
        <v>29.782779999999999</v>
      </c>
      <c r="F26" s="29">
        <v>30.114864000000001</v>
      </c>
      <c r="G26" s="29">
        <v>30.678201999999999</v>
      </c>
      <c r="H26" s="29">
        <v>30.717281</v>
      </c>
      <c r="I26" s="29">
        <v>30.838104000000001</v>
      </c>
      <c r="J26" s="29">
        <v>31.169542</v>
      </c>
      <c r="K26" s="29">
        <v>31.316531999999999</v>
      </c>
      <c r="L26" s="29">
        <v>31.610296000000002</v>
      </c>
      <c r="M26" s="29">
        <v>31.823129999999999</v>
      </c>
      <c r="N26" s="29">
        <v>32.207821000000003</v>
      </c>
      <c r="O26" s="29">
        <v>32.021912</v>
      </c>
      <c r="P26" s="29">
        <v>32.179569000000001</v>
      </c>
      <c r="Q26" s="29">
        <v>32.313704999999999</v>
      </c>
      <c r="R26" s="29">
        <v>32.146254999999996</v>
      </c>
      <c r="S26" s="29">
        <v>31.964404999999999</v>
      </c>
      <c r="T26" s="29">
        <v>32.056033999999997</v>
      </c>
      <c r="U26" s="29">
        <v>32.081153999999998</v>
      </c>
      <c r="V26" s="29">
        <v>32.088745000000003</v>
      </c>
      <c r="W26" s="29">
        <v>32.113239</v>
      </c>
      <c r="X26" s="29">
        <v>31.988679999999999</v>
      </c>
      <c r="Y26" s="29">
        <v>31.595890000000001</v>
      </c>
      <c r="Z26" s="29">
        <v>31.797089</v>
      </c>
      <c r="AA26" s="29">
        <v>31.517275000000001</v>
      </c>
      <c r="AB26" s="29">
        <v>31.118496</v>
      </c>
      <c r="AC26" s="29">
        <v>31.124828000000001</v>
      </c>
      <c r="AD26" s="29">
        <v>31.094294000000001</v>
      </c>
      <c r="AE26" s="29">
        <v>31.069638999999999</v>
      </c>
      <c r="AF26" s="29">
        <v>30.766034999999999</v>
      </c>
    </row>
    <row r="27" spans="1:32" ht="15" customHeight="1">
      <c r="A27" s="32" t="s">
        <v>57</v>
      </c>
      <c r="B27" s="73">
        <v>-0.103189</v>
      </c>
      <c r="C27" s="73">
        <v>-0.103189</v>
      </c>
      <c r="D27" s="73">
        <v>0.56476999999999999</v>
      </c>
      <c r="E27" s="73">
        <v>0.36546899999999999</v>
      </c>
      <c r="F27" s="73">
        <v>0.381855</v>
      </c>
      <c r="G27" s="73">
        <v>0.35130499999999998</v>
      </c>
      <c r="H27" s="73">
        <v>0.38721800000000001</v>
      </c>
      <c r="I27" s="73">
        <v>0.38105600000000001</v>
      </c>
      <c r="J27" s="73">
        <v>0.39583400000000002</v>
      </c>
      <c r="K27" s="73">
        <v>0.404194</v>
      </c>
      <c r="L27" s="73">
        <v>0.39312200000000003</v>
      </c>
      <c r="M27" s="73">
        <v>0.422514</v>
      </c>
      <c r="N27" s="73">
        <v>0.44431700000000002</v>
      </c>
      <c r="O27" s="73">
        <v>0.42461399999999999</v>
      </c>
      <c r="P27" s="73">
        <v>0.41476099999999999</v>
      </c>
      <c r="Q27" s="73">
        <v>0.421234</v>
      </c>
      <c r="R27" s="73">
        <v>0.41451300000000002</v>
      </c>
      <c r="S27" s="73">
        <v>0.42515199999999997</v>
      </c>
      <c r="T27" s="73">
        <v>0.40603299999999998</v>
      </c>
      <c r="U27" s="73">
        <v>0.41001100000000001</v>
      </c>
      <c r="V27" s="73">
        <v>0.39545799999999998</v>
      </c>
      <c r="W27" s="73">
        <v>0.38189299999999998</v>
      </c>
      <c r="X27" s="73">
        <v>0.37395299999999998</v>
      </c>
      <c r="Y27" s="73">
        <v>0.35894599999999999</v>
      </c>
      <c r="Z27" s="73">
        <v>0.35383999999999999</v>
      </c>
      <c r="AA27" s="73">
        <v>0.34014899999999998</v>
      </c>
      <c r="AB27" s="73">
        <v>0.311832</v>
      </c>
      <c r="AC27" s="73">
        <v>0.33169199999999999</v>
      </c>
      <c r="AD27" s="73">
        <v>0.34863699999999997</v>
      </c>
      <c r="AE27" s="73">
        <v>0.334314</v>
      </c>
      <c r="AF27" s="73">
        <v>0.333208</v>
      </c>
    </row>
    <row r="28" spans="1:32" ht="15" customHeight="1">
      <c r="A28" s="32" t="s">
        <v>119</v>
      </c>
      <c r="B28" s="73">
        <f t="shared" ref="B28:AF28" si="0">B21-B26</f>
        <v>-4.1225909999999999</v>
      </c>
      <c r="C28" s="73">
        <f t="shared" si="0"/>
        <v>-4.1225909999999999</v>
      </c>
      <c r="D28" s="73">
        <f t="shared" si="0"/>
        <v>-4.5926170000000006</v>
      </c>
      <c r="E28" s="73">
        <f t="shared" si="0"/>
        <v>-6.2123509999999982</v>
      </c>
      <c r="F28" s="73">
        <f t="shared" si="0"/>
        <v>-7.1189230000000023</v>
      </c>
      <c r="G28" s="73">
        <f t="shared" si="0"/>
        <v>-8.2283389999999983</v>
      </c>
      <c r="H28" s="73">
        <f t="shared" si="0"/>
        <v>-8.8064080000000011</v>
      </c>
      <c r="I28" s="73">
        <f t="shared" si="0"/>
        <v>-8.818475000000003</v>
      </c>
      <c r="J28" s="73">
        <f t="shared" si="0"/>
        <v>-9.595796</v>
      </c>
      <c r="K28" s="73">
        <f t="shared" si="0"/>
        <v>-10.000178999999999</v>
      </c>
      <c r="L28" s="73">
        <f t="shared" si="0"/>
        <v>-10.179306</v>
      </c>
      <c r="M28" s="73">
        <f t="shared" si="0"/>
        <v>-10.312538</v>
      </c>
      <c r="N28" s="73">
        <f t="shared" si="0"/>
        <v>-10.321276000000001</v>
      </c>
      <c r="O28" s="73">
        <f t="shared" si="0"/>
        <v>-10.442316000000002</v>
      </c>
      <c r="P28" s="73">
        <f t="shared" si="0"/>
        <v>-10.182848</v>
      </c>
      <c r="Q28" s="73">
        <f t="shared" si="0"/>
        <v>-10.006226999999999</v>
      </c>
      <c r="R28" s="73">
        <f t="shared" si="0"/>
        <v>-9.7061689999999956</v>
      </c>
      <c r="S28" s="73">
        <f t="shared" si="0"/>
        <v>-9.3154199999999996</v>
      </c>
      <c r="T28" s="73">
        <f t="shared" si="0"/>
        <v>-9.2489909999999966</v>
      </c>
      <c r="U28" s="73">
        <f t="shared" si="0"/>
        <v>-9.2285159999999991</v>
      </c>
      <c r="V28" s="73">
        <f t="shared" si="0"/>
        <v>-9.5325130000000016</v>
      </c>
      <c r="W28" s="73">
        <f t="shared" si="0"/>
        <v>-9.5995729999999995</v>
      </c>
      <c r="X28" s="73">
        <f t="shared" si="0"/>
        <v>-9.6282459999999972</v>
      </c>
      <c r="Y28" s="73">
        <f t="shared" si="0"/>
        <v>-9.3801440000000014</v>
      </c>
      <c r="Z28" s="73">
        <f t="shared" si="0"/>
        <v>-9.6384699999999981</v>
      </c>
      <c r="AA28" s="73">
        <f t="shared" si="0"/>
        <v>-9.749169000000002</v>
      </c>
      <c r="AB28" s="73">
        <f t="shared" si="0"/>
        <v>-9.7685969999999998</v>
      </c>
      <c r="AC28" s="73">
        <f t="shared" si="0"/>
        <v>-9.465206000000002</v>
      </c>
      <c r="AD28" s="73">
        <f t="shared" si="0"/>
        <v>-9.2391020000000026</v>
      </c>
      <c r="AE28" s="73">
        <f t="shared" si="0"/>
        <v>-9.483625</v>
      </c>
      <c r="AF28" s="73">
        <f t="shared" si="0"/>
        <v>-9.5771239999999977</v>
      </c>
    </row>
    <row r="29" spans="1:32" ht="15" customHeight="1">
      <c r="A29" s="32" t="s">
        <v>120</v>
      </c>
      <c r="B29" s="73">
        <f t="shared" ref="B29:AF29" si="1">B17+B18-B23</f>
        <v>1.8340500000000013</v>
      </c>
      <c r="C29" s="73">
        <f t="shared" si="1"/>
        <v>1.8340500000000013</v>
      </c>
      <c r="D29" s="73">
        <f t="shared" si="1"/>
        <v>2.4991070000000022</v>
      </c>
      <c r="E29" s="73">
        <f t="shared" si="1"/>
        <v>1.8964660000000038</v>
      </c>
      <c r="F29" s="73">
        <f t="shared" si="1"/>
        <v>1.0394410000000001</v>
      </c>
      <c r="G29" s="73">
        <f t="shared" si="1"/>
        <v>0.17882699999999829</v>
      </c>
      <c r="H29" s="73">
        <f t="shared" si="1"/>
        <v>-0.24316100000000063</v>
      </c>
      <c r="I29" s="73">
        <f t="shared" si="1"/>
        <v>-0.1821470000000005</v>
      </c>
      <c r="J29" s="73">
        <f t="shared" si="1"/>
        <v>-0.61007999999999996</v>
      </c>
      <c r="K29" s="73">
        <f t="shared" si="1"/>
        <v>-0.62623999999999924</v>
      </c>
      <c r="L29" s="73">
        <f t="shared" si="1"/>
        <v>-0.5738669999999999</v>
      </c>
      <c r="M29" s="73">
        <f t="shared" si="1"/>
        <v>-0.31790700000000172</v>
      </c>
      <c r="N29" s="73">
        <f t="shared" si="1"/>
        <v>-1.3070000000006132E-3</v>
      </c>
      <c r="O29" s="73">
        <f t="shared" si="1"/>
        <v>-9.5897999999998262E-2</v>
      </c>
      <c r="P29" s="73">
        <f t="shared" si="1"/>
        <v>0.21978100000000111</v>
      </c>
      <c r="Q29" s="73">
        <f t="shared" si="1"/>
        <v>0.47222400000000064</v>
      </c>
      <c r="R29" s="73">
        <f t="shared" si="1"/>
        <v>0.76190699999999723</v>
      </c>
      <c r="S29" s="73">
        <f t="shared" si="1"/>
        <v>1.1280350000000006</v>
      </c>
      <c r="T29" s="73">
        <f t="shared" si="1"/>
        <v>1.2635509999999996</v>
      </c>
      <c r="U29" s="73">
        <f t="shared" si="1"/>
        <v>1.2799459999999989</v>
      </c>
      <c r="V29" s="73">
        <f t="shared" si="1"/>
        <v>1.038965000000001</v>
      </c>
      <c r="W29" s="73">
        <f t="shared" si="1"/>
        <v>1.0024899999999981</v>
      </c>
      <c r="X29" s="73">
        <f t="shared" si="1"/>
        <v>1.0056939999999983</v>
      </c>
      <c r="Y29" s="73">
        <f t="shared" si="1"/>
        <v>1.2410020000000017</v>
      </c>
      <c r="Z29" s="73">
        <f t="shared" si="1"/>
        <v>1.1838639999999998</v>
      </c>
      <c r="AA29" s="73">
        <f t="shared" si="1"/>
        <v>1.1167060000000006</v>
      </c>
      <c r="AB29" s="73">
        <f t="shared" si="1"/>
        <v>1.097059999999999</v>
      </c>
      <c r="AC29" s="73">
        <f t="shared" si="1"/>
        <v>1.4096389999999985</v>
      </c>
      <c r="AD29" s="73">
        <f t="shared" si="1"/>
        <v>1.6588330000000013</v>
      </c>
      <c r="AE29" s="73">
        <f t="shared" si="1"/>
        <v>1.4390479999999997</v>
      </c>
      <c r="AF29" s="73">
        <f t="shared" si="1"/>
        <v>1.3879750000000008</v>
      </c>
    </row>
    <row r="30" spans="1:32" ht="15" customHeight="1">
      <c r="A30" s="28" t="s">
        <v>58</v>
      </c>
    </row>
    <row r="31" spans="1:32" ht="15" customHeight="1">
      <c r="A31" s="3" t="s">
        <v>175</v>
      </c>
      <c r="B31" s="25">
        <v>36.044361000000002</v>
      </c>
      <c r="C31" s="25">
        <v>36.044361000000002</v>
      </c>
      <c r="D31" s="25">
        <v>37.224972000000001</v>
      </c>
      <c r="E31" s="25">
        <v>37.818272</v>
      </c>
      <c r="F31" s="25">
        <v>37.821902999999999</v>
      </c>
      <c r="G31" s="25">
        <v>37.948394999999998</v>
      </c>
      <c r="H31" s="25">
        <v>38.010570999999999</v>
      </c>
      <c r="I31" s="25">
        <v>37.922511999999998</v>
      </c>
      <c r="J31" s="25">
        <v>37.872149999999998</v>
      </c>
      <c r="K31" s="25">
        <v>37.837966999999999</v>
      </c>
      <c r="L31" s="25">
        <v>37.828014000000003</v>
      </c>
      <c r="M31" s="25">
        <v>37.847389</v>
      </c>
      <c r="N31" s="25">
        <v>37.852668999999999</v>
      </c>
      <c r="O31" s="25">
        <v>37.889983999999998</v>
      </c>
      <c r="P31" s="25">
        <v>37.912601000000002</v>
      </c>
      <c r="Q31" s="25">
        <v>37.928756999999997</v>
      </c>
      <c r="R31" s="25">
        <v>37.977603999999999</v>
      </c>
      <c r="S31" s="25">
        <v>38.092112999999998</v>
      </c>
      <c r="T31" s="25">
        <v>38.168449000000003</v>
      </c>
      <c r="U31" s="25">
        <v>38.289459000000001</v>
      </c>
      <c r="V31" s="25">
        <v>38.363556000000003</v>
      </c>
      <c r="W31" s="25">
        <v>38.490177000000003</v>
      </c>
      <c r="X31" s="25">
        <v>38.626716999999999</v>
      </c>
      <c r="Y31" s="25">
        <v>38.758597999999999</v>
      </c>
      <c r="Z31" s="25">
        <v>38.902782000000002</v>
      </c>
      <c r="AA31" s="25">
        <v>39.068516000000002</v>
      </c>
      <c r="AB31" s="25">
        <v>39.271403999999997</v>
      </c>
      <c r="AC31" s="25">
        <v>39.448132000000001</v>
      </c>
      <c r="AD31" s="25">
        <v>39.59684</v>
      </c>
      <c r="AE31" s="25">
        <v>39.813606</v>
      </c>
      <c r="AF31" s="25">
        <v>40.124302</v>
      </c>
    </row>
    <row r="32" spans="1:32" ht="15" customHeight="1">
      <c r="A32" s="3" t="s">
        <v>3</v>
      </c>
      <c r="B32" s="25">
        <v>31.364001999999999</v>
      </c>
      <c r="C32" s="25">
        <v>31.364001999999999</v>
      </c>
      <c r="D32" s="25">
        <v>31.590693000000002</v>
      </c>
      <c r="E32" s="25">
        <v>31.669806000000001</v>
      </c>
      <c r="F32" s="25">
        <v>31.834752999999999</v>
      </c>
      <c r="G32" s="25">
        <v>31.606369000000001</v>
      </c>
      <c r="H32" s="25">
        <v>31.646839</v>
      </c>
      <c r="I32" s="25">
        <v>31.648223999999999</v>
      </c>
      <c r="J32" s="25">
        <v>31.834326000000001</v>
      </c>
      <c r="K32" s="25">
        <v>31.667535999999998</v>
      </c>
      <c r="L32" s="25">
        <v>31.540631999999999</v>
      </c>
      <c r="M32" s="25">
        <v>31.508800999999998</v>
      </c>
      <c r="N32" s="25">
        <v>31.644221999999999</v>
      </c>
      <c r="O32" s="25">
        <v>31.724525</v>
      </c>
      <c r="P32" s="25">
        <v>31.748529000000001</v>
      </c>
      <c r="Q32" s="25">
        <v>31.702368</v>
      </c>
      <c r="R32" s="25">
        <v>31.800056000000001</v>
      </c>
      <c r="S32" s="25">
        <v>32.000366</v>
      </c>
      <c r="T32" s="25">
        <v>32.228591999999999</v>
      </c>
      <c r="U32" s="25">
        <v>32.384529000000001</v>
      </c>
      <c r="V32" s="25">
        <v>32.631245</v>
      </c>
      <c r="W32" s="25">
        <v>32.928466999999998</v>
      </c>
      <c r="X32" s="25">
        <v>33.218964</v>
      </c>
      <c r="Y32" s="25">
        <v>33.452292999999997</v>
      </c>
      <c r="Z32" s="25">
        <v>33.794918000000003</v>
      </c>
      <c r="AA32" s="25">
        <v>34.070728000000003</v>
      </c>
      <c r="AB32" s="25">
        <v>34.311028</v>
      </c>
      <c r="AC32" s="25">
        <v>34.532719</v>
      </c>
      <c r="AD32" s="25">
        <v>34.766818999999998</v>
      </c>
      <c r="AE32" s="25">
        <v>34.970325000000003</v>
      </c>
      <c r="AF32" s="25">
        <v>35.272995000000002</v>
      </c>
    </row>
    <row r="33" spans="1:32" ht="15" customHeight="1">
      <c r="A33" s="3" t="s">
        <v>176</v>
      </c>
      <c r="B33" s="25">
        <v>10.883175</v>
      </c>
      <c r="C33" s="25">
        <v>10.883175</v>
      </c>
      <c r="D33" s="25">
        <v>10.445541</v>
      </c>
      <c r="E33" s="25">
        <v>10.101284</v>
      </c>
      <c r="F33" s="25">
        <v>8.709911</v>
      </c>
      <c r="G33" s="25">
        <v>8.4682560000000002</v>
      </c>
      <c r="H33" s="25">
        <v>8.3823170000000005</v>
      </c>
      <c r="I33" s="25">
        <v>8.3112879999999993</v>
      </c>
      <c r="J33" s="25">
        <v>8.2223109999999995</v>
      </c>
      <c r="K33" s="25">
        <v>7.9810280000000002</v>
      </c>
      <c r="L33" s="25">
        <v>7.8595860000000002</v>
      </c>
      <c r="M33" s="25">
        <v>7.763439</v>
      </c>
      <c r="N33" s="25">
        <v>7.6234830000000002</v>
      </c>
      <c r="O33" s="25">
        <v>7.6946349999999999</v>
      </c>
      <c r="P33" s="25">
        <v>7.3000720000000001</v>
      </c>
      <c r="Q33" s="25">
        <v>7.1232829999999998</v>
      </c>
      <c r="R33" s="25">
        <v>6.8965509999999997</v>
      </c>
      <c r="S33" s="25">
        <v>6.7943470000000001</v>
      </c>
      <c r="T33" s="25">
        <v>6.7756059999999998</v>
      </c>
      <c r="U33" s="25">
        <v>6.7576470000000004</v>
      </c>
      <c r="V33" s="25">
        <v>6.6525119999999998</v>
      </c>
      <c r="W33" s="25">
        <v>6.6026619999999996</v>
      </c>
      <c r="X33" s="25">
        <v>6.549118</v>
      </c>
      <c r="Y33" s="25">
        <v>6.4690919999999998</v>
      </c>
      <c r="Z33" s="25">
        <v>6.3793249999999997</v>
      </c>
      <c r="AA33" s="25">
        <v>6.3075530000000004</v>
      </c>
      <c r="AB33" s="25">
        <v>6.2796469999999998</v>
      </c>
      <c r="AC33" s="25">
        <v>6.2360530000000001</v>
      </c>
      <c r="AD33" s="25">
        <v>6.2113950000000004</v>
      </c>
      <c r="AE33" s="25">
        <v>6.2032030000000002</v>
      </c>
      <c r="AF33" s="25">
        <v>6.2120629999999997</v>
      </c>
    </row>
    <row r="34" spans="1:32" ht="15" customHeight="1">
      <c r="A34" s="3" t="s">
        <v>47</v>
      </c>
      <c r="B34" s="25">
        <v>8.1211500000000001</v>
      </c>
      <c r="C34" s="25">
        <v>8.1211500000000001</v>
      </c>
      <c r="D34" s="25">
        <v>8.1831110000000002</v>
      </c>
      <c r="E34" s="25">
        <v>8.2025790000000001</v>
      </c>
      <c r="F34" s="25">
        <v>8.239058</v>
      </c>
      <c r="G34" s="25">
        <v>8.1638990000000007</v>
      </c>
      <c r="H34" s="25">
        <v>8.0757549999999991</v>
      </c>
      <c r="I34" s="25">
        <v>7.9302669999999997</v>
      </c>
      <c r="J34" s="25">
        <v>7.5376779999999997</v>
      </c>
      <c r="K34" s="25">
        <v>7.4682399999999998</v>
      </c>
      <c r="L34" s="25">
        <v>7.3830489999999998</v>
      </c>
      <c r="M34" s="25">
        <v>7.3944660000000004</v>
      </c>
      <c r="N34" s="25">
        <v>7.4023870000000001</v>
      </c>
      <c r="O34" s="25">
        <v>6.97715</v>
      </c>
      <c r="P34" s="25">
        <v>6.9844030000000004</v>
      </c>
      <c r="Q34" s="25">
        <v>6.9990759999999996</v>
      </c>
      <c r="R34" s="25">
        <v>7.0099830000000001</v>
      </c>
      <c r="S34" s="25">
        <v>6.9454250000000002</v>
      </c>
      <c r="T34" s="25">
        <v>6.9476250000000004</v>
      </c>
      <c r="U34" s="25">
        <v>6.9433559999999996</v>
      </c>
      <c r="V34" s="25">
        <v>6.9481529999999996</v>
      </c>
      <c r="W34" s="25">
        <v>6.9605319999999997</v>
      </c>
      <c r="X34" s="25">
        <v>6.9737629999999999</v>
      </c>
      <c r="Y34" s="25">
        <v>6.982812</v>
      </c>
      <c r="Z34" s="25">
        <v>6.9907719999999998</v>
      </c>
      <c r="AA34" s="25">
        <v>6.9993160000000003</v>
      </c>
      <c r="AB34" s="25">
        <v>7.0037760000000002</v>
      </c>
      <c r="AC34" s="25">
        <v>7.0082190000000004</v>
      </c>
      <c r="AD34" s="25">
        <v>6.9090119999999997</v>
      </c>
      <c r="AE34" s="25">
        <v>6.9123650000000003</v>
      </c>
      <c r="AF34" s="25">
        <v>6.9172060000000002</v>
      </c>
    </row>
    <row r="35" spans="1:32" ht="15" customHeight="1">
      <c r="A35" s="3" t="s">
        <v>48</v>
      </c>
      <c r="B35" s="25">
        <v>2.2890280000000001</v>
      </c>
      <c r="C35" s="25">
        <v>2.2890280000000001</v>
      </c>
      <c r="D35" s="25">
        <v>2.3967839999999998</v>
      </c>
      <c r="E35" s="25">
        <v>2.5171679999999999</v>
      </c>
      <c r="F35" s="25">
        <v>2.608241</v>
      </c>
      <c r="G35" s="25">
        <v>2.559021</v>
      </c>
      <c r="H35" s="25">
        <v>2.532505</v>
      </c>
      <c r="I35" s="25">
        <v>2.5173380000000001</v>
      </c>
      <c r="J35" s="25">
        <v>2.492607</v>
      </c>
      <c r="K35" s="25">
        <v>2.481665</v>
      </c>
      <c r="L35" s="25">
        <v>2.4606750000000002</v>
      </c>
      <c r="M35" s="25">
        <v>2.4493909999999999</v>
      </c>
      <c r="N35" s="25">
        <v>2.4410449999999999</v>
      </c>
      <c r="O35" s="25">
        <v>2.428226</v>
      </c>
      <c r="P35" s="25">
        <v>2.419861</v>
      </c>
      <c r="Q35" s="25">
        <v>2.40219</v>
      </c>
      <c r="R35" s="25">
        <v>2.3892720000000001</v>
      </c>
      <c r="S35" s="25">
        <v>2.3758460000000001</v>
      </c>
      <c r="T35" s="25">
        <v>2.3621409999999998</v>
      </c>
      <c r="U35" s="25">
        <v>2.348846</v>
      </c>
      <c r="V35" s="25">
        <v>2.3479320000000001</v>
      </c>
      <c r="W35" s="25">
        <v>2.3437739999999998</v>
      </c>
      <c r="X35" s="25">
        <v>2.3283559999999999</v>
      </c>
      <c r="Y35" s="25">
        <v>2.313898</v>
      </c>
      <c r="Z35" s="25">
        <v>2.311712</v>
      </c>
      <c r="AA35" s="25">
        <v>2.3028740000000001</v>
      </c>
      <c r="AB35" s="25">
        <v>2.2963979999999999</v>
      </c>
      <c r="AC35" s="25">
        <v>2.29053</v>
      </c>
      <c r="AD35" s="25">
        <v>2.2572459999999999</v>
      </c>
      <c r="AE35" s="25">
        <v>2.2424409999999999</v>
      </c>
      <c r="AF35" s="65">
        <v>2.2397749999999998</v>
      </c>
    </row>
    <row r="36" spans="1:32" ht="15" customHeight="1">
      <c r="A36" s="3" t="s">
        <v>177</v>
      </c>
      <c r="B36" s="25">
        <v>3.1231010000000001</v>
      </c>
      <c r="C36" s="25">
        <v>3.1231010000000001</v>
      </c>
      <c r="D36" s="25">
        <v>3.1651180000000001</v>
      </c>
      <c r="E36" s="25">
        <v>3.0964849999999999</v>
      </c>
      <c r="F36" s="25">
        <v>3.1100829999999999</v>
      </c>
      <c r="G36" s="25">
        <v>3.1420189999999999</v>
      </c>
      <c r="H36" s="25">
        <v>3.1514530000000001</v>
      </c>
      <c r="I36" s="25">
        <v>3.152345</v>
      </c>
      <c r="J36" s="25">
        <v>3.1522670000000002</v>
      </c>
      <c r="K36" s="25">
        <v>3.162369</v>
      </c>
      <c r="L36" s="25">
        <v>3.172193</v>
      </c>
      <c r="M36" s="25">
        <v>3.1847810000000001</v>
      </c>
      <c r="N36" s="25">
        <v>3.1909939999999999</v>
      </c>
      <c r="O36" s="25">
        <v>3.1990440000000002</v>
      </c>
      <c r="P36" s="25">
        <v>3.2014849999999999</v>
      </c>
      <c r="Q36" s="25">
        <v>3.202966</v>
      </c>
      <c r="R36" s="25">
        <v>3.2063459999999999</v>
      </c>
      <c r="S36" s="25">
        <v>3.2146880000000002</v>
      </c>
      <c r="T36" s="25">
        <v>3.2252890000000001</v>
      </c>
      <c r="U36" s="25">
        <v>3.2349190000000001</v>
      </c>
      <c r="V36" s="25">
        <v>3.25265</v>
      </c>
      <c r="W36" s="25">
        <v>3.2680359999999999</v>
      </c>
      <c r="X36" s="25">
        <v>3.2848929999999998</v>
      </c>
      <c r="Y36" s="25">
        <v>3.3033419999999998</v>
      </c>
      <c r="Z36" s="25">
        <v>3.319197</v>
      </c>
      <c r="AA36" s="25">
        <v>3.3341270000000001</v>
      </c>
      <c r="AB36" s="25">
        <v>3.3547530000000001</v>
      </c>
      <c r="AC36" s="25">
        <v>3.3722750000000001</v>
      </c>
      <c r="AD36" s="25">
        <v>3.3945609999999999</v>
      </c>
      <c r="AE36" s="25">
        <v>3.4135680000000002</v>
      </c>
      <c r="AF36" s="25">
        <v>3.4399540000000002</v>
      </c>
    </row>
    <row r="37" spans="1:32" ht="15" customHeight="1">
      <c r="A37" s="3" t="s">
        <v>50</v>
      </c>
      <c r="B37" s="25">
        <v>4.8375180000000002</v>
      </c>
      <c r="C37" s="25">
        <v>4.8375180000000002</v>
      </c>
      <c r="D37" s="25">
        <v>5.5315700000000003</v>
      </c>
      <c r="E37" s="25">
        <v>6.0711469999999998</v>
      </c>
      <c r="F37" s="25">
        <v>7.048057</v>
      </c>
      <c r="G37" s="25">
        <v>7.6961969999999997</v>
      </c>
      <c r="H37" s="25">
        <v>7.9871150000000002</v>
      </c>
      <c r="I37" s="25">
        <v>8.1648899999999998</v>
      </c>
      <c r="J37" s="25">
        <v>8.4470709999999993</v>
      </c>
      <c r="K37" s="25">
        <v>8.9855330000000002</v>
      </c>
      <c r="L37" s="25">
        <v>9.4192999999999998</v>
      </c>
      <c r="M37" s="25">
        <v>9.6682009999999998</v>
      </c>
      <c r="N37" s="25">
        <v>9.8812870000000004</v>
      </c>
      <c r="O37" s="25">
        <v>10.22967</v>
      </c>
      <c r="P37" s="25">
        <v>10.708444999999999</v>
      </c>
      <c r="Q37" s="25">
        <v>11.114723</v>
      </c>
      <c r="R37" s="25">
        <v>11.477456999999999</v>
      </c>
      <c r="S37" s="25">
        <v>11.710376</v>
      </c>
      <c r="T37" s="25">
        <v>11.856728</v>
      </c>
      <c r="U37" s="25">
        <v>12.052443999999999</v>
      </c>
      <c r="V37" s="25">
        <v>12.223924999999999</v>
      </c>
      <c r="W37" s="25">
        <v>12.321215</v>
      </c>
      <c r="X37" s="25">
        <v>12.488827000000001</v>
      </c>
      <c r="Y37" s="25">
        <v>12.741999</v>
      </c>
      <c r="Z37" s="25">
        <v>12.862004000000001</v>
      </c>
      <c r="AA37" s="25">
        <v>13.024609</v>
      </c>
      <c r="AB37" s="25">
        <v>13.209072000000001</v>
      </c>
      <c r="AC37" s="25">
        <v>13.428094</v>
      </c>
      <c r="AD37" s="25">
        <v>13.684735999999999</v>
      </c>
      <c r="AE37" s="25">
        <v>13.945974</v>
      </c>
      <c r="AF37" s="25">
        <v>14.195777</v>
      </c>
    </row>
    <row r="38" spans="1:32" ht="15" customHeight="1">
      <c r="A38" s="3" t="s">
        <v>178</v>
      </c>
      <c r="B38" s="25">
        <v>0.33670600000000001</v>
      </c>
      <c r="C38" s="25">
        <v>0.33670600000000001</v>
      </c>
      <c r="D38" s="25">
        <v>0.28452499999999997</v>
      </c>
      <c r="E38" s="25">
        <v>0.26216499999999998</v>
      </c>
      <c r="F38" s="25">
        <v>0.26523000000000002</v>
      </c>
      <c r="G38" s="25">
        <v>0.255498</v>
      </c>
      <c r="H38" s="25">
        <v>0.26056800000000002</v>
      </c>
      <c r="I38" s="25">
        <v>0.27449800000000002</v>
      </c>
      <c r="J38" s="25">
        <v>0.28276899999999999</v>
      </c>
      <c r="K38" s="25">
        <v>0.28574699999999997</v>
      </c>
      <c r="L38" s="25">
        <v>0.29210799999999998</v>
      </c>
      <c r="M38" s="25">
        <v>0.28487600000000002</v>
      </c>
      <c r="N38" s="25">
        <v>0.28884799999999999</v>
      </c>
      <c r="O38" s="25">
        <v>0.284584</v>
      </c>
      <c r="P38" s="25">
        <v>0.28972599999999998</v>
      </c>
      <c r="Q38" s="25">
        <v>0.28489599999999998</v>
      </c>
      <c r="R38" s="25">
        <v>0.28214</v>
      </c>
      <c r="S38" s="25">
        <v>0.27998699999999999</v>
      </c>
      <c r="T38" s="25">
        <v>0.281057</v>
      </c>
      <c r="U38" s="25">
        <v>0.28409899999999999</v>
      </c>
      <c r="V38" s="25">
        <v>0.28526800000000002</v>
      </c>
      <c r="W38" s="25">
        <v>0.28082600000000002</v>
      </c>
      <c r="X38" s="25">
        <v>0.27845199999999998</v>
      </c>
      <c r="Y38" s="25">
        <v>0.27604299999999998</v>
      </c>
      <c r="Z38" s="25">
        <v>0.27892899999999998</v>
      </c>
      <c r="AA38" s="25">
        <v>0.27582499999999999</v>
      </c>
      <c r="AB38" s="25">
        <v>0.27652500000000002</v>
      </c>
      <c r="AC38" s="25">
        <v>0.276725</v>
      </c>
      <c r="AD38" s="25">
        <v>0.27746300000000002</v>
      </c>
      <c r="AE38" s="25">
        <v>0.277785</v>
      </c>
      <c r="AF38" s="25">
        <v>0.27832200000000001</v>
      </c>
    </row>
    <row r="39" spans="1:32" ht="15" customHeight="1">
      <c r="A39" s="28" t="s">
        <v>4</v>
      </c>
      <c r="B39" s="29">
        <v>96.999038999999996</v>
      </c>
      <c r="C39" s="29">
        <v>96.999038999999996</v>
      </c>
      <c r="D39" s="29">
        <v>98.822310999999999</v>
      </c>
      <c r="E39" s="29">
        <v>99.738892000000007</v>
      </c>
      <c r="F39" s="29">
        <v>99.637230000000002</v>
      </c>
      <c r="G39" s="29">
        <v>99.839661000000007</v>
      </c>
      <c r="H39" s="29">
        <v>100.047112</v>
      </c>
      <c r="I39" s="29">
        <v>99.921363999999997</v>
      </c>
      <c r="J39" s="29">
        <v>99.841187000000005</v>
      </c>
      <c r="K39" s="29">
        <v>99.870079000000004</v>
      </c>
      <c r="L39" s="29">
        <v>99.955558999999994</v>
      </c>
      <c r="M39" s="29">
        <v>100.10133399999999</v>
      </c>
      <c r="N39" s="29">
        <v>100.32493599999999</v>
      </c>
      <c r="O39" s="29">
        <v>100.42781100000001</v>
      </c>
      <c r="P39" s="29">
        <v>100.56512499999999</v>
      </c>
      <c r="Q39" s="29">
        <v>100.758263</v>
      </c>
      <c r="R39" s="29">
        <v>101.039421</v>
      </c>
      <c r="S39" s="29">
        <v>101.413155</v>
      </c>
      <c r="T39" s="29">
        <v>101.84549</v>
      </c>
      <c r="U39" s="29">
        <v>102.295288</v>
      </c>
      <c r="V39" s="29">
        <v>102.705231</v>
      </c>
      <c r="W39" s="29">
        <v>103.195679</v>
      </c>
      <c r="X39" s="29">
        <v>103.749084</v>
      </c>
      <c r="Y39" s="29">
        <v>104.29808</v>
      </c>
      <c r="Z39" s="29">
        <v>104.839645</v>
      </c>
      <c r="AA39" s="29">
        <v>105.383545</v>
      </c>
      <c r="AB39" s="29">
        <v>106.002594</v>
      </c>
      <c r="AC39" s="29">
        <v>106.592743</v>
      </c>
      <c r="AD39" s="29">
        <v>107.098083</v>
      </c>
      <c r="AE39" s="29">
        <v>107.779274</v>
      </c>
      <c r="AF39" s="29">
        <v>108.680397</v>
      </c>
    </row>
    <row r="40" spans="1:32" ht="15" customHeight="1">
      <c r="A40" s="25" t="s">
        <v>149</v>
      </c>
      <c r="B40" s="25">
        <f>B7-B32</f>
        <v>4.3131109999999993</v>
      </c>
      <c r="C40" s="25">
        <f t="shared" ref="C40:E40" si="2">C7-C32</f>
        <v>4.3131109999999993</v>
      </c>
      <c r="D40" s="25">
        <f t="shared" si="2"/>
        <v>5.4155969999999982</v>
      </c>
      <c r="E40" s="25">
        <f t="shared" si="2"/>
        <v>5.7164129999999957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1:32" ht="15" customHeight="1">
      <c r="A41" s="28" t="s">
        <v>117</v>
      </c>
    </row>
    <row r="42" spans="1:32" ht="15" customHeight="1">
      <c r="A42" s="3" t="s">
        <v>59</v>
      </c>
      <c r="B42" s="31">
        <v>71.587997000000001</v>
      </c>
      <c r="C42" s="31">
        <v>71.587997000000001</v>
      </c>
      <c r="D42" s="31">
        <v>70.213927999999996</v>
      </c>
      <c r="E42" s="31">
        <v>60.555264000000001</v>
      </c>
      <c r="F42" s="31">
        <v>65.698181000000005</v>
      </c>
      <c r="G42" s="31">
        <v>66.966232000000005</v>
      </c>
      <c r="H42" s="31">
        <v>68.566528000000005</v>
      </c>
      <c r="I42" s="31">
        <v>70.331649999999996</v>
      </c>
      <c r="J42" s="31">
        <v>71.846969999999999</v>
      </c>
      <c r="K42" s="31">
        <v>72.554810000000003</v>
      </c>
      <c r="L42" s="31">
        <v>73.927574000000007</v>
      </c>
      <c r="M42" s="31">
        <v>75.428145999999998</v>
      </c>
      <c r="N42" s="31">
        <v>76.548935</v>
      </c>
      <c r="O42" s="31">
        <v>77.393790999999993</v>
      </c>
      <c r="P42" s="31">
        <v>78.101562000000001</v>
      </c>
      <c r="Q42" s="31">
        <v>78.826622</v>
      </c>
      <c r="R42" s="31">
        <v>79.945999</v>
      </c>
      <c r="S42" s="31">
        <v>80.923584000000005</v>
      </c>
      <c r="T42" s="31">
        <v>81.905868999999996</v>
      </c>
      <c r="U42" s="31">
        <v>82.210007000000004</v>
      </c>
      <c r="V42" s="31">
        <v>83.920638999999994</v>
      </c>
      <c r="W42" s="31">
        <v>84.768226999999996</v>
      </c>
      <c r="X42" s="31">
        <v>85.086143000000007</v>
      </c>
      <c r="Y42" s="31">
        <v>86.488570999999993</v>
      </c>
      <c r="Z42" s="31">
        <v>88.146811999999997</v>
      </c>
      <c r="AA42" s="31">
        <v>88.602631000000002</v>
      </c>
      <c r="AB42" s="31">
        <v>89.846305999999998</v>
      </c>
      <c r="AC42" s="31">
        <v>90.272803999999994</v>
      </c>
      <c r="AD42" s="31">
        <v>90.105484000000004</v>
      </c>
      <c r="AE42" s="31">
        <v>90.229286000000002</v>
      </c>
      <c r="AF42" s="31">
        <v>89.908057999999997</v>
      </c>
    </row>
    <row r="43" spans="1:32" ht="15" customHeight="1">
      <c r="A43" s="3" t="s">
        <v>118</v>
      </c>
      <c r="B43" s="31">
        <v>69.023003000000003</v>
      </c>
      <c r="C43" s="31">
        <v>69.023003000000003</v>
      </c>
      <c r="D43" s="31">
        <v>66.671440000000004</v>
      </c>
      <c r="E43" s="31">
        <v>58.789005000000003</v>
      </c>
      <c r="F43" s="31">
        <v>63.971465999999999</v>
      </c>
      <c r="G43" s="31">
        <v>64.730819999999994</v>
      </c>
      <c r="H43" s="31">
        <v>65.986869999999996</v>
      </c>
      <c r="I43" s="31">
        <v>67.861976999999996</v>
      </c>
      <c r="J43" s="31">
        <v>69.232902999999993</v>
      </c>
      <c r="K43" s="31">
        <v>70.250511000000003</v>
      </c>
      <c r="L43" s="31">
        <v>71.330612000000002</v>
      </c>
      <c r="M43" s="31">
        <v>72.823188999999999</v>
      </c>
      <c r="N43" s="31">
        <v>73.993660000000006</v>
      </c>
      <c r="O43" s="31">
        <v>74.785088000000002</v>
      </c>
      <c r="P43" s="31">
        <v>75.188484000000003</v>
      </c>
      <c r="Q43" s="31">
        <v>75.902907999999996</v>
      </c>
      <c r="R43" s="31">
        <v>77.117073000000005</v>
      </c>
      <c r="S43" s="31">
        <v>78.005936000000005</v>
      </c>
      <c r="T43" s="31">
        <v>79.037025</v>
      </c>
      <c r="U43" s="31">
        <v>79.295051999999998</v>
      </c>
      <c r="V43" s="31">
        <v>80.803855999999996</v>
      </c>
      <c r="W43" s="31">
        <v>81.726851999999994</v>
      </c>
      <c r="X43" s="31">
        <v>82.116341000000006</v>
      </c>
      <c r="Y43" s="31">
        <v>83.541427999999996</v>
      </c>
      <c r="Z43" s="31">
        <v>85.256896999999995</v>
      </c>
      <c r="AA43" s="31">
        <v>85.725876</v>
      </c>
      <c r="AB43" s="31">
        <v>86.969375999999997</v>
      </c>
      <c r="AC43" s="31">
        <v>86.918678</v>
      </c>
      <c r="AD43" s="31">
        <v>87.038887000000003</v>
      </c>
      <c r="AE43" s="31">
        <v>87.344871999999995</v>
      </c>
      <c r="AF43" s="31">
        <v>87.069678999999994</v>
      </c>
    </row>
    <row r="44" spans="1:32" ht="15" customHeight="1">
      <c r="A44" s="3" t="s">
        <v>115</v>
      </c>
      <c r="B44" s="25">
        <v>4.1076509999999997</v>
      </c>
      <c r="C44" s="25">
        <v>4.1076509999999997</v>
      </c>
      <c r="D44" s="25">
        <v>3.8431999999999999</v>
      </c>
      <c r="E44" s="25">
        <v>3.4932249999999998</v>
      </c>
      <c r="F44" s="25">
        <v>3.1748050000000001</v>
      </c>
      <c r="G44" s="25">
        <v>3.0008349999999999</v>
      </c>
      <c r="H44" s="25">
        <v>2.9781339999999998</v>
      </c>
      <c r="I44" s="25">
        <v>3.075542</v>
      </c>
      <c r="J44" s="25">
        <v>3.2467950000000001</v>
      </c>
      <c r="K44" s="25">
        <v>3.3646910000000001</v>
      </c>
      <c r="L44" s="25">
        <v>3.4596520000000002</v>
      </c>
      <c r="M44" s="25">
        <v>3.5438399999999999</v>
      </c>
      <c r="N44" s="25">
        <v>3.5773830000000002</v>
      </c>
      <c r="O44" s="25">
        <v>3.6457830000000002</v>
      </c>
      <c r="P44" s="25">
        <v>3.640091</v>
      </c>
      <c r="Q44" s="25">
        <v>3.6379039999999998</v>
      </c>
      <c r="R44" s="25">
        <v>3.6477919999999999</v>
      </c>
      <c r="S44" s="25">
        <v>3.6650480000000001</v>
      </c>
      <c r="T44" s="25">
        <v>3.6839080000000002</v>
      </c>
      <c r="U44" s="25">
        <v>3.685022</v>
      </c>
      <c r="V44" s="25">
        <v>3.7205379999999999</v>
      </c>
      <c r="W44" s="25">
        <v>3.7265929999999998</v>
      </c>
      <c r="X44" s="25">
        <v>3.70383</v>
      </c>
      <c r="Y44" s="25">
        <v>3.7073689999999999</v>
      </c>
      <c r="Z44" s="25">
        <v>3.645143</v>
      </c>
      <c r="AA44" s="25">
        <v>3.6145320000000001</v>
      </c>
      <c r="AB44" s="25">
        <v>3.6030579999999999</v>
      </c>
      <c r="AC44" s="25">
        <v>3.596854</v>
      </c>
      <c r="AD44" s="25">
        <v>3.6211030000000002</v>
      </c>
      <c r="AE44" s="25">
        <v>3.597585</v>
      </c>
      <c r="AF44" s="25">
        <v>3.590354</v>
      </c>
    </row>
    <row r="45" spans="1:32" ht="15" customHeight="1">
      <c r="A45" s="3" t="s">
        <v>179</v>
      </c>
      <c r="B45" s="30"/>
      <c r="C45" s="30"/>
      <c r="D45" s="30">
        <v>35.111503999999996</v>
      </c>
      <c r="E45" s="30">
        <v>33.844917000000002</v>
      </c>
      <c r="F45" s="30">
        <v>33.609684000000001</v>
      </c>
      <c r="G45" s="30">
        <v>34.958438999999998</v>
      </c>
      <c r="H45" s="30">
        <v>32.931694</v>
      </c>
      <c r="I45" s="30">
        <v>31.57048</v>
      </c>
      <c r="J45" s="30">
        <v>31.043099999999999</v>
      </c>
      <c r="K45" s="30">
        <v>30.872254999999999</v>
      </c>
      <c r="L45" s="30">
        <v>30.817554000000001</v>
      </c>
      <c r="M45" s="30">
        <v>30.928635</v>
      </c>
      <c r="N45" s="30">
        <v>31.011113999999999</v>
      </c>
      <c r="O45" s="30">
        <v>30.980854000000001</v>
      </c>
      <c r="P45" s="30">
        <v>31.089146</v>
      </c>
      <c r="Q45" s="30">
        <v>31.342055999999999</v>
      </c>
      <c r="R45" s="30">
        <v>31.416717999999999</v>
      </c>
      <c r="S45" s="30">
        <v>31.852381000000001</v>
      </c>
      <c r="T45" s="30">
        <v>32.196510000000004</v>
      </c>
      <c r="U45" s="30">
        <v>32.524253999999999</v>
      </c>
      <c r="V45" s="30">
        <v>32.59816</v>
      </c>
      <c r="W45" s="30">
        <v>33.097641000000003</v>
      </c>
      <c r="X45" s="30">
        <v>33.301228000000002</v>
      </c>
      <c r="Y45" s="30">
        <v>33.331947</v>
      </c>
      <c r="Z45" s="30">
        <v>33.504508999999999</v>
      </c>
      <c r="AA45" s="30">
        <v>33.887622999999998</v>
      </c>
      <c r="AB45" s="30">
        <v>34.218879999999999</v>
      </c>
      <c r="AC45" s="30">
        <v>34.546219000000001</v>
      </c>
      <c r="AD45" s="30">
        <v>34.745182</v>
      </c>
      <c r="AE45" s="30">
        <v>34.672203000000003</v>
      </c>
      <c r="AF45" s="30">
        <v>34.851219</v>
      </c>
    </row>
    <row r="46" spans="1:32" ht="15" customHeight="1">
      <c r="A46" s="3" t="s">
        <v>180</v>
      </c>
      <c r="B46" s="25"/>
      <c r="C46" s="25"/>
      <c r="D46" s="25">
        <v>1.705446</v>
      </c>
      <c r="E46" s="25">
        <v>1.6388210000000001</v>
      </c>
      <c r="F46" s="25">
        <v>1.6095120000000001</v>
      </c>
      <c r="G46" s="25">
        <v>1.647257</v>
      </c>
      <c r="H46" s="25">
        <v>1.5704400000000001</v>
      </c>
      <c r="I46" s="25">
        <v>1.5194460000000001</v>
      </c>
      <c r="J46" s="25">
        <v>1.497841</v>
      </c>
      <c r="K46" s="25">
        <v>1.4938290000000001</v>
      </c>
      <c r="L46" s="25">
        <v>1.496864</v>
      </c>
      <c r="M46" s="25">
        <v>1.4988109999999999</v>
      </c>
      <c r="N46" s="25">
        <v>1.503771</v>
      </c>
      <c r="O46" s="25">
        <v>1.5000720000000001</v>
      </c>
      <c r="P46" s="25">
        <v>1.500092</v>
      </c>
      <c r="Q46" s="25">
        <v>1.512297</v>
      </c>
      <c r="R46" s="25">
        <v>1.516378</v>
      </c>
      <c r="S46" s="25">
        <v>1.533965</v>
      </c>
      <c r="T46" s="25">
        <v>1.543024</v>
      </c>
      <c r="U46" s="25">
        <v>1.5575650000000001</v>
      </c>
      <c r="V46" s="25">
        <v>1.5622499999999999</v>
      </c>
      <c r="W46" s="25">
        <v>1.5828770000000001</v>
      </c>
      <c r="X46" s="25">
        <v>1.5926210000000001</v>
      </c>
      <c r="Y46" s="25">
        <v>1.595726</v>
      </c>
      <c r="Z46" s="25">
        <v>1.602735</v>
      </c>
      <c r="AA46" s="25">
        <v>1.6165419999999999</v>
      </c>
      <c r="AB46" s="25">
        <v>1.6299600000000001</v>
      </c>
      <c r="AC46" s="25">
        <v>1.6387160000000001</v>
      </c>
      <c r="AD46" s="25">
        <v>1.6470659999999999</v>
      </c>
      <c r="AE46" s="25">
        <v>1.646091</v>
      </c>
      <c r="AF46" s="25">
        <v>1.65524</v>
      </c>
    </row>
    <row r="47" spans="1:32" ht="15" customHeight="1">
      <c r="A47" s="3" t="s">
        <v>181</v>
      </c>
      <c r="B47" s="25"/>
      <c r="C47" s="25"/>
      <c r="D47" s="25">
        <v>2.1722579999999998</v>
      </c>
      <c r="E47" s="25">
        <v>2.1414930000000001</v>
      </c>
      <c r="F47" s="25">
        <v>2.121902</v>
      </c>
      <c r="G47" s="25">
        <v>2.12609</v>
      </c>
      <c r="H47" s="25">
        <v>2.0790690000000001</v>
      </c>
      <c r="I47" s="25">
        <v>2.0494460000000001</v>
      </c>
      <c r="J47" s="25">
        <v>2.0459580000000002</v>
      </c>
      <c r="K47" s="25">
        <v>2.0371679999999999</v>
      </c>
      <c r="L47" s="25">
        <v>2.046529</v>
      </c>
      <c r="M47" s="25">
        <v>2.0462850000000001</v>
      </c>
      <c r="N47" s="25">
        <v>2.0472779999999999</v>
      </c>
      <c r="O47" s="25">
        <v>2.0419139999999998</v>
      </c>
      <c r="P47" s="25">
        <v>2.039256</v>
      </c>
      <c r="Q47" s="25">
        <v>2.042259</v>
      </c>
      <c r="R47" s="25">
        <v>2.0357090000000002</v>
      </c>
      <c r="S47" s="25">
        <v>2.0302069999999999</v>
      </c>
      <c r="T47" s="25">
        <v>2.033128</v>
      </c>
      <c r="U47" s="25">
        <v>2.0364460000000002</v>
      </c>
      <c r="V47" s="25">
        <v>2.0368659999999998</v>
      </c>
      <c r="W47" s="25">
        <v>2.0465800000000001</v>
      </c>
      <c r="X47" s="25">
        <v>2.0468359999999999</v>
      </c>
      <c r="Y47" s="25">
        <v>2.0412490000000001</v>
      </c>
      <c r="Z47" s="25">
        <v>2.0360740000000002</v>
      </c>
      <c r="AA47" s="25">
        <v>2.0358179999999999</v>
      </c>
      <c r="AB47" s="25">
        <v>2.0370759999999999</v>
      </c>
      <c r="AC47" s="25">
        <v>2.0375390000000002</v>
      </c>
      <c r="AD47" s="25">
        <v>2.0349469999999998</v>
      </c>
      <c r="AE47" s="25">
        <v>2.0279880000000001</v>
      </c>
      <c r="AF47" s="25">
        <v>2.0303800000000001</v>
      </c>
    </row>
    <row r="48" spans="1:32" ht="15" customHeight="1">
      <c r="A48" s="3" t="s">
        <v>60</v>
      </c>
      <c r="B48" s="30">
        <v>11.075704999999999</v>
      </c>
      <c r="C48" s="30">
        <v>11.075704999999999</v>
      </c>
      <c r="D48" s="30">
        <v>11.009380999999999</v>
      </c>
      <c r="E48" s="30">
        <v>10.803708</v>
      </c>
      <c r="F48" s="30">
        <v>10.535565999999999</v>
      </c>
      <c r="G48" s="30">
        <v>10.477593000000001</v>
      </c>
      <c r="H48" s="30">
        <v>10.445914999999999</v>
      </c>
      <c r="I48" s="30">
        <v>10.468019999999999</v>
      </c>
      <c r="J48" s="30">
        <v>10.506577</v>
      </c>
      <c r="K48" s="30">
        <v>10.537261000000001</v>
      </c>
      <c r="L48" s="30">
        <v>10.552866</v>
      </c>
      <c r="M48" s="30">
        <v>10.588819000000001</v>
      </c>
      <c r="N48" s="30">
        <v>10.607756</v>
      </c>
      <c r="O48" s="30">
        <v>10.666314</v>
      </c>
      <c r="P48" s="30">
        <v>10.702524</v>
      </c>
      <c r="Q48" s="30">
        <v>10.638994</v>
      </c>
      <c r="R48" s="30">
        <v>10.615938999999999</v>
      </c>
      <c r="S48" s="30">
        <v>10.560205</v>
      </c>
      <c r="T48" s="30">
        <v>10.504894</v>
      </c>
      <c r="U48" s="30">
        <v>10.508597999999999</v>
      </c>
      <c r="V48" s="30">
        <v>10.502003999999999</v>
      </c>
      <c r="W48" s="30">
        <v>10.460717000000001</v>
      </c>
      <c r="X48" s="30">
        <v>10.449843</v>
      </c>
      <c r="Y48" s="30">
        <v>10.421255</v>
      </c>
      <c r="Z48" s="30">
        <v>10.346347</v>
      </c>
      <c r="AA48" s="30">
        <v>10.344573</v>
      </c>
      <c r="AB48" s="30">
        <v>10.326129999999999</v>
      </c>
      <c r="AC48" s="30">
        <v>10.295339999999999</v>
      </c>
      <c r="AD48" s="30">
        <v>10.308408999999999</v>
      </c>
      <c r="AE48" s="30">
        <v>10.284522000000001</v>
      </c>
      <c r="AF48" s="30">
        <v>10.210072</v>
      </c>
    </row>
    <row r="49" spans="1:32" ht="15" customHeight="1">
      <c r="A49" s="28" t="s">
        <v>61</v>
      </c>
    </row>
    <row r="50" spans="1:32" ht="15" customHeight="1">
      <c r="A50" s="3" t="s">
        <v>59</v>
      </c>
      <c r="B50" s="31">
        <v>71.587997000000001</v>
      </c>
      <c r="C50" s="31">
        <v>71.587997000000001</v>
      </c>
      <c r="D50" s="31">
        <v>71.908996999999999</v>
      </c>
      <c r="E50" s="31">
        <v>63.119633</v>
      </c>
      <c r="F50" s="31">
        <v>70.030754000000002</v>
      </c>
      <c r="G50" s="31">
        <v>73.077590999999998</v>
      </c>
      <c r="H50" s="31">
        <v>76.659148999999999</v>
      </c>
      <c r="I50" s="31">
        <v>80.626732000000004</v>
      </c>
      <c r="J50" s="31">
        <v>84.434218999999999</v>
      </c>
      <c r="K50" s="31">
        <v>87.341201999999996</v>
      </c>
      <c r="L50" s="31">
        <v>91.066528000000005</v>
      </c>
      <c r="M50" s="31">
        <v>95.058066999999994</v>
      </c>
      <c r="N50" s="31">
        <v>98.613822999999996</v>
      </c>
      <c r="O50" s="31">
        <v>101.909042</v>
      </c>
      <c r="P50" s="31">
        <v>105.137276</v>
      </c>
      <c r="Q50" s="31">
        <v>108.46315</v>
      </c>
      <c r="R50" s="31">
        <v>112.433739</v>
      </c>
      <c r="S50" s="31">
        <v>116.328453</v>
      </c>
      <c r="T50" s="31">
        <v>120.363411</v>
      </c>
      <c r="U50" s="31">
        <v>123.48275</v>
      </c>
      <c r="V50" s="31">
        <v>128.911697</v>
      </c>
      <c r="W50" s="31">
        <v>133.167023</v>
      </c>
      <c r="X50" s="31">
        <v>136.71412699999999</v>
      </c>
      <c r="Y50" s="31">
        <v>142.15248099999999</v>
      </c>
      <c r="Z50" s="31">
        <v>148.18592799999999</v>
      </c>
      <c r="AA50" s="31">
        <v>152.33590699999999</v>
      </c>
      <c r="AB50" s="31">
        <v>158.004425</v>
      </c>
      <c r="AC50" s="31">
        <v>162.371307</v>
      </c>
      <c r="AD50" s="31">
        <v>165.773224</v>
      </c>
      <c r="AE50" s="31">
        <v>169.80813599999999</v>
      </c>
      <c r="AF50" s="31">
        <v>173.077652</v>
      </c>
    </row>
    <row r="51" spans="1:32" ht="15" customHeight="1">
      <c r="A51" s="3" t="s">
        <v>118</v>
      </c>
      <c r="B51" s="31">
        <v>69.023003000000003</v>
      </c>
      <c r="C51" s="31">
        <v>69.023003000000003</v>
      </c>
      <c r="D51" s="31">
        <v>68.280997999999997</v>
      </c>
      <c r="E51" s="31">
        <v>61.278576000000001</v>
      </c>
      <c r="F51" s="31">
        <v>68.190169999999995</v>
      </c>
      <c r="G51" s="31">
        <v>70.638176000000001</v>
      </c>
      <c r="H51" s="31">
        <v>73.775024000000002</v>
      </c>
      <c r="I51" s="31">
        <v>77.795546999999999</v>
      </c>
      <c r="J51" s="31">
        <v>81.362174999999993</v>
      </c>
      <c r="K51" s="31">
        <v>84.567290999999997</v>
      </c>
      <c r="L51" s="31">
        <v>87.867508000000001</v>
      </c>
      <c r="M51" s="31">
        <v>91.775176999999999</v>
      </c>
      <c r="N51" s="31">
        <v>95.321999000000005</v>
      </c>
      <c r="O51" s="31">
        <v>98.474007</v>
      </c>
      <c r="P51" s="31">
        <v>101.215805</v>
      </c>
      <c r="Q51" s="31">
        <v>104.440201</v>
      </c>
      <c r="R51" s="31">
        <v>108.455223</v>
      </c>
      <c r="S51" s="31">
        <v>112.134308</v>
      </c>
      <c r="T51" s="31">
        <v>116.147552</v>
      </c>
      <c r="U51" s="31">
        <v>119.10437</v>
      </c>
      <c r="V51" s="31">
        <v>124.12396200000001</v>
      </c>
      <c r="W51" s="31">
        <v>128.38916</v>
      </c>
      <c r="X51" s="31">
        <v>131.94232199999999</v>
      </c>
      <c r="Y51" s="31">
        <v>137.30856299999999</v>
      </c>
      <c r="Z51" s="31">
        <v>143.32762099999999</v>
      </c>
      <c r="AA51" s="31">
        <v>147.389847</v>
      </c>
      <c r="AB51" s="31">
        <v>152.94503800000001</v>
      </c>
      <c r="AC51" s="31">
        <v>156.33833300000001</v>
      </c>
      <c r="AD51" s="31">
        <v>160.131393</v>
      </c>
      <c r="AE51" s="31">
        <v>164.37977599999999</v>
      </c>
      <c r="AF51" s="31">
        <v>167.613632</v>
      </c>
    </row>
    <row r="52" spans="1:32" ht="15" customHeight="1">
      <c r="A52" s="3" t="s">
        <v>115</v>
      </c>
      <c r="B52" s="25">
        <v>4.1076509999999997</v>
      </c>
      <c r="C52" s="25">
        <v>4.1076509999999997</v>
      </c>
      <c r="D52" s="25">
        <v>3.935981</v>
      </c>
      <c r="E52" s="25">
        <v>3.6411549999999999</v>
      </c>
      <c r="F52" s="25">
        <v>3.3841730000000001</v>
      </c>
      <c r="G52" s="25">
        <v>3.2746930000000001</v>
      </c>
      <c r="H52" s="25">
        <v>3.329631</v>
      </c>
      <c r="I52" s="25">
        <v>3.5257369999999999</v>
      </c>
      <c r="J52" s="25">
        <v>3.8156180000000002</v>
      </c>
      <c r="K52" s="25">
        <v>4.0504030000000002</v>
      </c>
      <c r="L52" s="25">
        <v>4.2617190000000003</v>
      </c>
      <c r="M52" s="25">
        <v>4.466113</v>
      </c>
      <c r="N52" s="25">
        <v>4.6085469999999997</v>
      </c>
      <c r="O52" s="25">
        <v>4.8006219999999997</v>
      </c>
      <c r="P52" s="25">
        <v>4.9001479999999997</v>
      </c>
      <c r="Q52" s="25">
        <v>5.0056510000000003</v>
      </c>
      <c r="R52" s="25">
        <v>5.1301490000000003</v>
      </c>
      <c r="S52" s="25">
        <v>5.2685430000000002</v>
      </c>
      <c r="T52" s="25">
        <v>5.413627</v>
      </c>
      <c r="U52" s="25">
        <v>5.5350510000000002</v>
      </c>
      <c r="V52" s="25">
        <v>5.7151719999999999</v>
      </c>
      <c r="W52" s="25">
        <v>5.8543070000000004</v>
      </c>
      <c r="X52" s="25">
        <v>5.9512130000000001</v>
      </c>
      <c r="Y52" s="25">
        <v>6.093426</v>
      </c>
      <c r="Z52" s="25">
        <v>6.1279450000000004</v>
      </c>
      <c r="AA52" s="25">
        <v>6.2145219999999997</v>
      </c>
      <c r="AB52" s="25">
        <v>6.3363659999999999</v>
      </c>
      <c r="AC52" s="25">
        <v>6.4695660000000004</v>
      </c>
      <c r="AD52" s="25">
        <v>6.6619910000000004</v>
      </c>
      <c r="AE52" s="25">
        <v>6.7705209999999996</v>
      </c>
      <c r="AF52" s="25">
        <v>6.9116179999999998</v>
      </c>
    </row>
    <row r="53" spans="1:32" ht="15" customHeight="1">
      <c r="A53" s="3" t="s">
        <v>179</v>
      </c>
      <c r="B53" s="30"/>
      <c r="C53" s="30"/>
      <c r="D53" s="30">
        <v>35.111503999999996</v>
      </c>
      <c r="E53" s="30">
        <v>34.661987000000003</v>
      </c>
      <c r="F53" s="30">
        <v>35.032974000000003</v>
      </c>
      <c r="G53" s="30">
        <v>37.263832000000001</v>
      </c>
      <c r="H53" s="30">
        <v>35.937054000000003</v>
      </c>
      <c r="I53" s="30">
        <v>35.296612000000003</v>
      </c>
      <c r="J53" s="30">
        <v>35.587158000000002</v>
      </c>
      <c r="K53" s="30">
        <v>36.280929999999998</v>
      </c>
      <c r="L53" s="30">
        <v>37.098053</v>
      </c>
      <c r="M53" s="30">
        <v>38.098956999999999</v>
      </c>
      <c r="N53" s="30">
        <v>39.081654</v>
      </c>
      <c r="O53" s="30">
        <v>39.910946000000003</v>
      </c>
      <c r="P53" s="30">
        <v>40.936942999999999</v>
      </c>
      <c r="Q53" s="30">
        <v>42.191451999999998</v>
      </c>
      <c r="R53" s="30">
        <v>43.228493</v>
      </c>
      <c r="S53" s="30">
        <v>44.796267999999998</v>
      </c>
      <c r="T53" s="30">
        <v>46.282803000000001</v>
      </c>
      <c r="U53" s="30">
        <v>47.795479</v>
      </c>
      <c r="V53" s="30">
        <v>48.963752999999997</v>
      </c>
      <c r="W53" s="30">
        <v>50.841759000000003</v>
      </c>
      <c r="X53" s="30">
        <v>52.314712999999998</v>
      </c>
      <c r="Y53" s="30">
        <v>53.556873000000003</v>
      </c>
      <c r="Z53" s="30">
        <v>55.067959000000002</v>
      </c>
      <c r="AA53" s="30">
        <v>56.969379000000004</v>
      </c>
      <c r="AB53" s="30">
        <v>58.833064999999998</v>
      </c>
      <c r="AC53" s="30">
        <v>60.753250000000001</v>
      </c>
      <c r="AD53" s="30">
        <v>62.495243000000002</v>
      </c>
      <c r="AE53" s="30">
        <v>63.788817999999999</v>
      </c>
      <c r="AF53" s="30">
        <v>65.588691999999995</v>
      </c>
    </row>
    <row r="54" spans="1:32" ht="15" customHeight="1">
      <c r="A54" s="3" t="s">
        <v>180</v>
      </c>
      <c r="B54" s="25"/>
      <c r="C54" s="25"/>
      <c r="D54" s="25">
        <v>1.705446</v>
      </c>
      <c r="E54" s="25">
        <v>1.6783840000000001</v>
      </c>
      <c r="F54" s="25">
        <v>1.6776709999999999</v>
      </c>
      <c r="G54" s="25">
        <v>1.7558879999999999</v>
      </c>
      <c r="H54" s="25">
        <v>1.713759</v>
      </c>
      <c r="I54" s="25">
        <v>1.698779</v>
      </c>
      <c r="J54" s="25">
        <v>1.7170939999999999</v>
      </c>
      <c r="K54" s="25">
        <v>1.755541</v>
      </c>
      <c r="L54" s="25">
        <v>1.80192</v>
      </c>
      <c r="M54" s="25">
        <v>1.846287</v>
      </c>
      <c r="N54" s="25">
        <v>1.8951229999999999</v>
      </c>
      <c r="O54" s="25">
        <v>1.932461</v>
      </c>
      <c r="P54" s="25">
        <v>1.9752620000000001</v>
      </c>
      <c r="Q54" s="25">
        <v>2.0357949999999998</v>
      </c>
      <c r="R54" s="25">
        <v>2.0864919999999998</v>
      </c>
      <c r="S54" s="25">
        <v>2.157324</v>
      </c>
      <c r="T54" s="25">
        <v>2.2181120000000001</v>
      </c>
      <c r="U54" s="25">
        <v>2.2888929999999998</v>
      </c>
      <c r="V54" s="25">
        <v>2.346562</v>
      </c>
      <c r="W54" s="25">
        <v>2.4314800000000001</v>
      </c>
      <c r="X54" s="25">
        <v>2.501935</v>
      </c>
      <c r="Y54" s="25">
        <v>2.5639690000000002</v>
      </c>
      <c r="Z54" s="25">
        <v>2.634252</v>
      </c>
      <c r="AA54" s="25">
        <v>2.7176110000000002</v>
      </c>
      <c r="AB54" s="25">
        <v>2.802416</v>
      </c>
      <c r="AC54" s="25">
        <v>2.8818579999999998</v>
      </c>
      <c r="AD54" s="25">
        <v>2.9625339999999998</v>
      </c>
      <c r="AE54" s="25">
        <v>3.0284270000000002</v>
      </c>
      <c r="AF54" s="25">
        <v>3.1150989999999998</v>
      </c>
    </row>
    <row r="55" spans="1:32" ht="15" customHeight="1">
      <c r="A55" s="3" t="s">
        <v>181</v>
      </c>
      <c r="B55" s="25"/>
      <c r="C55" s="25"/>
      <c r="D55" s="25">
        <v>2.1722579999999998</v>
      </c>
      <c r="E55" s="25">
        <v>2.1931919999999998</v>
      </c>
      <c r="F55" s="25">
        <v>2.2117589999999998</v>
      </c>
      <c r="G55" s="25">
        <v>2.2662979999999999</v>
      </c>
      <c r="H55" s="25">
        <v>2.268805</v>
      </c>
      <c r="I55" s="25">
        <v>2.2913329999999998</v>
      </c>
      <c r="J55" s="25">
        <v>2.3454429999999999</v>
      </c>
      <c r="K55" s="25">
        <v>2.3940700000000001</v>
      </c>
      <c r="L55" s="25">
        <v>2.463603</v>
      </c>
      <c r="M55" s="25">
        <v>2.5206840000000001</v>
      </c>
      <c r="N55" s="25">
        <v>2.580076</v>
      </c>
      <c r="O55" s="25">
        <v>2.6304859999999999</v>
      </c>
      <c r="P55" s="25">
        <v>2.6852109999999998</v>
      </c>
      <c r="Q55" s="25">
        <v>2.749209</v>
      </c>
      <c r="R55" s="25">
        <v>2.8010769999999998</v>
      </c>
      <c r="S55" s="25">
        <v>2.8552240000000002</v>
      </c>
      <c r="T55" s="25">
        <v>2.922641</v>
      </c>
      <c r="U55" s="25">
        <v>2.9926249999999999</v>
      </c>
      <c r="V55" s="25">
        <v>3.059456</v>
      </c>
      <c r="W55" s="25">
        <v>3.14378</v>
      </c>
      <c r="X55" s="25">
        <v>3.2154859999999998</v>
      </c>
      <c r="Y55" s="25">
        <v>3.2798240000000001</v>
      </c>
      <c r="Z55" s="25">
        <v>3.3464879999999999</v>
      </c>
      <c r="AA55" s="25">
        <v>3.4224670000000001</v>
      </c>
      <c r="AB55" s="25">
        <v>3.5023780000000002</v>
      </c>
      <c r="AC55" s="25">
        <v>3.5832320000000002</v>
      </c>
      <c r="AD55" s="25">
        <v>3.6602049999999999</v>
      </c>
      <c r="AE55" s="25">
        <v>3.7310289999999999</v>
      </c>
      <c r="AF55" s="25">
        <v>3.8210999999999999</v>
      </c>
    </row>
    <row r="56" spans="1:32" ht="15" customHeight="1">
      <c r="A56" s="3" t="s">
        <v>60</v>
      </c>
      <c r="B56" s="30">
        <v>11.075704999999999</v>
      </c>
      <c r="C56" s="30">
        <v>11.075704999999999</v>
      </c>
      <c r="D56" s="30">
        <v>11.275164999999999</v>
      </c>
      <c r="E56" s="30">
        <v>11.261218</v>
      </c>
      <c r="F56" s="30">
        <v>11.230351000000001</v>
      </c>
      <c r="G56" s="30">
        <v>11.433783</v>
      </c>
      <c r="H56" s="30">
        <v>11.678803</v>
      </c>
      <c r="I56" s="30">
        <v>12.000318999999999</v>
      </c>
      <c r="J56" s="30">
        <v>12.347279</v>
      </c>
      <c r="K56" s="30">
        <v>12.684714</v>
      </c>
      <c r="L56" s="30">
        <v>12.999383999999999</v>
      </c>
      <c r="M56" s="30">
        <v>13.344523000000001</v>
      </c>
      <c r="N56" s="30">
        <v>13.665393999999999</v>
      </c>
      <c r="O56" s="30">
        <v>14.044976</v>
      </c>
      <c r="P56" s="30">
        <v>14.40732</v>
      </c>
      <c r="Q56" s="30">
        <v>14.638947999999999</v>
      </c>
      <c r="R56" s="30">
        <v>14.92995</v>
      </c>
      <c r="S56" s="30">
        <v>15.180398</v>
      </c>
      <c r="T56" s="30">
        <v>15.437293</v>
      </c>
      <c r="U56" s="30">
        <v>15.784338999999999</v>
      </c>
      <c r="V56" s="30">
        <v>16.132277999999999</v>
      </c>
      <c r="W56" s="30">
        <v>16.433309999999999</v>
      </c>
      <c r="X56" s="30">
        <v>16.790527000000001</v>
      </c>
      <c r="Y56" s="30">
        <v>17.128361000000002</v>
      </c>
      <c r="Z56" s="30">
        <v>17.393516999999999</v>
      </c>
      <c r="AA56" s="30">
        <v>17.785587</v>
      </c>
      <c r="AB56" s="30">
        <v>18.159613</v>
      </c>
      <c r="AC56" s="30">
        <v>18.517956000000002</v>
      </c>
      <c r="AD56" s="30">
        <v>18.965084000000001</v>
      </c>
      <c r="AE56" s="30">
        <v>19.355084999999999</v>
      </c>
      <c r="AF56" s="30">
        <v>19.654914999999999</v>
      </c>
    </row>
    <row r="57" spans="1:32" ht="1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7"/>
  <sheetViews>
    <sheetView zoomScale="92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Z44" sqref="Z44"/>
    </sheetView>
  </sheetViews>
  <sheetFormatPr defaultRowHeight="12"/>
  <cols>
    <col min="1" max="1" width="34.109375" customWidth="1"/>
    <col min="25" max="25" width="9.33203125" bestFit="1" customWidth="1"/>
  </cols>
  <sheetData>
    <row r="1" spans="1:32" ht="15.5">
      <c r="A1" s="27" t="s">
        <v>62</v>
      </c>
    </row>
    <row r="2" spans="1:32">
      <c r="A2" s="1" t="s">
        <v>1</v>
      </c>
    </row>
    <row r="3" spans="1:32" ht="12.5" thickBot="1">
      <c r="A3" s="2" t="s">
        <v>5</v>
      </c>
      <c r="B3" s="50">
        <v>2021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  <c r="J3" s="2">
        <v>2028</v>
      </c>
      <c r="K3" s="2">
        <v>2029</v>
      </c>
      <c r="L3" s="2">
        <v>2030</v>
      </c>
      <c r="M3" s="2">
        <v>2031</v>
      </c>
      <c r="N3" s="2">
        <v>2032</v>
      </c>
      <c r="O3" s="2">
        <v>2033</v>
      </c>
      <c r="P3" s="2">
        <v>2034</v>
      </c>
      <c r="Q3" s="2">
        <v>2035</v>
      </c>
      <c r="R3" s="2">
        <v>2036</v>
      </c>
      <c r="S3" s="2">
        <v>2037</v>
      </c>
      <c r="T3" s="2">
        <v>2038</v>
      </c>
      <c r="U3" s="2">
        <v>2039</v>
      </c>
      <c r="V3" s="50">
        <v>2040</v>
      </c>
      <c r="W3" s="2">
        <v>2041</v>
      </c>
      <c r="X3" s="2">
        <v>2042</v>
      </c>
      <c r="Y3" s="2">
        <v>2043</v>
      </c>
      <c r="Z3" s="2">
        <v>2044</v>
      </c>
      <c r="AA3" s="2">
        <v>2045</v>
      </c>
      <c r="AB3" s="2">
        <v>2046</v>
      </c>
      <c r="AC3" s="2">
        <v>2047</v>
      </c>
      <c r="AD3" s="2">
        <v>2048</v>
      </c>
      <c r="AE3" s="2">
        <v>2049</v>
      </c>
      <c r="AF3" s="50">
        <v>2050</v>
      </c>
    </row>
    <row r="4" spans="1:32" ht="12.5" thickTop="1">
      <c r="A4" s="28" t="s">
        <v>63</v>
      </c>
    </row>
    <row r="5" spans="1:32">
      <c r="A5" s="28" t="s">
        <v>64</v>
      </c>
      <c r="B5" s="29">
        <v>0.46377800000000002</v>
      </c>
      <c r="C5" s="29">
        <v>0.46377800000000002</v>
      </c>
      <c r="D5" s="29">
        <v>0.48373500000000003</v>
      </c>
      <c r="E5" s="29">
        <v>0.453515</v>
      </c>
      <c r="F5" s="29">
        <v>0.45087899999999997</v>
      </c>
      <c r="G5" s="29">
        <v>0.44873000000000002</v>
      </c>
      <c r="H5" s="29">
        <v>0.446162</v>
      </c>
      <c r="I5" s="29">
        <v>0.44251200000000002</v>
      </c>
      <c r="J5" s="29">
        <v>0.43797000000000003</v>
      </c>
      <c r="K5" s="29">
        <v>0.43209500000000001</v>
      </c>
      <c r="L5" s="29">
        <v>0.42460100000000001</v>
      </c>
      <c r="M5" s="29">
        <v>0.417937</v>
      </c>
      <c r="N5" s="29">
        <v>0.411333</v>
      </c>
      <c r="O5" s="29">
        <v>0.40426499999999999</v>
      </c>
      <c r="P5" s="29">
        <v>0.39680700000000002</v>
      </c>
      <c r="Q5" s="29">
        <v>0.38940399999999997</v>
      </c>
      <c r="R5" s="29">
        <v>0.382276</v>
      </c>
      <c r="S5" s="29">
        <v>0.37601000000000001</v>
      </c>
      <c r="T5" s="29">
        <v>0.37000699999999997</v>
      </c>
      <c r="U5" s="29">
        <v>0.36373699999999998</v>
      </c>
      <c r="V5" s="29">
        <v>0.35793700000000001</v>
      </c>
      <c r="W5" s="29">
        <v>0.35236699999999999</v>
      </c>
      <c r="X5" s="29">
        <v>0.34685199999999999</v>
      </c>
      <c r="Y5" s="29">
        <v>0.34216800000000003</v>
      </c>
      <c r="Z5" s="29">
        <v>0.33841300000000002</v>
      </c>
      <c r="AA5" s="29">
        <v>0.33475199999999999</v>
      </c>
      <c r="AB5" s="29">
        <v>0.33147300000000002</v>
      </c>
      <c r="AC5" s="29">
        <v>0.32768599999999998</v>
      </c>
      <c r="AD5" s="29">
        <v>0.32328000000000001</v>
      </c>
      <c r="AE5" s="29">
        <v>0.318664</v>
      </c>
      <c r="AF5" s="29">
        <v>0.31390800000000002</v>
      </c>
    </row>
    <row r="6" spans="1:32">
      <c r="A6" s="28" t="s">
        <v>65</v>
      </c>
      <c r="B6" s="29">
        <v>0.124386</v>
      </c>
      <c r="C6" s="29">
        <v>0.124386</v>
      </c>
      <c r="D6" s="29">
        <v>0.124386</v>
      </c>
      <c r="E6" s="29">
        <v>0.124386</v>
      </c>
      <c r="F6" s="29">
        <v>0.124386</v>
      </c>
      <c r="G6" s="29">
        <v>0.124386</v>
      </c>
      <c r="H6" s="29">
        <v>0.124386</v>
      </c>
      <c r="I6" s="29">
        <v>0.124386</v>
      </c>
      <c r="J6" s="29">
        <v>0.124386</v>
      </c>
      <c r="K6" s="29">
        <v>0.124386</v>
      </c>
      <c r="L6" s="29">
        <v>0.124386</v>
      </c>
      <c r="M6" s="29">
        <v>0.124386</v>
      </c>
      <c r="N6" s="29">
        <v>0.124386</v>
      </c>
      <c r="O6" s="29">
        <v>0.124386</v>
      </c>
      <c r="P6" s="29">
        <v>0.124386</v>
      </c>
      <c r="Q6" s="29">
        <v>0.124386</v>
      </c>
      <c r="R6" s="29">
        <v>0.124386</v>
      </c>
      <c r="S6" s="29">
        <v>0.124386</v>
      </c>
      <c r="T6" s="29">
        <v>0.124386</v>
      </c>
      <c r="U6" s="29">
        <v>0.124386</v>
      </c>
      <c r="V6" s="29">
        <v>0.124386</v>
      </c>
      <c r="W6" s="29">
        <v>0.124386</v>
      </c>
      <c r="X6" s="29">
        <v>0.124386</v>
      </c>
      <c r="Y6" s="29">
        <v>0.124386</v>
      </c>
      <c r="Z6" s="29">
        <v>0.124386</v>
      </c>
      <c r="AA6" s="29">
        <v>0.124386</v>
      </c>
      <c r="AB6" s="29">
        <v>0.124386</v>
      </c>
      <c r="AC6" s="29">
        <v>0.124386</v>
      </c>
      <c r="AD6" s="29">
        <v>0.124386</v>
      </c>
      <c r="AE6" s="29">
        <v>0.124386</v>
      </c>
      <c r="AF6" s="29">
        <v>0.124386</v>
      </c>
    </row>
    <row r="7" spans="1:32">
      <c r="A7" s="28" t="s">
        <v>66</v>
      </c>
      <c r="B7" s="29">
        <v>2.4966439999999999</v>
      </c>
      <c r="C7" s="29">
        <v>2.4966439999999999</v>
      </c>
      <c r="D7" s="29">
        <v>2.530462</v>
      </c>
      <c r="E7" s="29">
        <v>2.4978880000000001</v>
      </c>
      <c r="F7" s="29">
        <v>2.5235349999999999</v>
      </c>
      <c r="G7" s="29">
        <v>2.5557129999999999</v>
      </c>
      <c r="H7" s="29">
        <v>2.571653</v>
      </c>
      <c r="I7" s="29">
        <v>2.5803739999999999</v>
      </c>
      <c r="J7" s="29">
        <v>2.5932680000000001</v>
      </c>
      <c r="K7" s="29">
        <v>2.609464</v>
      </c>
      <c r="L7" s="29">
        <v>2.6292520000000001</v>
      </c>
      <c r="M7" s="29">
        <v>2.64608</v>
      </c>
      <c r="N7" s="29">
        <v>2.6597119999999999</v>
      </c>
      <c r="O7" s="29">
        <v>2.672037</v>
      </c>
      <c r="P7" s="29">
        <v>2.6826850000000002</v>
      </c>
      <c r="Q7" s="29">
        <v>2.6933029999999998</v>
      </c>
      <c r="R7" s="29">
        <v>2.7049620000000001</v>
      </c>
      <c r="S7" s="29">
        <v>2.7190729999999999</v>
      </c>
      <c r="T7" s="29">
        <v>2.7353420000000002</v>
      </c>
      <c r="U7" s="29">
        <v>2.7516940000000001</v>
      </c>
      <c r="V7" s="29">
        <v>2.7764120000000001</v>
      </c>
      <c r="W7" s="29">
        <v>2.7984529999999999</v>
      </c>
      <c r="X7" s="29">
        <v>2.8224629999999999</v>
      </c>
      <c r="Y7" s="29">
        <v>2.8467289999999998</v>
      </c>
      <c r="Z7" s="29">
        <v>2.8673829999999998</v>
      </c>
      <c r="AA7" s="29">
        <v>2.887165</v>
      </c>
      <c r="AB7" s="29">
        <v>2.9125580000000002</v>
      </c>
      <c r="AC7" s="29">
        <v>2.9349789999999998</v>
      </c>
      <c r="AD7" s="29">
        <v>2.9629430000000001</v>
      </c>
      <c r="AE7" s="29">
        <v>2.9880840000000002</v>
      </c>
      <c r="AF7" s="29">
        <v>3.020718</v>
      </c>
    </row>
    <row r="8" spans="1:32">
      <c r="A8" s="3" t="s">
        <v>67</v>
      </c>
      <c r="B8" s="25">
        <v>1.0519000000000001E-2</v>
      </c>
      <c r="C8" s="25">
        <v>1.0519000000000001E-2</v>
      </c>
      <c r="D8" s="25">
        <v>1.0658000000000001E-2</v>
      </c>
      <c r="E8" s="25">
        <v>1.0817999999999999E-2</v>
      </c>
      <c r="F8" s="25">
        <v>1.0976E-2</v>
      </c>
      <c r="G8" s="25">
        <v>1.1128000000000001E-2</v>
      </c>
      <c r="H8" s="25">
        <v>1.1272000000000001E-2</v>
      </c>
      <c r="I8" s="25">
        <v>1.1405E-2</v>
      </c>
      <c r="J8" s="25">
        <v>1.1526E-2</v>
      </c>
      <c r="K8" s="25">
        <v>1.1632E-2</v>
      </c>
      <c r="L8" s="25">
        <v>1.1721000000000001E-2</v>
      </c>
      <c r="M8" s="25">
        <v>1.1792E-2</v>
      </c>
      <c r="N8" s="25">
        <v>1.1844E-2</v>
      </c>
      <c r="O8" s="25">
        <v>1.1875E-2</v>
      </c>
      <c r="P8" s="25">
        <v>1.1886000000000001E-2</v>
      </c>
      <c r="Q8" s="25">
        <v>1.1886000000000001E-2</v>
      </c>
      <c r="R8" s="25">
        <v>1.1886000000000001E-2</v>
      </c>
      <c r="S8" s="25">
        <v>1.1886000000000001E-2</v>
      </c>
      <c r="T8" s="25">
        <v>1.1886000000000001E-2</v>
      </c>
      <c r="U8" s="25">
        <v>1.1886000000000001E-2</v>
      </c>
      <c r="V8" s="25">
        <v>1.1886000000000001E-2</v>
      </c>
      <c r="W8" s="25">
        <v>1.1886000000000001E-2</v>
      </c>
      <c r="X8" s="25">
        <v>1.1886000000000001E-2</v>
      </c>
      <c r="Y8" s="25">
        <v>1.1886000000000001E-2</v>
      </c>
      <c r="Z8" s="25">
        <v>1.1886000000000001E-2</v>
      </c>
      <c r="AA8" s="25">
        <v>1.1886000000000001E-2</v>
      </c>
      <c r="AB8" s="25">
        <v>1.1886000000000001E-2</v>
      </c>
      <c r="AC8" s="25">
        <v>1.1886000000000001E-2</v>
      </c>
      <c r="AD8" s="25">
        <v>1.1886000000000001E-2</v>
      </c>
      <c r="AE8" s="25">
        <v>1.1886000000000001E-2</v>
      </c>
      <c r="AF8" s="25">
        <v>1.1886000000000001E-2</v>
      </c>
    </row>
    <row r="9" spans="1:32">
      <c r="A9" s="3" t="s">
        <v>68</v>
      </c>
      <c r="B9" s="25">
        <v>0.156335</v>
      </c>
      <c r="C9" s="25">
        <v>0.156335</v>
      </c>
      <c r="D9" s="25">
        <v>0.15481400000000001</v>
      </c>
      <c r="E9" s="25">
        <v>0.15681</v>
      </c>
      <c r="F9" s="25">
        <v>0.15962899999999999</v>
      </c>
      <c r="G9" s="25">
        <v>0.16169</v>
      </c>
      <c r="H9" s="25">
        <v>0.16316700000000001</v>
      </c>
      <c r="I9" s="25">
        <v>0.16441800000000001</v>
      </c>
      <c r="J9" s="25">
        <v>0.16477700000000001</v>
      </c>
      <c r="K9" s="25">
        <v>0.165245</v>
      </c>
      <c r="L9" s="25">
        <v>0.16607</v>
      </c>
      <c r="M9" s="25">
        <v>0.166877</v>
      </c>
      <c r="N9" s="25">
        <v>0.16713500000000001</v>
      </c>
      <c r="O9" s="25">
        <v>0.167544</v>
      </c>
      <c r="P9" s="25">
        <v>0.16795299999999999</v>
      </c>
      <c r="Q9" s="25">
        <v>0.168182</v>
      </c>
      <c r="R9" s="25">
        <v>0.16822200000000001</v>
      </c>
      <c r="S9" s="25">
        <v>0.16817499999999999</v>
      </c>
      <c r="T9" s="25">
        <v>0.168405</v>
      </c>
      <c r="U9" s="25">
        <v>0.16858500000000001</v>
      </c>
      <c r="V9" s="25">
        <v>0.16958500000000001</v>
      </c>
      <c r="W9" s="25">
        <v>0.17050100000000001</v>
      </c>
      <c r="X9" s="25">
        <v>0.17135900000000001</v>
      </c>
      <c r="Y9" s="25">
        <v>0.172656</v>
      </c>
      <c r="Z9" s="25">
        <v>0.173904</v>
      </c>
      <c r="AA9" s="25">
        <v>0.175097</v>
      </c>
      <c r="AB9" s="25">
        <v>0.176401</v>
      </c>
      <c r="AC9" s="25">
        <v>0.17763399999999999</v>
      </c>
      <c r="AD9" s="25">
        <v>0.17891799999999999</v>
      </c>
      <c r="AE9" s="25">
        <v>0.18022099999999999</v>
      </c>
      <c r="AF9" s="25">
        <v>0.18173700000000001</v>
      </c>
    </row>
    <row r="10" spans="1:32">
      <c r="A10" s="3" t="s">
        <v>69</v>
      </c>
      <c r="B10" s="25">
        <v>1.3895999999999999</v>
      </c>
      <c r="C10" s="25">
        <v>1.3895999999999999</v>
      </c>
      <c r="D10" s="25">
        <v>1.4102220000000001</v>
      </c>
      <c r="E10" s="25">
        <v>1.414995</v>
      </c>
      <c r="F10" s="25">
        <v>1.4355910000000001</v>
      </c>
      <c r="G10" s="25">
        <v>1.4541869999999999</v>
      </c>
      <c r="H10" s="25">
        <v>1.4649570000000001</v>
      </c>
      <c r="I10" s="25">
        <v>1.4698580000000001</v>
      </c>
      <c r="J10" s="25">
        <v>1.480521</v>
      </c>
      <c r="K10" s="25">
        <v>1.4960450000000001</v>
      </c>
      <c r="L10" s="25">
        <v>1.5084489999999999</v>
      </c>
      <c r="M10" s="25">
        <v>1.5200130000000001</v>
      </c>
      <c r="N10" s="25">
        <v>1.5288930000000001</v>
      </c>
      <c r="O10" s="25">
        <v>1.534837</v>
      </c>
      <c r="P10" s="25">
        <v>1.5396570000000001</v>
      </c>
      <c r="Q10" s="25">
        <v>1.544073</v>
      </c>
      <c r="R10" s="25">
        <v>1.5494680000000001</v>
      </c>
      <c r="S10" s="25">
        <v>1.5562689999999999</v>
      </c>
      <c r="T10" s="25">
        <v>1.564724</v>
      </c>
      <c r="U10" s="25">
        <v>1.572327</v>
      </c>
      <c r="V10" s="25">
        <v>1.5796410000000001</v>
      </c>
      <c r="W10" s="25">
        <v>1.59223</v>
      </c>
      <c r="X10" s="25">
        <v>1.606303</v>
      </c>
      <c r="Y10" s="25">
        <v>1.619699</v>
      </c>
      <c r="Z10" s="25">
        <v>1.628914</v>
      </c>
      <c r="AA10" s="25">
        <v>1.636636</v>
      </c>
      <c r="AB10" s="25">
        <v>1.648889</v>
      </c>
      <c r="AC10" s="25">
        <v>1.6580790000000001</v>
      </c>
      <c r="AD10" s="25">
        <v>1.6642140000000001</v>
      </c>
      <c r="AE10" s="25">
        <v>1.6747160000000001</v>
      </c>
      <c r="AF10" s="25">
        <v>1.691527</v>
      </c>
    </row>
    <row r="11" spans="1:32">
      <c r="A11" s="3" t="s">
        <v>70</v>
      </c>
      <c r="B11" s="25">
        <v>0.94018999999999997</v>
      </c>
      <c r="C11" s="25">
        <v>0.94018999999999997</v>
      </c>
      <c r="D11" s="25">
        <v>0.95476700000000003</v>
      </c>
      <c r="E11" s="25">
        <v>0.91526399999999997</v>
      </c>
      <c r="F11" s="25">
        <v>0.91733799999999999</v>
      </c>
      <c r="G11" s="25">
        <v>0.92870900000000001</v>
      </c>
      <c r="H11" s="25">
        <v>0.93225800000000003</v>
      </c>
      <c r="I11" s="25">
        <v>0.93469199999999997</v>
      </c>
      <c r="J11" s="25">
        <v>0.93644400000000005</v>
      </c>
      <c r="K11" s="25">
        <v>0.93654300000000001</v>
      </c>
      <c r="L11" s="25">
        <v>0.94301199999999996</v>
      </c>
      <c r="M11" s="25">
        <v>0.94739700000000004</v>
      </c>
      <c r="N11" s="25">
        <v>0.95184100000000005</v>
      </c>
      <c r="O11" s="25">
        <v>0.95778099999999999</v>
      </c>
      <c r="P11" s="25">
        <v>0.96318800000000004</v>
      </c>
      <c r="Q11" s="25">
        <v>0.96916199999999997</v>
      </c>
      <c r="R11" s="25">
        <v>0.97538599999999998</v>
      </c>
      <c r="S11" s="25">
        <v>0.98274399999999995</v>
      </c>
      <c r="T11" s="25">
        <v>0.99032699999999996</v>
      </c>
      <c r="U11" s="25">
        <v>0.99889600000000001</v>
      </c>
      <c r="V11" s="25">
        <v>1.015301</v>
      </c>
      <c r="W11" s="25">
        <v>1.023836</v>
      </c>
      <c r="X11" s="25">
        <v>1.032915</v>
      </c>
      <c r="Y11" s="25">
        <v>1.0424880000000001</v>
      </c>
      <c r="Z11" s="25">
        <v>1.0526800000000001</v>
      </c>
      <c r="AA11" s="25">
        <v>1.063547</v>
      </c>
      <c r="AB11" s="25">
        <v>1.075383</v>
      </c>
      <c r="AC11" s="25">
        <v>1.0873809999999999</v>
      </c>
      <c r="AD11" s="25">
        <v>1.107926</v>
      </c>
      <c r="AE11" s="25">
        <v>1.121262</v>
      </c>
      <c r="AF11" s="25">
        <v>1.1355690000000001</v>
      </c>
    </row>
    <row r="12" spans="1:32">
      <c r="A12" s="28" t="s">
        <v>71</v>
      </c>
      <c r="B12" s="29">
        <v>1.4810829999999999</v>
      </c>
      <c r="C12" s="29">
        <v>1.4810829999999999</v>
      </c>
      <c r="D12" s="29">
        <v>1.5959719999999999</v>
      </c>
      <c r="E12" s="29">
        <v>1.570117</v>
      </c>
      <c r="F12" s="29">
        <v>1.569048</v>
      </c>
      <c r="G12" s="29">
        <v>1.567658</v>
      </c>
      <c r="H12" s="29">
        <v>1.5665990000000001</v>
      </c>
      <c r="I12" s="29">
        <v>1.5656289999999999</v>
      </c>
      <c r="J12" s="29">
        <v>1.564616</v>
      </c>
      <c r="K12" s="29">
        <v>1.5637620000000001</v>
      </c>
      <c r="L12" s="29">
        <v>1.562576</v>
      </c>
      <c r="M12" s="29">
        <v>1.561213</v>
      </c>
      <c r="N12" s="29">
        <v>1.5599419999999999</v>
      </c>
      <c r="O12" s="29">
        <v>1.5587800000000001</v>
      </c>
      <c r="P12" s="29">
        <v>1.5576840000000001</v>
      </c>
      <c r="Q12" s="29">
        <v>1.573331</v>
      </c>
      <c r="R12" s="29">
        <v>1.568047</v>
      </c>
      <c r="S12" s="29">
        <v>1.5762670000000001</v>
      </c>
      <c r="T12" s="29">
        <v>1.6136299999999999</v>
      </c>
      <c r="U12" s="29">
        <v>1.618422</v>
      </c>
      <c r="V12" s="29">
        <v>1.6195949999999999</v>
      </c>
      <c r="W12" s="29">
        <v>1.640474</v>
      </c>
      <c r="X12" s="29">
        <v>1.6547069999999999</v>
      </c>
      <c r="Y12" s="29">
        <v>1.685681</v>
      </c>
      <c r="Z12" s="29">
        <v>1.7152829999999999</v>
      </c>
      <c r="AA12" s="29">
        <v>1.7294909999999999</v>
      </c>
      <c r="AB12" s="29">
        <v>1.7512970000000001</v>
      </c>
      <c r="AC12" s="29">
        <v>1.765245</v>
      </c>
      <c r="AD12" s="29">
        <v>1.7883929999999999</v>
      </c>
      <c r="AE12" s="29">
        <v>1.8116620000000001</v>
      </c>
      <c r="AF12" s="29">
        <v>1.829423</v>
      </c>
    </row>
    <row r="13" spans="1:32">
      <c r="A13" s="3" t="s">
        <v>72</v>
      </c>
      <c r="B13" s="25">
        <v>2.3879999999999998E-2</v>
      </c>
      <c r="C13" s="25">
        <v>2.3879999999999998E-2</v>
      </c>
      <c r="D13" s="25">
        <v>2.4521999999999999E-2</v>
      </c>
      <c r="E13" s="25">
        <v>2.2863999999999999E-2</v>
      </c>
      <c r="F13" s="25">
        <v>2.2616000000000001E-2</v>
      </c>
      <c r="G13" s="25">
        <v>2.2372E-2</v>
      </c>
      <c r="H13" s="25">
        <v>2.1777000000000001E-2</v>
      </c>
      <c r="I13" s="25">
        <v>2.1070999999999999E-2</v>
      </c>
      <c r="J13" s="25">
        <v>2.0277E-2</v>
      </c>
      <c r="K13" s="25">
        <v>1.9567000000000001E-2</v>
      </c>
      <c r="L13" s="25">
        <v>1.8792E-2</v>
      </c>
      <c r="M13" s="25">
        <v>1.7954000000000001E-2</v>
      </c>
      <c r="N13" s="25">
        <v>1.7219999999999999E-2</v>
      </c>
      <c r="O13" s="25">
        <v>1.6794E-2</v>
      </c>
      <c r="P13" s="25">
        <v>1.5886999999999998E-2</v>
      </c>
      <c r="Q13" s="25">
        <v>1.5386E-2</v>
      </c>
      <c r="R13" s="25">
        <v>1.5355000000000001E-2</v>
      </c>
      <c r="S13" s="25">
        <v>1.5245E-2</v>
      </c>
      <c r="T13" s="25">
        <v>1.5007E-2</v>
      </c>
      <c r="U13" s="25">
        <v>1.5037999999999999E-2</v>
      </c>
      <c r="V13" s="25">
        <v>1.5082999999999999E-2</v>
      </c>
      <c r="W13" s="25">
        <v>1.512E-2</v>
      </c>
      <c r="X13" s="25">
        <v>1.5291000000000001E-2</v>
      </c>
      <c r="Y13" s="25">
        <v>1.5417999999999999E-2</v>
      </c>
      <c r="Z13" s="25">
        <v>1.5547999999999999E-2</v>
      </c>
      <c r="AA13" s="25">
        <v>1.5729E-2</v>
      </c>
      <c r="AB13" s="25">
        <v>1.5907000000000001E-2</v>
      </c>
      <c r="AC13" s="25">
        <v>1.6133000000000002E-2</v>
      </c>
      <c r="AD13" s="25">
        <v>1.6389999999999998E-2</v>
      </c>
      <c r="AE13" s="25">
        <v>1.6655E-2</v>
      </c>
      <c r="AF13" s="25">
        <v>1.6945999999999999E-2</v>
      </c>
    </row>
    <row r="14" spans="1:32">
      <c r="A14" s="3" t="s">
        <v>73</v>
      </c>
      <c r="B14" s="25">
        <v>1.0965640000000001</v>
      </c>
      <c r="C14" s="25">
        <v>1.0965640000000001</v>
      </c>
      <c r="D14" s="25">
        <v>1.1304190000000001</v>
      </c>
      <c r="E14" s="25">
        <v>1.169692</v>
      </c>
      <c r="F14" s="25">
        <v>1.1691879999999999</v>
      </c>
      <c r="G14" s="25">
        <v>1.1737010000000001</v>
      </c>
      <c r="H14" s="25">
        <v>1.17659</v>
      </c>
      <c r="I14" s="25">
        <v>1.1770400000000001</v>
      </c>
      <c r="J14" s="25">
        <v>1.176579</v>
      </c>
      <c r="K14" s="25">
        <v>1.177181</v>
      </c>
      <c r="L14" s="25">
        <v>1.1795070000000001</v>
      </c>
      <c r="M14" s="25">
        <v>1.1828749999999999</v>
      </c>
      <c r="N14" s="25">
        <v>1.185697</v>
      </c>
      <c r="O14" s="25">
        <v>1.190464</v>
      </c>
      <c r="P14" s="25">
        <v>1.195611</v>
      </c>
      <c r="Q14" s="25">
        <v>1.2004570000000001</v>
      </c>
      <c r="R14" s="25">
        <v>1.2043759999999999</v>
      </c>
      <c r="S14" s="25">
        <v>1.209625</v>
      </c>
      <c r="T14" s="25">
        <v>1.2154499999999999</v>
      </c>
      <c r="U14" s="25">
        <v>1.222369</v>
      </c>
      <c r="V14" s="25">
        <v>1.229884</v>
      </c>
      <c r="W14" s="25">
        <v>1.2371840000000001</v>
      </c>
      <c r="X14" s="25">
        <v>1.2451430000000001</v>
      </c>
      <c r="Y14" s="25">
        <v>1.25352</v>
      </c>
      <c r="Z14" s="25">
        <v>1.2627740000000001</v>
      </c>
      <c r="AA14" s="25">
        <v>1.2730239999999999</v>
      </c>
      <c r="AB14" s="25">
        <v>1.2846249999999999</v>
      </c>
      <c r="AC14" s="25">
        <v>1.296338</v>
      </c>
      <c r="AD14" s="25">
        <v>1.3079890000000001</v>
      </c>
      <c r="AE14" s="25">
        <v>1.3210710000000001</v>
      </c>
      <c r="AF14" s="25">
        <v>1.3355030000000001</v>
      </c>
    </row>
    <row r="15" spans="1:32">
      <c r="A15" s="3" t="s">
        <v>74</v>
      </c>
      <c r="B15" s="25">
        <v>0.21432399999999999</v>
      </c>
      <c r="C15" s="25">
        <v>0.21432399999999999</v>
      </c>
      <c r="D15" s="25">
        <v>0.24085699999999999</v>
      </c>
      <c r="E15" s="25">
        <v>0.16556699999999999</v>
      </c>
      <c r="F15" s="25">
        <v>0.165352</v>
      </c>
      <c r="G15" s="25">
        <v>0.159718</v>
      </c>
      <c r="H15" s="25">
        <v>0.15842899999999999</v>
      </c>
      <c r="I15" s="25">
        <v>0.160165</v>
      </c>
      <c r="J15" s="25">
        <v>0.16136700000000001</v>
      </c>
      <c r="K15" s="25">
        <v>0.164184</v>
      </c>
      <c r="L15" s="25">
        <v>0.163796</v>
      </c>
      <c r="M15" s="25">
        <v>0.156588</v>
      </c>
      <c r="N15" s="25">
        <v>0.15267</v>
      </c>
      <c r="O15" s="25">
        <v>0.15092800000000001</v>
      </c>
      <c r="P15" s="25">
        <v>0.15130199999999999</v>
      </c>
      <c r="Q15" s="25">
        <v>0.15642900000000001</v>
      </c>
      <c r="R15" s="25">
        <v>0.15721499999999999</v>
      </c>
      <c r="S15" s="25">
        <v>0.160409</v>
      </c>
      <c r="T15" s="25">
        <v>0.176145</v>
      </c>
      <c r="U15" s="25">
        <v>0.17749400000000001</v>
      </c>
      <c r="V15" s="25">
        <v>0.179785</v>
      </c>
      <c r="W15" s="25">
        <v>0.18399399999999999</v>
      </c>
      <c r="X15" s="25">
        <v>0.18618000000000001</v>
      </c>
      <c r="Y15" s="25">
        <v>0.20001099999999999</v>
      </c>
      <c r="Z15" s="25">
        <v>0.213223</v>
      </c>
      <c r="AA15" s="25">
        <v>0.21684200000000001</v>
      </c>
      <c r="AB15" s="25">
        <v>0.22495200000000001</v>
      </c>
      <c r="AC15" s="25">
        <v>0.22911200000000001</v>
      </c>
      <c r="AD15" s="25">
        <v>0.23655100000000001</v>
      </c>
      <c r="AE15" s="25">
        <v>0.24348500000000001</v>
      </c>
      <c r="AF15" s="25">
        <v>0.24746599999999999</v>
      </c>
    </row>
    <row r="16" spans="1:32">
      <c r="A16" s="3" t="s">
        <v>75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</row>
    <row r="17" spans="1:32">
      <c r="A17" s="3" t="s">
        <v>76</v>
      </c>
      <c r="B17" s="25">
        <v>1.2999999999999999E-5</v>
      </c>
      <c r="C17" s="25">
        <v>1.2999999999999999E-5</v>
      </c>
      <c r="D17" s="25">
        <v>0</v>
      </c>
      <c r="E17" s="25">
        <v>2.4699999999999999E-4</v>
      </c>
      <c r="F17" s="25">
        <v>0</v>
      </c>
      <c r="G17" s="25">
        <v>2.1800000000000001E-4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2.5300000000000002E-4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2.5300000000000002E-4</v>
      </c>
      <c r="AA17" s="25">
        <v>0</v>
      </c>
      <c r="AB17" s="25">
        <v>2.5300000000000002E-4</v>
      </c>
      <c r="AC17" s="25">
        <v>2.4800000000000001E-4</v>
      </c>
      <c r="AD17" s="25">
        <v>2.5300000000000002E-4</v>
      </c>
      <c r="AE17" s="25">
        <v>2.5300000000000002E-4</v>
      </c>
      <c r="AF17" s="25">
        <v>2.5300000000000002E-4</v>
      </c>
    </row>
    <row r="18" spans="1:32">
      <c r="A18" s="3" t="s">
        <v>77</v>
      </c>
      <c r="B18" s="25">
        <v>0.14630299999999999</v>
      </c>
      <c r="C18" s="25">
        <v>0.14630299999999999</v>
      </c>
      <c r="D18" s="25">
        <v>0.20017399999999999</v>
      </c>
      <c r="E18" s="25">
        <v>0.21174699999999999</v>
      </c>
      <c r="F18" s="25">
        <v>0.211891</v>
      </c>
      <c r="G18" s="25">
        <v>0.211649</v>
      </c>
      <c r="H18" s="25">
        <v>0.20980299999999999</v>
      </c>
      <c r="I18" s="25">
        <v>0.20735300000000001</v>
      </c>
      <c r="J18" s="25">
        <v>0.20639299999999999</v>
      </c>
      <c r="K18" s="25">
        <v>0.20282900000000001</v>
      </c>
      <c r="L18" s="25">
        <v>0.20048099999999999</v>
      </c>
      <c r="M18" s="25">
        <v>0.203543</v>
      </c>
      <c r="N18" s="25">
        <v>0.20435600000000001</v>
      </c>
      <c r="O18" s="25">
        <v>0.20059399999999999</v>
      </c>
      <c r="P18" s="25">
        <v>0.194884</v>
      </c>
      <c r="Q18" s="25">
        <v>0.20105899999999999</v>
      </c>
      <c r="R18" s="25">
        <v>0.19110099999999999</v>
      </c>
      <c r="S18" s="25">
        <v>0.19098799999999999</v>
      </c>
      <c r="T18" s="25">
        <v>0.20702799999999999</v>
      </c>
      <c r="U18" s="25">
        <v>0.20352100000000001</v>
      </c>
      <c r="V18" s="25">
        <v>0.19484299999999999</v>
      </c>
      <c r="W18" s="25">
        <v>0.204176</v>
      </c>
      <c r="X18" s="25">
        <v>0.208094</v>
      </c>
      <c r="Y18" s="25">
        <v>0.21673200000000001</v>
      </c>
      <c r="Z18" s="25">
        <v>0.22348599999999999</v>
      </c>
      <c r="AA18" s="25">
        <v>0.22389600000000001</v>
      </c>
      <c r="AB18" s="25">
        <v>0.22556100000000001</v>
      </c>
      <c r="AC18" s="25">
        <v>0.223414</v>
      </c>
      <c r="AD18" s="25">
        <v>0.22721</v>
      </c>
      <c r="AE18" s="25">
        <v>0.23019899999999999</v>
      </c>
      <c r="AF18" s="25">
        <v>0.22925499999999999</v>
      </c>
    </row>
    <row r="19" spans="1:32">
      <c r="A19" s="28" t="s">
        <v>78</v>
      </c>
      <c r="B19" s="29">
        <v>7.1648370000000003</v>
      </c>
      <c r="C19" s="29">
        <v>7.1648370000000003</v>
      </c>
      <c r="D19" s="29">
        <v>7.9548899999999998</v>
      </c>
      <c r="E19" s="29">
        <v>8.6090099999999996</v>
      </c>
      <c r="F19" s="29">
        <v>9.6675819999999995</v>
      </c>
      <c r="G19" s="29">
        <v>10.268406000000001</v>
      </c>
      <c r="H19" s="29">
        <v>10.528873000000001</v>
      </c>
      <c r="I19" s="29">
        <v>10.6873</v>
      </c>
      <c r="J19" s="29">
        <v>10.936318999999999</v>
      </c>
      <c r="K19" s="29">
        <v>11.463621</v>
      </c>
      <c r="L19" s="29">
        <v>11.873926000000001</v>
      </c>
      <c r="M19" s="29">
        <v>12.113972</v>
      </c>
      <c r="N19" s="29">
        <v>12.317895999999999</v>
      </c>
      <c r="O19" s="29">
        <v>12.656253</v>
      </c>
      <c r="P19" s="29">
        <v>13.125913000000001</v>
      </c>
      <c r="Q19" s="29">
        <v>13.512784999999999</v>
      </c>
      <c r="R19" s="29">
        <v>13.861454</v>
      </c>
      <c r="S19" s="29">
        <v>14.081443999999999</v>
      </c>
      <c r="T19" s="29">
        <v>14.214426</v>
      </c>
      <c r="U19" s="29">
        <v>14.396395</v>
      </c>
      <c r="V19" s="29">
        <v>14.565773</v>
      </c>
      <c r="W19" s="29">
        <v>14.657819</v>
      </c>
      <c r="X19" s="29">
        <v>14.808374000000001</v>
      </c>
      <c r="Y19" s="29">
        <v>15.045956</v>
      </c>
      <c r="Z19" s="29">
        <v>15.162731000000001</v>
      </c>
      <c r="AA19" s="29">
        <v>15.315306</v>
      </c>
      <c r="AB19" s="29">
        <v>15.491807</v>
      </c>
      <c r="AC19" s="29">
        <v>15.703849999999999</v>
      </c>
      <c r="AD19" s="29">
        <v>15.925936</v>
      </c>
      <c r="AE19" s="29">
        <v>16.170849</v>
      </c>
      <c r="AF19" s="29">
        <v>16.416498000000001</v>
      </c>
    </row>
    <row r="20" spans="1:32">
      <c r="A20" s="3" t="s">
        <v>67</v>
      </c>
      <c r="B20" s="65">
        <v>2.2785090000000001</v>
      </c>
      <c r="C20" s="25">
        <v>2.2785090000000001</v>
      </c>
      <c r="D20" s="25">
        <v>2.386126</v>
      </c>
      <c r="E20" s="25">
        <v>2.5063490000000002</v>
      </c>
      <c r="F20" s="25">
        <v>2.5972650000000002</v>
      </c>
      <c r="G20" s="25">
        <v>2.5478930000000002</v>
      </c>
      <c r="H20" s="25">
        <v>2.5212330000000001</v>
      </c>
      <c r="I20" s="25">
        <v>2.505932</v>
      </c>
      <c r="J20" s="25">
        <v>2.4810810000000001</v>
      </c>
      <c r="K20" s="25">
        <v>2.4700319999999998</v>
      </c>
      <c r="L20" s="25">
        <v>2.4489540000000001</v>
      </c>
      <c r="M20" s="25">
        <v>2.4375990000000001</v>
      </c>
      <c r="N20" s="25">
        <v>2.4292009999999999</v>
      </c>
      <c r="O20" s="25">
        <v>2.4163510000000001</v>
      </c>
      <c r="P20" s="25">
        <v>2.407975</v>
      </c>
      <c r="Q20" s="25">
        <v>2.390304</v>
      </c>
      <c r="R20" s="25">
        <v>2.377386</v>
      </c>
      <c r="S20" s="25">
        <v>2.3639610000000002</v>
      </c>
      <c r="T20" s="25">
        <v>2.3502559999999999</v>
      </c>
      <c r="U20" s="25">
        <v>2.3369610000000001</v>
      </c>
      <c r="V20" s="25">
        <v>2.3360460000000001</v>
      </c>
      <c r="W20" s="25">
        <v>2.3318880000000002</v>
      </c>
      <c r="X20" s="25">
        <v>2.3164699999999998</v>
      </c>
      <c r="Y20" s="25">
        <v>2.3020119999999999</v>
      </c>
      <c r="Z20" s="25">
        <v>2.2998270000000001</v>
      </c>
      <c r="AA20" s="25">
        <v>2.290988</v>
      </c>
      <c r="AB20" s="25">
        <v>2.284513</v>
      </c>
      <c r="AC20" s="25">
        <v>2.2786439999999999</v>
      </c>
      <c r="AD20" s="25">
        <v>2.2453609999999999</v>
      </c>
      <c r="AE20" s="25">
        <v>2.230556</v>
      </c>
      <c r="AF20" s="25">
        <v>2.2278889999999998</v>
      </c>
    </row>
    <row r="21" spans="1:32">
      <c r="A21" s="3" t="s">
        <v>79</v>
      </c>
      <c r="B21" s="25">
        <v>0.139767</v>
      </c>
      <c r="C21" s="25">
        <v>0.139767</v>
      </c>
      <c r="D21" s="25">
        <v>0.14014499999999999</v>
      </c>
      <c r="E21" s="25">
        <v>0.139517</v>
      </c>
      <c r="F21" s="25">
        <v>0.13769000000000001</v>
      </c>
      <c r="G21" s="25">
        <v>0.144374</v>
      </c>
      <c r="H21" s="25">
        <v>0.15201300000000001</v>
      </c>
      <c r="I21" s="25">
        <v>0.161825</v>
      </c>
      <c r="J21" s="25">
        <v>0.17132500000000001</v>
      </c>
      <c r="K21" s="25">
        <v>0.182837</v>
      </c>
      <c r="L21" s="25">
        <v>0.192774</v>
      </c>
      <c r="M21" s="25">
        <v>0.20222699999999999</v>
      </c>
      <c r="N21" s="25">
        <v>0.215724</v>
      </c>
      <c r="O21" s="25">
        <v>0.226798</v>
      </c>
      <c r="P21" s="25">
        <v>0.24060799999999999</v>
      </c>
      <c r="Q21" s="25">
        <v>0.25264799999999998</v>
      </c>
      <c r="R21" s="25">
        <v>0.265345</v>
      </c>
      <c r="S21" s="25">
        <v>0.27673599999999998</v>
      </c>
      <c r="T21" s="25">
        <v>0.28721000000000002</v>
      </c>
      <c r="U21" s="25">
        <v>0.29714699999999999</v>
      </c>
      <c r="V21" s="25">
        <v>0.30782300000000001</v>
      </c>
      <c r="W21" s="25">
        <v>0.31676599999999999</v>
      </c>
      <c r="X21" s="25">
        <v>0.32266800000000001</v>
      </c>
      <c r="Y21" s="25">
        <v>0.32896900000000001</v>
      </c>
      <c r="Z21" s="25">
        <v>0.33783200000000002</v>
      </c>
      <c r="AA21" s="25">
        <v>0.345586</v>
      </c>
      <c r="AB21" s="25">
        <v>0.35162399999999999</v>
      </c>
      <c r="AC21" s="25">
        <v>0.355346</v>
      </c>
      <c r="AD21" s="25">
        <v>0.35873100000000002</v>
      </c>
      <c r="AE21" s="25">
        <v>0.36248599999999997</v>
      </c>
      <c r="AF21" s="25">
        <v>0.36586800000000003</v>
      </c>
    </row>
    <row r="22" spans="1:32">
      <c r="A22" s="3" t="s">
        <v>80</v>
      </c>
      <c r="B22" s="25">
        <v>0.28105400000000003</v>
      </c>
      <c r="C22" s="25">
        <v>0.28105400000000003</v>
      </c>
      <c r="D22" s="25">
        <v>0.28147100000000003</v>
      </c>
      <c r="E22" s="25">
        <v>0.29791600000000001</v>
      </c>
      <c r="F22" s="25">
        <v>0.309257</v>
      </c>
      <c r="G22" s="25">
        <v>0.31826700000000002</v>
      </c>
      <c r="H22" s="25">
        <v>0.32755000000000001</v>
      </c>
      <c r="I22" s="25">
        <v>0.34025499999999997</v>
      </c>
      <c r="J22" s="25">
        <v>0.34511799999999998</v>
      </c>
      <c r="K22" s="25">
        <v>0.35494999999999999</v>
      </c>
      <c r="L22" s="25">
        <v>0.363817</v>
      </c>
      <c r="M22" s="25">
        <v>0.373888</v>
      </c>
      <c r="N22" s="25">
        <v>0.38710099999999997</v>
      </c>
      <c r="O22" s="25">
        <v>0.40103</v>
      </c>
      <c r="P22" s="25">
        <v>0.40898400000000001</v>
      </c>
      <c r="Q22" s="25">
        <v>0.42267199999999999</v>
      </c>
      <c r="R22" s="25">
        <v>0.43479000000000001</v>
      </c>
      <c r="S22" s="25">
        <v>0.445378</v>
      </c>
      <c r="T22" s="25">
        <v>0.460285</v>
      </c>
      <c r="U22" s="25">
        <v>0.46767999999999998</v>
      </c>
      <c r="V22" s="25">
        <v>0.47550399999999998</v>
      </c>
      <c r="W22" s="25">
        <v>0.48556500000000002</v>
      </c>
      <c r="X22" s="25">
        <v>0.49446600000000002</v>
      </c>
      <c r="Y22" s="25">
        <v>0.50627</v>
      </c>
      <c r="Z22" s="25">
        <v>0.51477200000000001</v>
      </c>
      <c r="AA22" s="25">
        <v>0.52160799999999996</v>
      </c>
      <c r="AB22" s="25">
        <v>0.52797499999999997</v>
      </c>
      <c r="AC22" s="25">
        <v>0.54013</v>
      </c>
      <c r="AD22" s="25">
        <v>0.54454999999999998</v>
      </c>
      <c r="AE22" s="25">
        <v>0.55781499999999995</v>
      </c>
      <c r="AF22" s="25">
        <v>0.56517799999999996</v>
      </c>
    </row>
    <row r="23" spans="1:32">
      <c r="A23" s="3" t="s">
        <v>69</v>
      </c>
      <c r="B23" s="25">
        <v>0.205146</v>
      </c>
      <c r="C23" s="25">
        <v>0.205146</v>
      </c>
      <c r="D23" s="25">
        <v>0.19200800000000001</v>
      </c>
      <c r="E23" s="25">
        <v>0.18832499999999999</v>
      </c>
      <c r="F23" s="25">
        <v>0.18188799999999999</v>
      </c>
      <c r="G23" s="25">
        <v>0.18600700000000001</v>
      </c>
      <c r="H23" s="25">
        <v>0.18368999999999999</v>
      </c>
      <c r="I23" s="25">
        <v>0.180898</v>
      </c>
      <c r="J23" s="25">
        <v>0.17294499999999999</v>
      </c>
      <c r="K23" s="25">
        <v>0.17330100000000001</v>
      </c>
      <c r="L23" s="25">
        <v>0.17174500000000001</v>
      </c>
      <c r="M23" s="25">
        <v>0.17504700000000001</v>
      </c>
      <c r="N23" s="25">
        <v>0.174542</v>
      </c>
      <c r="O23" s="25">
        <v>0.17777599999999999</v>
      </c>
      <c r="P23" s="25">
        <v>0.17744599999999999</v>
      </c>
      <c r="Q23" s="25">
        <v>0.17594099999999999</v>
      </c>
      <c r="R23" s="25">
        <v>0.17483000000000001</v>
      </c>
      <c r="S23" s="25">
        <v>0.17527999999999999</v>
      </c>
      <c r="T23" s="25">
        <v>0.175844</v>
      </c>
      <c r="U23" s="25">
        <v>0.17557300000000001</v>
      </c>
      <c r="V23" s="25">
        <v>0.17538500000000001</v>
      </c>
      <c r="W23" s="25">
        <v>0.17521700000000001</v>
      </c>
      <c r="X23" s="25">
        <v>0.17443600000000001</v>
      </c>
      <c r="Y23" s="25">
        <v>0.17460000000000001</v>
      </c>
      <c r="Z23" s="25">
        <v>0.17480399999999999</v>
      </c>
      <c r="AA23" s="25">
        <v>0.17480599999999999</v>
      </c>
      <c r="AB23" s="25">
        <v>0.174621</v>
      </c>
      <c r="AC23" s="25">
        <v>0.17474400000000001</v>
      </c>
      <c r="AD23" s="25">
        <v>0.17475499999999999</v>
      </c>
      <c r="AE23" s="25">
        <v>0.17454</v>
      </c>
      <c r="AF23" s="25">
        <v>0.174565</v>
      </c>
    </row>
    <row r="24" spans="1:32">
      <c r="A24" s="3" t="s">
        <v>81</v>
      </c>
      <c r="B24" s="25">
        <v>0.16906399999999999</v>
      </c>
      <c r="C24" s="25">
        <v>0.16906399999999999</v>
      </c>
      <c r="D24" s="25">
        <v>0.15864700000000001</v>
      </c>
      <c r="E24" s="25">
        <v>0.15654699999999999</v>
      </c>
      <c r="F24" s="25">
        <v>0.15043999999999999</v>
      </c>
      <c r="G24" s="25">
        <v>0.149862</v>
      </c>
      <c r="H24" s="25">
        <v>0.14976100000000001</v>
      </c>
      <c r="I24" s="25">
        <v>0.14967800000000001</v>
      </c>
      <c r="J24" s="25">
        <v>0.14294999999999999</v>
      </c>
      <c r="K24" s="25">
        <v>0.14239199999999999</v>
      </c>
      <c r="L24" s="25">
        <v>0.14211699999999999</v>
      </c>
      <c r="M24" s="25">
        <v>0.144788</v>
      </c>
      <c r="N24" s="25">
        <v>0.14383799999999999</v>
      </c>
      <c r="O24" s="25">
        <v>0.146949</v>
      </c>
      <c r="P24" s="25">
        <v>0.14694599999999999</v>
      </c>
      <c r="Q24" s="25">
        <v>0.145868</v>
      </c>
      <c r="R24" s="25">
        <v>0.145283</v>
      </c>
      <c r="S24" s="25">
        <v>0.14534900000000001</v>
      </c>
      <c r="T24" s="25">
        <v>0.14543800000000001</v>
      </c>
      <c r="U24" s="25">
        <v>0.14513100000000001</v>
      </c>
      <c r="V24" s="25">
        <v>0.145375</v>
      </c>
      <c r="W24" s="25">
        <v>0.14537600000000001</v>
      </c>
      <c r="X24" s="25">
        <v>0.144652</v>
      </c>
      <c r="Y24" s="25">
        <v>0.14454900000000001</v>
      </c>
      <c r="Z24" s="25">
        <v>0.144369</v>
      </c>
      <c r="AA24" s="25">
        <v>0.144376</v>
      </c>
      <c r="AB24" s="25">
        <v>0.144205</v>
      </c>
      <c r="AC24" s="25">
        <v>0.14431099999999999</v>
      </c>
      <c r="AD24" s="25">
        <v>0.14432200000000001</v>
      </c>
      <c r="AE24" s="25">
        <v>0.14413699999999999</v>
      </c>
      <c r="AF24" s="25">
        <v>0.14415600000000001</v>
      </c>
    </row>
    <row r="25" spans="1:32">
      <c r="A25" s="3" t="s">
        <v>82</v>
      </c>
      <c r="B25" s="25">
        <v>3.6082999999999997E-2</v>
      </c>
      <c r="C25" s="25">
        <v>3.6082999999999997E-2</v>
      </c>
      <c r="D25" s="25">
        <v>3.3361000000000002E-2</v>
      </c>
      <c r="E25" s="25">
        <v>3.1778000000000001E-2</v>
      </c>
      <c r="F25" s="25">
        <v>3.1447999999999997E-2</v>
      </c>
      <c r="G25" s="25">
        <v>3.6144999999999997E-2</v>
      </c>
      <c r="H25" s="25">
        <v>3.3929000000000001E-2</v>
      </c>
      <c r="I25" s="25">
        <v>3.1220000000000001E-2</v>
      </c>
      <c r="J25" s="25">
        <v>2.9995000000000001E-2</v>
      </c>
      <c r="K25" s="25">
        <v>3.0908999999999999E-2</v>
      </c>
      <c r="L25" s="25">
        <v>2.9628000000000002E-2</v>
      </c>
      <c r="M25" s="25">
        <v>3.0259000000000001E-2</v>
      </c>
      <c r="N25" s="25">
        <v>3.0703000000000001E-2</v>
      </c>
      <c r="O25" s="25">
        <v>3.0825999999999999E-2</v>
      </c>
      <c r="P25" s="25">
        <v>3.0499999999999999E-2</v>
      </c>
      <c r="Q25" s="25">
        <v>3.0072999999999999E-2</v>
      </c>
      <c r="R25" s="25">
        <v>2.9548000000000001E-2</v>
      </c>
      <c r="S25" s="25">
        <v>2.9930999999999999E-2</v>
      </c>
      <c r="T25" s="25">
        <v>3.0405999999999999E-2</v>
      </c>
      <c r="U25" s="25">
        <v>3.0442E-2</v>
      </c>
      <c r="V25" s="25">
        <v>3.0010999999999999E-2</v>
      </c>
      <c r="W25" s="25">
        <v>2.9840999999999999E-2</v>
      </c>
      <c r="X25" s="25">
        <v>2.9784000000000001E-2</v>
      </c>
      <c r="Y25" s="25">
        <v>3.0051000000000001E-2</v>
      </c>
      <c r="Z25" s="25">
        <v>3.0433999999999999E-2</v>
      </c>
      <c r="AA25" s="25">
        <v>3.0429999999999999E-2</v>
      </c>
      <c r="AB25" s="25">
        <v>3.0415999999999999E-2</v>
      </c>
      <c r="AC25" s="25">
        <v>3.0432000000000001E-2</v>
      </c>
      <c r="AD25" s="25">
        <v>3.0433000000000002E-2</v>
      </c>
      <c r="AE25" s="25">
        <v>3.0402999999999999E-2</v>
      </c>
      <c r="AF25" s="25">
        <v>3.0408999999999999E-2</v>
      </c>
    </row>
    <row r="26" spans="1:32">
      <c r="A26" s="3" t="s">
        <v>83</v>
      </c>
      <c r="B26" s="25">
        <v>2.8909000000000001E-2</v>
      </c>
      <c r="C26" s="25">
        <v>2.8909000000000001E-2</v>
      </c>
      <c r="D26" s="25">
        <v>2.7994000000000002E-2</v>
      </c>
      <c r="E26" s="25">
        <v>2.6036E-2</v>
      </c>
      <c r="F26" s="25">
        <v>2.5486000000000002E-2</v>
      </c>
      <c r="G26" s="25">
        <v>2.5027000000000001E-2</v>
      </c>
      <c r="H26" s="25">
        <v>2.4038E-2</v>
      </c>
      <c r="I26" s="25">
        <v>2.3782000000000001E-2</v>
      </c>
      <c r="J26" s="25">
        <v>2.4011000000000001E-2</v>
      </c>
      <c r="K26" s="25">
        <v>2.3512000000000002E-2</v>
      </c>
      <c r="L26" s="25">
        <v>2.3401000000000002E-2</v>
      </c>
      <c r="M26" s="25">
        <v>2.2884999999999999E-2</v>
      </c>
      <c r="N26" s="25">
        <v>2.3164000000000001E-2</v>
      </c>
      <c r="O26" s="25">
        <v>2.3164000000000001E-2</v>
      </c>
      <c r="P26" s="25">
        <v>2.3088999999999998E-2</v>
      </c>
      <c r="Q26" s="25">
        <v>2.3039E-2</v>
      </c>
      <c r="R26" s="25">
        <v>2.3255000000000001E-2</v>
      </c>
      <c r="S26" s="25">
        <v>2.2915999999999999E-2</v>
      </c>
      <c r="T26" s="25">
        <v>2.2349999999999998E-2</v>
      </c>
      <c r="U26" s="25">
        <v>2.2422999999999998E-2</v>
      </c>
      <c r="V26" s="25">
        <v>2.1824E-2</v>
      </c>
      <c r="W26" s="25">
        <v>2.2436000000000001E-2</v>
      </c>
      <c r="X26" s="25">
        <v>2.0022000000000002E-2</v>
      </c>
      <c r="Y26" s="25">
        <v>2.2952E-2</v>
      </c>
      <c r="Z26" s="25">
        <v>2.0868999999999999E-2</v>
      </c>
      <c r="AA26" s="25">
        <v>2.0237000000000002E-2</v>
      </c>
      <c r="AB26" s="25">
        <v>2.0551E-2</v>
      </c>
      <c r="AC26" s="25">
        <v>2.0455000000000001E-2</v>
      </c>
      <c r="AD26" s="25">
        <v>2.0353E-2</v>
      </c>
      <c r="AE26" s="25">
        <v>1.9675999999999999E-2</v>
      </c>
      <c r="AF26" s="25">
        <v>2.2030999999999999E-2</v>
      </c>
    </row>
    <row r="27" spans="1:32">
      <c r="A27" s="3" t="s">
        <v>84</v>
      </c>
      <c r="B27" s="25">
        <v>0.91008199999999995</v>
      </c>
      <c r="C27" s="25">
        <v>0.91008199999999995</v>
      </c>
      <c r="D27" s="25">
        <v>1.204032</v>
      </c>
      <c r="E27" s="25">
        <v>1.5994330000000001</v>
      </c>
      <c r="F27" s="25">
        <v>2.3969969999999998</v>
      </c>
      <c r="G27" s="25">
        <v>2.642442</v>
      </c>
      <c r="H27" s="25">
        <v>2.7731880000000002</v>
      </c>
      <c r="I27" s="25">
        <v>2.9005800000000002</v>
      </c>
      <c r="J27" s="25">
        <v>3.1401080000000001</v>
      </c>
      <c r="K27" s="25">
        <v>3.5919249999999998</v>
      </c>
      <c r="L27" s="25">
        <v>3.8193570000000001</v>
      </c>
      <c r="M27" s="25">
        <v>4.0016619999999996</v>
      </c>
      <c r="N27" s="25">
        <v>4.1886299999999999</v>
      </c>
      <c r="O27" s="25">
        <v>4.5193789999999998</v>
      </c>
      <c r="P27" s="25">
        <v>4.8497349999999999</v>
      </c>
      <c r="Q27" s="25">
        <v>5.0466930000000003</v>
      </c>
      <c r="R27" s="25">
        <v>5.3048260000000003</v>
      </c>
      <c r="S27" s="25">
        <v>5.4768480000000004</v>
      </c>
      <c r="T27" s="25">
        <v>5.59964</v>
      </c>
      <c r="U27" s="25">
        <v>5.7790350000000004</v>
      </c>
      <c r="V27" s="25">
        <v>5.9068889999999996</v>
      </c>
      <c r="W27" s="25">
        <v>5.969163</v>
      </c>
      <c r="X27" s="25">
        <v>6.0807390000000003</v>
      </c>
      <c r="Y27" s="25">
        <v>6.2341920000000002</v>
      </c>
      <c r="Z27" s="25">
        <v>6.350657</v>
      </c>
      <c r="AA27" s="25">
        <v>6.4921889999999998</v>
      </c>
      <c r="AB27" s="25">
        <v>6.6009830000000003</v>
      </c>
      <c r="AC27" s="25">
        <v>6.7669730000000001</v>
      </c>
      <c r="AD27" s="25">
        <v>6.998704</v>
      </c>
      <c r="AE27" s="25">
        <v>7.2059519999999999</v>
      </c>
      <c r="AF27" s="25">
        <v>7.372166</v>
      </c>
    </row>
    <row r="28" spans="1:32">
      <c r="A28" s="3" t="s">
        <v>85</v>
      </c>
      <c r="B28" s="25">
        <v>3.3213710000000001</v>
      </c>
      <c r="C28" s="25">
        <v>3.3213710000000001</v>
      </c>
      <c r="D28" s="25">
        <v>3.723115</v>
      </c>
      <c r="E28" s="25">
        <v>3.8514330000000001</v>
      </c>
      <c r="F28" s="25">
        <v>4.0189979999999998</v>
      </c>
      <c r="G28" s="25">
        <v>4.4043970000000003</v>
      </c>
      <c r="H28" s="25">
        <v>4.5471599999999999</v>
      </c>
      <c r="I28" s="25">
        <v>4.5740280000000002</v>
      </c>
      <c r="J28" s="25">
        <v>4.6017320000000002</v>
      </c>
      <c r="K28" s="25">
        <v>4.6670639999999999</v>
      </c>
      <c r="L28" s="25">
        <v>4.8538779999999999</v>
      </c>
      <c r="M28" s="25">
        <v>4.9006639999999999</v>
      </c>
      <c r="N28" s="25">
        <v>4.8995340000000001</v>
      </c>
      <c r="O28" s="25">
        <v>4.8917549999999999</v>
      </c>
      <c r="P28" s="25">
        <v>5.0180749999999996</v>
      </c>
      <c r="Q28" s="25">
        <v>5.2014880000000003</v>
      </c>
      <c r="R28" s="25">
        <v>5.281021</v>
      </c>
      <c r="S28" s="25">
        <v>5.3203250000000004</v>
      </c>
      <c r="T28" s="25">
        <v>5.3188409999999999</v>
      </c>
      <c r="U28" s="25">
        <v>5.3175759999999999</v>
      </c>
      <c r="V28" s="25">
        <v>5.342301</v>
      </c>
      <c r="W28" s="25">
        <v>5.3567840000000002</v>
      </c>
      <c r="X28" s="25">
        <v>5.3995730000000002</v>
      </c>
      <c r="Y28" s="25">
        <v>5.4769610000000002</v>
      </c>
      <c r="Z28" s="25">
        <v>5.4639709999999999</v>
      </c>
      <c r="AA28" s="25">
        <v>5.4698919999999998</v>
      </c>
      <c r="AB28" s="25">
        <v>5.5315399999999997</v>
      </c>
      <c r="AC28" s="25">
        <v>5.5675559999999997</v>
      </c>
      <c r="AD28" s="25">
        <v>5.5834820000000001</v>
      </c>
      <c r="AE28" s="25">
        <v>5.6198220000000001</v>
      </c>
      <c r="AF28" s="25">
        <v>5.6887999999999996</v>
      </c>
    </row>
    <row r="29" spans="1:32">
      <c r="A29" s="28" t="s">
        <v>86</v>
      </c>
      <c r="B29" s="29">
        <v>11.730729</v>
      </c>
      <c r="C29" s="29">
        <v>11.730729</v>
      </c>
      <c r="D29" s="29">
        <v>12.689444</v>
      </c>
      <c r="E29" s="29">
        <v>13.254916</v>
      </c>
      <c r="F29" s="29">
        <v>14.335429</v>
      </c>
      <c r="G29" s="29">
        <v>14.964892000000001</v>
      </c>
      <c r="H29" s="29">
        <v>15.237674999999999</v>
      </c>
      <c r="I29" s="29">
        <v>15.4002</v>
      </c>
      <c r="J29" s="29">
        <v>15.656560000000001</v>
      </c>
      <c r="K29" s="29">
        <v>16.193328999999999</v>
      </c>
      <c r="L29" s="29">
        <v>16.614742</v>
      </c>
      <c r="M29" s="29">
        <v>16.863588</v>
      </c>
      <c r="N29" s="29">
        <v>17.073269</v>
      </c>
      <c r="O29" s="29">
        <v>17.41572</v>
      </c>
      <c r="P29" s="29">
        <v>17.887474000000001</v>
      </c>
      <c r="Q29" s="29">
        <v>18.293209000000001</v>
      </c>
      <c r="R29" s="29">
        <v>18.641124999999999</v>
      </c>
      <c r="S29" s="29">
        <v>18.877179999999999</v>
      </c>
      <c r="T29" s="29">
        <v>19.057791000000002</v>
      </c>
      <c r="U29" s="29">
        <v>19.254635</v>
      </c>
      <c r="V29" s="29">
        <v>19.444102999999998</v>
      </c>
      <c r="W29" s="29">
        <v>19.573499999999999</v>
      </c>
      <c r="X29" s="29">
        <v>19.756782999999999</v>
      </c>
      <c r="Y29" s="29">
        <v>20.044920000000001</v>
      </c>
      <c r="Z29" s="29">
        <v>20.208196999999998</v>
      </c>
      <c r="AA29" s="29">
        <v>20.391100000000002</v>
      </c>
      <c r="AB29" s="29">
        <v>20.611522999999998</v>
      </c>
      <c r="AC29" s="29">
        <v>20.856145999999999</v>
      </c>
      <c r="AD29" s="29">
        <v>21.124939000000001</v>
      </c>
      <c r="AE29" s="29">
        <v>21.413647000000001</v>
      </c>
      <c r="AF29" s="29">
        <v>21.704933</v>
      </c>
    </row>
    <row r="30" spans="1:32">
      <c r="A30" s="38" t="s">
        <v>121</v>
      </c>
      <c r="B30" s="36">
        <f>B19/B29</f>
        <v>0.61077508482209419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36">
        <f>V19/V29</f>
        <v>0.74911005151536181</v>
      </c>
      <c r="W30" s="25"/>
      <c r="X30" s="59"/>
      <c r="Y30" s="26"/>
      <c r="AF30" s="36">
        <f>AF19/AF29</f>
        <v>0.75634870653597508</v>
      </c>
    </row>
    <row r="31" spans="1:32">
      <c r="A31" s="38" t="s">
        <v>122</v>
      </c>
      <c r="B31" s="37">
        <f>B7/B29</f>
        <v>0.21282939875262652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7">
        <f>V7/V29</f>
        <v>0.14278941023918668</v>
      </c>
      <c r="W31" s="25"/>
      <c r="X31" s="60"/>
      <c r="Y31" s="26"/>
      <c r="AF31" s="37">
        <f>AF7/AF29</f>
        <v>0.13917195690030465</v>
      </c>
    </row>
    <row r="32" spans="1:32">
      <c r="A32" s="28" t="s">
        <v>87</v>
      </c>
    </row>
    <row r="33" spans="1:32">
      <c r="A33" s="3" t="s">
        <v>88</v>
      </c>
      <c r="B33" s="25">
        <v>1.2178500000000001</v>
      </c>
      <c r="C33" s="25">
        <v>1.2178500000000001</v>
      </c>
      <c r="D33" s="25">
        <v>1.2601420000000001</v>
      </c>
      <c r="E33" s="25">
        <v>1.3338620000000001</v>
      </c>
      <c r="F33" s="25">
        <v>1.3364149999999999</v>
      </c>
      <c r="G33" s="25">
        <v>1.3519749999999999</v>
      </c>
      <c r="H33" s="25">
        <v>1.3576330000000001</v>
      </c>
      <c r="I33" s="25">
        <v>1.3614930000000001</v>
      </c>
      <c r="J33" s="25">
        <v>1.364473</v>
      </c>
      <c r="K33" s="25">
        <v>1.3645590000000001</v>
      </c>
      <c r="L33" s="25">
        <v>1.374466</v>
      </c>
      <c r="M33" s="25">
        <v>1.3812439999999999</v>
      </c>
      <c r="N33" s="25">
        <v>1.3881129999999999</v>
      </c>
      <c r="O33" s="25">
        <v>1.397095</v>
      </c>
      <c r="P33" s="25">
        <v>1.4060980000000001</v>
      </c>
      <c r="Q33" s="25">
        <v>1.4153260000000001</v>
      </c>
      <c r="R33" s="25">
        <v>1.4242170000000001</v>
      </c>
      <c r="S33" s="25">
        <v>1.4344939999999999</v>
      </c>
      <c r="T33" s="25">
        <v>1.445341</v>
      </c>
      <c r="U33" s="25">
        <v>1.4576720000000001</v>
      </c>
      <c r="V33" s="25">
        <v>1.4815480000000001</v>
      </c>
      <c r="W33" s="25">
        <v>1.4948220000000001</v>
      </c>
      <c r="X33" s="25">
        <v>1.5090300000000001</v>
      </c>
      <c r="Y33" s="25">
        <v>1.5237700000000001</v>
      </c>
      <c r="Z33" s="25">
        <v>1.5397799999999999</v>
      </c>
      <c r="AA33" s="25">
        <v>1.5565150000000001</v>
      </c>
      <c r="AB33" s="25">
        <v>1.5752520000000001</v>
      </c>
      <c r="AC33" s="25">
        <v>1.5940700000000001</v>
      </c>
      <c r="AD33" s="25">
        <v>1.62578</v>
      </c>
      <c r="AE33" s="25">
        <v>1.64666</v>
      </c>
      <c r="AF33" s="25">
        <v>1.669157</v>
      </c>
    </row>
    <row r="34" spans="1:32">
      <c r="A34" s="3" t="s">
        <v>89</v>
      </c>
      <c r="B34" s="25">
        <v>1.4139999999999999E-3</v>
      </c>
      <c r="C34" s="25">
        <v>1.4139999999999999E-3</v>
      </c>
      <c r="D34" s="25">
        <v>6.8900000000000005E-4</v>
      </c>
      <c r="E34" s="25">
        <v>4.6799999999999999E-4</v>
      </c>
      <c r="F34" s="25">
        <v>7.1000000000000002E-4</v>
      </c>
      <c r="G34" s="25">
        <v>4.9600000000000002E-4</v>
      </c>
      <c r="H34" s="25">
        <v>7.1000000000000002E-4</v>
      </c>
      <c r="I34" s="25">
        <v>7.1000000000000002E-4</v>
      </c>
      <c r="J34" s="25">
        <v>7.1000000000000002E-4</v>
      </c>
      <c r="K34" s="25">
        <v>7.1000000000000002E-4</v>
      </c>
      <c r="L34" s="25">
        <v>7.1000000000000002E-4</v>
      </c>
      <c r="M34" s="25">
        <v>4.6299999999999998E-4</v>
      </c>
      <c r="N34" s="25">
        <v>7.1000000000000002E-4</v>
      </c>
      <c r="O34" s="25">
        <v>7.1000000000000002E-4</v>
      </c>
      <c r="P34" s="25">
        <v>7.1000000000000002E-4</v>
      </c>
      <c r="Q34" s="25">
        <v>7.1000000000000002E-4</v>
      </c>
      <c r="R34" s="25">
        <v>7.1000000000000002E-4</v>
      </c>
      <c r="S34" s="25">
        <v>7.1000000000000002E-4</v>
      </c>
      <c r="T34" s="25">
        <v>7.1000000000000002E-4</v>
      </c>
      <c r="U34" s="25">
        <v>7.1000000000000002E-4</v>
      </c>
      <c r="V34" s="25">
        <v>7.1000000000000002E-4</v>
      </c>
      <c r="W34" s="25">
        <v>7.1000000000000002E-4</v>
      </c>
      <c r="X34" s="25">
        <v>7.1000000000000002E-4</v>
      </c>
      <c r="Y34" s="25">
        <v>7.1000000000000002E-4</v>
      </c>
      <c r="Z34" s="25">
        <v>4.6299999999999998E-4</v>
      </c>
      <c r="AA34" s="25">
        <v>7.1000000000000002E-4</v>
      </c>
      <c r="AB34" s="25">
        <v>4.6299999999999998E-4</v>
      </c>
      <c r="AC34" s="25">
        <v>4.6700000000000002E-4</v>
      </c>
      <c r="AD34" s="25">
        <v>4.6299999999999998E-4</v>
      </c>
      <c r="AE34" s="25">
        <v>4.6299999999999998E-4</v>
      </c>
      <c r="AF34" s="25">
        <v>4.6299999999999998E-4</v>
      </c>
    </row>
    <row r="35" spans="1:32">
      <c r="A35" s="3" t="s">
        <v>90</v>
      </c>
      <c r="B35" s="25">
        <v>-9.8820000000000005E-2</v>
      </c>
      <c r="C35" s="25">
        <v>-9.8820000000000005E-2</v>
      </c>
      <c r="D35" s="25">
        <v>-0.10589</v>
      </c>
      <c r="E35" s="25">
        <v>-0.14177500000000001</v>
      </c>
      <c r="F35" s="25">
        <v>-0.14532</v>
      </c>
      <c r="G35" s="25">
        <v>-0.15639900000000001</v>
      </c>
      <c r="H35" s="25">
        <v>-0.15997600000000001</v>
      </c>
      <c r="I35" s="25">
        <v>-0.16409299999999999</v>
      </c>
      <c r="J35" s="25">
        <v>-0.16832800000000001</v>
      </c>
      <c r="K35" s="25">
        <v>-0.168521</v>
      </c>
      <c r="L35" s="25">
        <v>-0.17687800000000001</v>
      </c>
      <c r="M35" s="25">
        <v>-0.18087700000000001</v>
      </c>
      <c r="N35" s="25">
        <v>-0.18590599999999999</v>
      </c>
      <c r="O35" s="25">
        <v>-0.190548</v>
      </c>
      <c r="P35" s="25">
        <v>-0.19531000000000001</v>
      </c>
      <c r="Q35" s="25">
        <v>-0.20019300000000001</v>
      </c>
      <c r="R35" s="25">
        <v>-0.20519599999999999</v>
      </c>
      <c r="S35" s="25">
        <v>-0.21033499999999999</v>
      </c>
      <c r="T35" s="25">
        <v>-0.21559500000000001</v>
      </c>
      <c r="U35" s="25">
        <v>-0.220975</v>
      </c>
      <c r="V35" s="25">
        <v>-0.237292</v>
      </c>
      <c r="W35" s="25">
        <v>-0.243228</v>
      </c>
      <c r="X35" s="25">
        <v>-0.249306</v>
      </c>
      <c r="Y35" s="25">
        <v>-0.25554300000000002</v>
      </c>
      <c r="Z35" s="25">
        <v>-0.26192100000000001</v>
      </c>
      <c r="AA35" s="25">
        <v>-0.26847300000000002</v>
      </c>
      <c r="AB35" s="25">
        <v>-0.27518300000000001</v>
      </c>
      <c r="AC35" s="25">
        <v>-0.28206599999999998</v>
      </c>
      <c r="AD35" s="25">
        <v>-0.30186400000000002</v>
      </c>
      <c r="AE35" s="25">
        <v>-0.30939699999999998</v>
      </c>
      <c r="AF35" s="25">
        <v>-0.31717099999999998</v>
      </c>
    </row>
    <row r="36" spans="1:32">
      <c r="A36" s="28" t="s">
        <v>91</v>
      </c>
      <c r="B36" s="29">
        <v>1.120444</v>
      </c>
      <c r="C36" s="29">
        <v>1.120444</v>
      </c>
      <c r="D36" s="29">
        <v>1.1549400000000001</v>
      </c>
      <c r="E36" s="29">
        <v>1.192555</v>
      </c>
      <c r="F36" s="29">
        <v>1.191805</v>
      </c>
      <c r="G36" s="29">
        <v>1.196072</v>
      </c>
      <c r="H36" s="29">
        <v>1.198367</v>
      </c>
      <c r="I36" s="29">
        <v>1.1981109999999999</v>
      </c>
      <c r="J36" s="29">
        <v>1.1968559999999999</v>
      </c>
      <c r="K36" s="29">
        <v>1.1967479999999999</v>
      </c>
      <c r="L36" s="29">
        <v>1.198299</v>
      </c>
      <c r="M36" s="29">
        <v>1.2008289999999999</v>
      </c>
      <c r="N36" s="29">
        <v>1.2029160000000001</v>
      </c>
      <c r="O36" s="29">
        <v>1.207257</v>
      </c>
      <c r="P36" s="29">
        <v>1.211498</v>
      </c>
      <c r="Q36" s="29">
        <v>1.215843</v>
      </c>
      <c r="R36" s="29">
        <v>1.2197309999999999</v>
      </c>
      <c r="S36" s="29">
        <v>1.224869</v>
      </c>
      <c r="T36" s="29">
        <v>1.230456</v>
      </c>
      <c r="U36" s="29">
        <v>1.2374069999999999</v>
      </c>
      <c r="V36" s="29">
        <v>1.244966</v>
      </c>
      <c r="W36" s="29">
        <v>1.2523040000000001</v>
      </c>
      <c r="X36" s="29">
        <v>1.2604329999999999</v>
      </c>
      <c r="Y36" s="29">
        <v>1.2689379999999999</v>
      </c>
      <c r="Z36" s="29">
        <v>1.278322</v>
      </c>
      <c r="AA36" s="29">
        <v>1.288753</v>
      </c>
      <c r="AB36" s="29">
        <v>1.300532</v>
      </c>
      <c r="AC36" s="29">
        <v>1.3124709999999999</v>
      </c>
      <c r="AD36" s="29">
        <v>1.324379</v>
      </c>
      <c r="AE36" s="29">
        <v>1.337726</v>
      </c>
      <c r="AF36" s="29">
        <v>1.352449</v>
      </c>
    </row>
    <row r="37" spans="1:32">
      <c r="A37" s="28" t="s">
        <v>92</v>
      </c>
    </row>
    <row r="38" spans="1:32">
      <c r="A38" s="28" t="s">
        <v>93</v>
      </c>
    </row>
    <row r="39" spans="1:32">
      <c r="A39" s="28" t="s">
        <v>94</v>
      </c>
      <c r="B39" s="29">
        <v>0.34078799999999998</v>
      </c>
      <c r="C39" s="29">
        <v>0.34078799999999998</v>
      </c>
      <c r="D39" s="29">
        <v>0.38130900000000001</v>
      </c>
      <c r="E39" s="29">
        <v>0.419325</v>
      </c>
      <c r="F39" s="29">
        <v>0.442722</v>
      </c>
      <c r="G39" s="29">
        <v>0.46782299999999999</v>
      </c>
      <c r="H39" s="29">
        <v>0.49006499999999997</v>
      </c>
      <c r="I39" s="29">
        <v>0.51699799999999996</v>
      </c>
      <c r="J39" s="29">
        <v>0.544956</v>
      </c>
      <c r="K39" s="29">
        <v>0.57255100000000003</v>
      </c>
      <c r="L39" s="29">
        <v>0.60084000000000004</v>
      </c>
      <c r="M39" s="29">
        <v>0.63319599999999998</v>
      </c>
      <c r="N39" s="29">
        <v>0.66405599999999998</v>
      </c>
      <c r="O39" s="29">
        <v>0.697855</v>
      </c>
      <c r="P39" s="29">
        <v>0.73196099999999997</v>
      </c>
      <c r="Q39" s="29">
        <v>0.767872</v>
      </c>
      <c r="R39" s="29">
        <v>0.80532000000000004</v>
      </c>
      <c r="S39" s="29">
        <v>0.84686700000000004</v>
      </c>
      <c r="T39" s="29">
        <v>0.89003900000000002</v>
      </c>
      <c r="U39" s="29">
        <v>0.93750199999999995</v>
      </c>
      <c r="V39" s="29">
        <v>0.986676</v>
      </c>
      <c r="W39" s="29">
        <v>1.0352650000000001</v>
      </c>
      <c r="X39" s="29">
        <v>1.0890610000000001</v>
      </c>
      <c r="Y39" s="29">
        <v>1.148234</v>
      </c>
      <c r="Z39" s="29">
        <v>1.205276</v>
      </c>
      <c r="AA39" s="29">
        <v>1.2679100000000001</v>
      </c>
      <c r="AB39" s="29">
        <v>1.331056</v>
      </c>
      <c r="AC39" s="29">
        <v>1.3985719999999999</v>
      </c>
      <c r="AD39" s="29">
        <v>1.474351</v>
      </c>
      <c r="AE39" s="29">
        <v>1.5559069999999999</v>
      </c>
      <c r="AF39" s="29">
        <v>1.6330100000000001</v>
      </c>
    </row>
    <row r="40" spans="1:32">
      <c r="A40" s="3" t="s">
        <v>95</v>
      </c>
      <c r="B40" s="25">
        <v>4.8448999999999999E-2</v>
      </c>
      <c r="C40" s="25">
        <v>4.8448999999999999E-2</v>
      </c>
      <c r="D40" s="25">
        <v>5.4094000000000003E-2</v>
      </c>
      <c r="E40" s="25">
        <v>5.7747E-2</v>
      </c>
      <c r="F40" s="25">
        <v>5.7009999999999998E-2</v>
      </c>
      <c r="G40" s="25">
        <v>5.6903000000000002E-2</v>
      </c>
      <c r="H40" s="25">
        <v>5.6572999999999998E-2</v>
      </c>
      <c r="I40" s="25">
        <v>5.6634999999999998E-2</v>
      </c>
      <c r="J40" s="25">
        <v>5.6603000000000001E-2</v>
      </c>
      <c r="K40" s="25">
        <v>5.6563000000000002E-2</v>
      </c>
      <c r="L40" s="25">
        <v>5.6604000000000002E-2</v>
      </c>
      <c r="M40" s="25">
        <v>5.6899999999999999E-2</v>
      </c>
      <c r="N40" s="25">
        <v>5.7070999999999997E-2</v>
      </c>
      <c r="O40" s="25">
        <v>5.7255E-2</v>
      </c>
      <c r="P40" s="25">
        <v>5.7186000000000001E-2</v>
      </c>
      <c r="Q40" s="25">
        <v>5.7152000000000001E-2</v>
      </c>
      <c r="R40" s="25">
        <v>5.7105000000000003E-2</v>
      </c>
      <c r="S40" s="25">
        <v>5.7269E-2</v>
      </c>
      <c r="T40" s="25">
        <v>5.7570999999999997E-2</v>
      </c>
      <c r="U40" s="25">
        <v>5.7896999999999997E-2</v>
      </c>
      <c r="V40" s="25">
        <v>5.8241000000000001E-2</v>
      </c>
      <c r="W40" s="25">
        <v>5.8430000000000003E-2</v>
      </c>
      <c r="X40" s="25">
        <v>5.8645999999999997E-2</v>
      </c>
      <c r="Y40" s="25">
        <v>5.8916999999999997E-2</v>
      </c>
      <c r="Z40" s="25">
        <v>5.919E-2</v>
      </c>
      <c r="AA40" s="25">
        <v>5.9469000000000001E-2</v>
      </c>
      <c r="AB40" s="25">
        <v>5.9692000000000002E-2</v>
      </c>
      <c r="AC40" s="25">
        <v>6.0042999999999999E-2</v>
      </c>
      <c r="AD40" s="25">
        <v>6.0540999999999998E-2</v>
      </c>
      <c r="AE40" s="25">
        <v>6.1066000000000002E-2</v>
      </c>
      <c r="AF40" s="25">
        <v>6.1330000000000003E-2</v>
      </c>
    </row>
    <row r="41" spans="1:32">
      <c r="A41" s="3" t="s">
        <v>96</v>
      </c>
      <c r="B41" s="25">
        <v>1.3932E-2</v>
      </c>
      <c r="C41" s="25">
        <v>1.3932E-2</v>
      </c>
      <c r="D41" s="25">
        <v>1.5855999999999999E-2</v>
      </c>
      <c r="E41" s="25">
        <v>1.7781999999999999E-2</v>
      </c>
      <c r="F41" s="25">
        <v>1.8918000000000001E-2</v>
      </c>
      <c r="G41" s="25">
        <v>2.0091999999999999E-2</v>
      </c>
      <c r="H41" s="25">
        <v>2.1167999999999999E-2</v>
      </c>
      <c r="I41" s="25">
        <v>2.2105E-2</v>
      </c>
      <c r="J41" s="25">
        <v>2.2981999999999999E-2</v>
      </c>
      <c r="K41" s="25">
        <v>2.3713999999999999E-2</v>
      </c>
      <c r="L41" s="25">
        <v>2.4542999999999999E-2</v>
      </c>
      <c r="M41" s="25">
        <v>2.5250000000000002E-2</v>
      </c>
      <c r="N41" s="25">
        <v>2.5888999999999999E-2</v>
      </c>
      <c r="O41" s="25">
        <v>2.6539E-2</v>
      </c>
      <c r="P41" s="25">
        <v>2.7040999999999999E-2</v>
      </c>
      <c r="Q41" s="25">
        <v>2.7588000000000001E-2</v>
      </c>
      <c r="R41" s="25">
        <v>2.8108999999999999E-2</v>
      </c>
      <c r="S41" s="25">
        <v>2.8677999999999999E-2</v>
      </c>
      <c r="T41" s="25">
        <v>2.9276E-2</v>
      </c>
      <c r="U41" s="25">
        <v>2.9916999999999999E-2</v>
      </c>
      <c r="V41" s="25">
        <v>3.0578000000000001E-2</v>
      </c>
      <c r="W41" s="25">
        <v>3.1274999999999997E-2</v>
      </c>
      <c r="X41" s="25">
        <v>3.2049000000000001E-2</v>
      </c>
      <c r="Y41" s="25">
        <v>3.2847000000000001E-2</v>
      </c>
      <c r="Z41" s="25">
        <v>3.3649999999999999E-2</v>
      </c>
      <c r="AA41" s="25">
        <v>3.4512000000000001E-2</v>
      </c>
      <c r="AB41" s="25">
        <v>3.5466999999999999E-2</v>
      </c>
      <c r="AC41" s="25">
        <v>3.6450000000000003E-2</v>
      </c>
      <c r="AD41" s="25">
        <v>3.7478999999999998E-2</v>
      </c>
      <c r="AE41" s="25">
        <v>3.8462999999999997E-2</v>
      </c>
      <c r="AF41" s="25">
        <v>3.9398000000000002E-2</v>
      </c>
    </row>
    <row r="42" spans="1:32">
      <c r="A42" s="3" t="s">
        <v>84</v>
      </c>
      <c r="B42" s="25">
        <v>0.27823500000000001</v>
      </c>
      <c r="C42" s="25">
        <v>0.27823500000000001</v>
      </c>
      <c r="D42" s="25">
        <v>0.31118699999999999</v>
      </c>
      <c r="E42" s="25">
        <v>0.34362599999999999</v>
      </c>
      <c r="F42" s="25">
        <v>0.36662499999999998</v>
      </c>
      <c r="G42" s="25">
        <v>0.39066099999999998</v>
      </c>
      <c r="H42" s="25">
        <v>0.41216000000000003</v>
      </c>
      <c r="I42" s="25">
        <v>0.43809399999999998</v>
      </c>
      <c r="J42" s="25">
        <v>0.46520800000000001</v>
      </c>
      <c r="K42" s="25">
        <v>0.49211100000000002</v>
      </c>
      <c r="L42" s="25">
        <v>0.51953099999999997</v>
      </c>
      <c r="M42" s="25">
        <v>0.55088499999999996</v>
      </c>
      <c r="N42" s="25">
        <v>0.58093600000000001</v>
      </c>
      <c r="O42" s="25">
        <v>0.6139</v>
      </c>
      <c r="P42" s="25">
        <v>0.64757500000000001</v>
      </c>
      <c r="Q42" s="25">
        <v>0.68297099999999999</v>
      </c>
      <c r="R42" s="25">
        <v>0.719947</v>
      </c>
      <c r="S42" s="25">
        <v>0.76076100000000002</v>
      </c>
      <c r="T42" s="25">
        <v>0.803033</v>
      </c>
      <c r="U42" s="25">
        <v>0.84952899999999998</v>
      </c>
      <c r="V42" s="25">
        <v>0.89769600000000005</v>
      </c>
      <c r="W42" s="25">
        <v>0.94539799999999996</v>
      </c>
      <c r="X42" s="25">
        <v>0.99820299999999995</v>
      </c>
      <c r="Y42" s="25">
        <v>1.0563039999999999</v>
      </c>
      <c r="Z42" s="25">
        <v>1.112269</v>
      </c>
      <c r="AA42" s="25">
        <v>1.173759</v>
      </c>
      <c r="AB42" s="25">
        <v>1.2357260000000001</v>
      </c>
      <c r="AC42" s="25">
        <v>1.301906</v>
      </c>
      <c r="AD42" s="25">
        <v>1.376155</v>
      </c>
      <c r="AE42" s="25">
        <v>1.456199</v>
      </c>
      <c r="AF42" s="25">
        <v>1.5321020000000001</v>
      </c>
    </row>
    <row r="43" spans="1:32">
      <c r="A43" s="3" t="s">
        <v>85</v>
      </c>
      <c r="B43" s="25">
        <v>1.7200000000000001E-4</v>
      </c>
      <c r="C43" s="25">
        <v>1.7200000000000001E-4</v>
      </c>
      <c r="D43" s="25">
        <v>1.7200000000000001E-4</v>
      </c>
      <c r="E43" s="25">
        <v>1.7000000000000001E-4</v>
      </c>
      <c r="F43" s="25">
        <v>1.6799999999999999E-4</v>
      </c>
      <c r="G43" s="25">
        <v>1.66E-4</v>
      </c>
      <c r="H43" s="25">
        <v>1.65E-4</v>
      </c>
      <c r="I43" s="25">
        <v>1.63E-4</v>
      </c>
      <c r="J43" s="25">
        <v>1.63E-4</v>
      </c>
      <c r="K43" s="25">
        <v>1.6200000000000001E-4</v>
      </c>
      <c r="L43" s="25">
        <v>1.6200000000000001E-4</v>
      </c>
      <c r="M43" s="25">
        <v>1.6100000000000001E-4</v>
      </c>
      <c r="N43" s="25">
        <v>1.6100000000000001E-4</v>
      </c>
      <c r="O43" s="25">
        <v>1.6100000000000001E-4</v>
      </c>
      <c r="P43" s="25">
        <v>1.6000000000000001E-4</v>
      </c>
      <c r="Q43" s="25">
        <v>1.6000000000000001E-4</v>
      </c>
      <c r="R43" s="25">
        <v>1.5899999999999999E-4</v>
      </c>
      <c r="S43" s="25">
        <v>1.5899999999999999E-4</v>
      </c>
      <c r="T43" s="25">
        <v>1.5899999999999999E-4</v>
      </c>
      <c r="U43" s="25">
        <v>1.6000000000000001E-4</v>
      </c>
      <c r="V43" s="25">
        <v>1.6000000000000001E-4</v>
      </c>
      <c r="W43" s="25">
        <v>1.6200000000000001E-4</v>
      </c>
      <c r="X43" s="25">
        <v>1.64E-4</v>
      </c>
      <c r="Y43" s="25">
        <v>1.66E-4</v>
      </c>
      <c r="Z43" s="25">
        <v>1.6799999999999999E-4</v>
      </c>
      <c r="AA43" s="25">
        <v>1.7000000000000001E-4</v>
      </c>
      <c r="AB43" s="25">
        <v>1.7200000000000001E-4</v>
      </c>
      <c r="AC43" s="25">
        <v>1.74E-4</v>
      </c>
      <c r="AD43" s="25">
        <v>1.76E-4</v>
      </c>
      <c r="AE43" s="25">
        <v>1.7799999999999999E-4</v>
      </c>
      <c r="AF43" s="25">
        <v>1.8000000000000001E-4</v>
      </c>
    </row>
    <row r="44" spans="1:32">
      <c r="A44" s="28" t="s">
        <v>97</v>
      </c>
      <c r="B44" s="29">
        <v>0.27771200000000001</v>
      </c>
      <c r="C44" s="29">
        <v>0.27771200000000001</v>
      </c>
      <c r="D44" s="29">
        <v>0.30379699999999998</v>
      </c>
      <c r="E44" s="29">
        <v>0.32962399999999997</v>
      </c>
      <c r="F44" s="29">
        <v>0.35322900000000002</v>
      </c>
      <c r="G44" s="29">
        <v>0.36963299999999999</v>
      </c>
      <c r="H44" s="29">
        <v>0.38559100000000002</v>
      </c>
      <c r="I44" s="29">
        <v>0.40166299999999999</v>
      </c>
      <c r="J44" s="29">
        <v>0.41350700000000001</v>
      </c>
      <c r="K44" s="29">
        <v>0.427367</v>
      </c>
      <c r="L44" s="29">
        <v>0.43679099999999998</v>
      </c>
      <c r="M44" s="29">
        <v>0.452345</v>
      </c>
      <c r="N44" s="29">
        <v>0.46246900000000002</v>
      </c>
      <c r="O44" s="29">
        <v>0.47682200000000002</v>
      </c>
      <c r="P44" s="29">
        <v>0.48817100000000002</v>
      </c>
      <c r="Q44" s="29">
        <v>0.49293599999999999</v>
      </c>
      <c r="R44" s="29">
        <v>0.50736300000000001</v>
      </c>
      <c r="S44" s="29">
        <v>0.52268199999999998</v>
      </c>
      <c r="T44" s="29">
        <v>0.537165</v>
      </c>
      <c r="U44" s="29">
        <v>0.559249</v>
      </c>
      <c r="V44" s="29">
        <v>0.57864000000000004</v>
      </c>
      <c r="W44" s="29">
        <v>0.59400600000000003</v>
      </c>
      <c r="X44" s="29">
        <v>0.613066</v>
      </c>
      <c r="Y44" s="29">
        <v>0.63468400000000003</v>
      </c>
      <c r="Z44" s="29">
        <v>0.64802300000000002</v>
      </c>
      <c r="AA44" s="29">
        <v>0.67076599999999997</v>
      </c>
      <c r="AB44" s="29">
        <v>0.69893799999999995</v>
      </c>
      <c r="AC44" s="29">
        <v>0.71624600000000005</v>
      </c>
      <c r="AD44" s="29">
        <v>0.74254600000000004</v>
      </c>
      <c r="AE44" s="29">
        <v>0.76513600000000004</v>
      </c>
      <c r="AF44" s="29">
        <v>0.77935200000000004</v>
      </c>
    </row>
    <row r="45" spans="1:32">
      <c r="A45" s="3" t="s">
        <v>83</v>
      </c>
      <c r="B45" s="25">
        <v>7.4182999999999999E-2</v>
      </c>
      <c r="C45" s="25">
        <v>7.4182999999999999E-2</v>
      </c>
      <c r="D45" s="25">
        <v>7.4353000000000002E-2</v>
      </c>
      <c r="E45" s="25">
        <v>7.3995000000000005E-2</v>
      </c>
      <c r="F45" s="25">
        <v>7.3537000000000005E-2</v>
      </c>
      <c r="G45" s="25">
        <v>7.3187000000000002E-2</v>
      </c>
      <c r="H45" s="25">
        <v>7.2387999999999994E-2</v>
      </c>
      <c r="I45" s="25">
        <v>7.1845000000000006E-2</v>
      </c>
      <c r="J45" s="25">
        <v>7.1635000000000004E-2</v>
      </c>
      <c r="K45" s="25">
        <v>7.1162000000000003E-2</v>
      </c>
      <c r="L45" s="25">
        <v>7.0906999999999998E-2</v>
      </c>
      <c r="M45" s="25">
        <v>7.0789000000000005E-2</v>
      </c>
      <c r="N45" s="25">
        <v>7.0553000000000005E-2</v>
      </c>
      <c r="O45" s="25">
        <v>7.0317000000000005E-2</v>
      </c>
      <c r="P45" s="25">
        <v>6.9873000000000005E-2</v>
      </c>
      <c r="Q45" s="25">
        <v>6.9681000000000007E-2</v>
      </c>
      <c r="R45" s="25">
        <v>6.9468000000000002E-2</v>
      </c>
      <c r="S45" s="25">
        <v>6.9444000000000006E-2</v>
      </c>
      <c r="T45" s="25">
        <v>6.9438E-2</v>
      </c>
      <c r="U45" s="25">
        <v>6.9481000000000001E-2</v>
      </c>
      <c r="V45" s="25">
        <v>6.9456000000000004E-2</v>
      </c>
      <c r="W45" s="25">
        <v>6.9376999999999994E-2</v>
      </c>
      <c r="X45" s="25">
        <v>6.9352999999999998E-2</v>
      </c>
      <c r="Y45" s="25">
        <v>6.9419999999999996E-2</v>
      </c>
      <c r="Z45" s="25">
        <v>6.9336999999999996E-2</v>
      </c>
      <c r="AA45" s="25">
        <v>6.9344000000000003E-2</v>
      </c>
      <c r="AB45" s="25">
        <v>6.9265999999999994E-2</v>
      </c>
      <c r="AC45" s="25">
        <v>6.9270999999999999E-2</v>
      </c>
      <c r="AD45" s="25">
        <v>6.9389999999999993E-2</v>
      </c>
      <c r="AE45" s="25">
        <v>6.9554000000000005E-2</v>
      </c>
      <c r="AF45" s="25">
        <v>6.9539000000000004E-2</v>
      </c>
    </row>
    <row r="46" spans="1:32">
      <c r="A46" s="3" t="s">
        <v>84</v>
      </c>
      <c r="B46" s="25">
        <v>0.19664200000000001</v>
      </c>
      <c r="C46" s="25">
        <v>0.19664200000000001</v>
      </c>
      <c r="D46" s="25">
        <v>0.22250400000000001</v>
      </c>
      <c r="E46" s="25">
        <v>0.24876300000000001</v>
      </c>
      <c r="F46" s="25">
        <v>0.27291300000000002</v>
      </c>
      <c r="G46" s="25">
        <v>0.28973199999999999</v>
      </c>
      <c r="H46" s="25">
        <v>0.30654199999999998</v>
      </c>
      <c r="I46" s="25">
        <v>0.32318000000000002</v>
      </c>
      <c r="J46" s="25">
        <v>0.33524599999999999</v>
      </c>
      <c r="K46" s="25">
        <v>0.34961100000000001</v>
      </c>
      <c r="L46" s="25">
        <v>0.359294</v>
      </c>
      <c r="M46" s="25">
        <v>0.37496800000000002</v>
      </c>
      <c r="N46" s="25">
        <v>0.38534299999999999</v>
      </c>
      <c r="O46" s="25">
        <v>0.39992800000000001</v>
      </c>
      <c r="P46" s="25">
        <v>0.411719</v>
      </c>
      <c r="Q46" s="25">
        <v>0.41669400000000001</v>
      </c>
      <c r="R46" s="25">
        <v>0.43135800000000002</v>
      </c>
      <c r="S46" s="25">
        <v>0.44671</v>
      </c>
      <c r="T46" s="25">
        <v>0.46120499999999998</v>
      </c>
      <c r="U46" s="25">
        <v>0.483238</v>
      </c>
      <c r="V46" s="25">
        <v>0.502668</v>
      </c>
      <c r="W46" s="25">
        <v>0.51812100000000005</v>
      </c>
      <c r="X46" s="25">
        <v>0.53718500000000002</v>
      </c>
      <c r="Y46" s="25">
        <v>0.55872699999999997</v>
      </c>
      <c r="Z46" s="25">
        <v>0.57215899999999997</v>
      </c>
      <c r="AA46" s="25">
        <v>0.59490100000000001</v>
      </c>
      <c r="AB46" s="25">
        <v>0.62314899999999995</v>
      </c>
      <c r="AC46" s="25">
        <v>0.64045399999999997</v>
      </c>
      <c r="AD46" s="25">
        <v>0.66661899999999996</v>
      </c>
      <c r="AE46" s="25">
        <v>0.68904200000000004</v>
      </c>
      <c r="AF46" s="25">
        <v>0.70327600000000001</v>
      </c>
    </row>
    <row r="47" spans="1:32">
      <c r="A47" s="3" t="s">
        <v>85</v>
      </c>
      <c r="B47" s="25">
        <v>6.888E-3</v>
      </c>
      <c r="C47" s="25">
        <v>6.888E-3</v>
      </c>
      <c r="D47" s="25">
        <v>6.94E-3</v>
      </c>
      <c r="E47" s="25">
        <v>6.8659999999999997E-3</v>
      </c>
      <c r="F47" s="25">
        <v>6.7790000000000003E-3</v>
      </c>
      <c r="G47" s="25">
        <v>6.7140000000000003E-3</v>
      </c>
      <c r="H47" s="25">
        <v>6.6610000000000003E-3</v>
      </c>
      <c r="I47" s="25">
        <v>6.6379999999999998E-3</v>
      </c>
      <c r="J47" s="25">
        <v>6.6249999999999998E-3</v>
      </c>
      <c r="K47" s="25">
        <v>6.5950000000000002E-3</v>
      </c>
      <c r="L47" s="25">
        <v>6.5900000000000004E-3</v>
      </c>
      <c r="M47" s="25">
        <v>6.587E-3</v>
      </c>
      <c r="N47" s="25">
        <v>6.5719999999999997E-3</v>
      </c>
      <c r="O47" s="25">
        <v>6.5770000000000004E-3</v>
      </c>
      <c r="P47" s="25">
        <v>6.5779999999999996E-3</v>
      </c>
      <c r="Q47" s="25">
        <v>6.561E-3</v>
      </c>
      <c r="R47" s="25">
        <v>6.5370000000000003E-3</v>
      </c>
      <c r="S47" s="25">
        <v>6.5279999999999999E-3</v>
      </c>
      <c r="T47" s="25">
        <v>6.5209999999999999E-3</v>
      </c>
      <c r="U47" s="25">
        <v>6.5300000000000002E-3</v>
      </c>
      <c r="V47" s="25">
        <v>6.5160000000000001E-3</v>
      </c>
      <c r="W47" s="25">
        <v>6.5079999999999999E-3</v>
      </c>
      <c r="X47" s="25">
        <v>6.5279999999999999E-3</v>
      </c>
      <c r="Y47" s="25">
        <v>6.5370000000000003E-3</v>
      </c>
      <c r="Z47" s="25">
        <v>6.5269999999999998E-3</v>
      </c>
      <c r="AA47" s="25">
        <v>6.5209999999999999E-3</v>
      </c>
      <c r="AB47" s="25">
        <v>6.522E-3</v>
      </c>
      <c r="AC47" s="25">
        <v>6.5209999999999999E-3</v>
      </c>
      <c r="AD47" s="25">
        <v>6.5360000000000001E-3</v>
      </c>
      <c r="AE47" s="25">
        <v>6.5399999999999998E-3</v>
      </c>
      <c r="AF47" s="25">
        <v>6.5370000000000003E-3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64EC-93E8-4666-B188-8BF359D41877}">
  <sheetPr>
    <tabColor theme="6" tint="0.39997558519241921"/>
  </sheetPr>
  <dimension ref="B2:H15"/>
  <sheetViews>
    <sheetView zoomScale="81" workbookViewId="0">
      <selection activeCell="K34" sqref="K34"/>
    </sheetView>
  </sheetViews>
  <sheetFormatPr defaultRowHeight="12"/>
  <cols>
    <col min="2" max="2" width="24.33203125" customWidth="1"/>
    <col min="3" max="4" width="22.44140625" customWidth="1"/>
    <col min="5" max="6" width="22.88671875" customWidth="1"/>
    <col min="7" max="8" width="22.6640625" customWidth="1"/>
  </cols>
  <sheetData>
    <row r="2" spans="2:8" ht="13">
      <c r="C2" s="83" t="s">
        <v>202</v>
      </c>
      <c r="D2" s="83"/>
      <c r="E2" s="83" t="s">
        <v>204</v>
      </c>
      <c r="F2" s="83"/>
      <c r="G2" s="83" t="s">
        <v>203</v>
      </c>
      <c r="H2" s="83"/>
    </row>
    <row r="3" spans="2:8" ht="13">
      <c r="B3" s="6"/>
      <c r="C3" s="7" t="s">
        <v>189</v>
      </c>
      <c r="D3" s="7" t="s">
        <v>190</v>
      </c>
      <c r="E3" s="75" t="s">
        <v>189</v>
      </c>
      <c r="F3" s="75" t="s">
        <v>190</v>
      </c>
      <c r="G3" s="75" t="s">
        <v>189</v>
      </c>
      <c r="H3" s="75" t="s">
        <v>190</v>
      </c>
    </row>
    <row r="4" spans="2:8" ht="13">
      <c r="B4" s="10" t="s">
        <v>98</v>
      </c>
      <c r="C4" s="11">
        <f>'Reference_DEIS S-D Charts'!D2</f>
        <v>6.9172060000000002</v>
      </c>
      <c r="D4" s="11">
        <f>'Reference_DEIS S-D Charts'!E2</f>
        <v>6.9172060000000002</v>
      </c>
      <c r="E4" s="11">
        <f>'LowEcon_Supply-Disp'!$AE$9</f>
        <v>6.8343129999999999</v>
      </c>
      <c r="F4" s="89">
        <f>'LowEcon_Supply-Disp'!$AE$34</f>
        <v>6.8343129999999999</v>
      </c>
      <c r="G4" s="89">
        <f>'HighOil_Supply-Disp'!$AE$9</f>
        <v>6.9172060000000002</v>
      </c>
      <c r="H4" s="89">
        <f>'HighOil_Supply-Disp'!$AE$34</f>
        <v>6.6727100000000004</v>
      </c>
    </row>
    <row r="5" spans="2:8" ht="13">
      <c r="B5" s="10" t="s">
        <v>99</v>
      </c>
      <c r="C5" s="11">
        <f>'Reference_DEIS S-D Charts'!D3</f>
        <v>21.991405</v>
      </c>
      <c r="D5" s="11">
        <f>'Reference_DEIS S-D Charts'!E3</f>
        <v>21.704929</v>
      </c>
      <c r="E5" s="11">
        <f>'LowEcon_Supply-Disp'!$AE$10+'LowEcon_Supply-Disp'!$AE$11+'LowEcon_Supply-Disp'!$AE$12</f>
        <v>20.533172</v>
      </c>
      <c r="F5" s="89">
        <f>'LowEcon_Supply-Disp'!$AE$35+'LowEcon_Supply-Disp'!$AE$36+'LowEcon_Supply-Disp'!$AE$37+'LowEcon_Renew Cons'!$AE$12</f>
        <v>20.245064999999997</v>
      </c>
      <c r="G5" s="89">
        <f>'HighOil_Supply-Disp'!$AE$10+'HighOil_Supply-Disp'!$AE$11+'HighOil_Supply-Disp'!$AE$12</f>
        <v>21.991405</v>
      </c>
      <c r="H5" s="89">
        <f>'HighOil_Supply-Disp'!$AE$35+'HighOil_Supply-Disp'!$AE$36+'HighOil_Supply-Disp'!$AE$37+'HighOil_Renew Cons'!$AE$12</f>
        <v>24.779738000000002</v>
      </c>
    </row>
    <row r="6" spans="2:8" ht="13">
      <c r="B6" s="10" t="s">
        <v>100</v>
      </c>
      <c r="C6" s="11">
        <f>'Reference_DEIS S-D Charts'!D4</f>
        <v>9.0124650000000006</v>
      </c>
      <c r="D6" s="11">
        <f>'Reference_DEIS S-D Charts'!E4</f>
        <v>6.2120629999999997</v>
      </c>
      <c r="E6" s="11">
        <f>'LowEcon_Supply-Disp'!$AE$8</f>
        <v>8.5720969999999994</v>
      </c>
      <c r="F6" s="89">
        <f>'LowEcon_Supply-Disp'!$AE$33</f>
        <v>5.7663779999999996</v>
      </c>
      <c r="G6" s="89">
        <f>'HighOil_Supply-Disp'!$AE$8</f>
        <v>9.0124650000000006</v>
      </c>
      <c r="H6" s="89">
        <f>'HighOil_Supply-Disp'!$AE$33</f>
        <v>5.4872579999999997</v>
      </c>
    </row>
    <row r="7" spans="2:8" ht="13">
      <c r="B7" s="10" t="s">
        <v>101</v>
      </c>
      <c r="C7" s="11">
        <f>'Reference_DEIS S-D Charts'!D5</f>
        <v>44.157814000000002</v>
      </c>
      <c r="D7" s="11">
        <f>'Reference_DEIS S-D Charts'!E5</f>
        <v>35.272995000000002</v>
      </c>
      <c r="E7" s="11">
        <f>'LowEcon_Supply-Disp'!$AE$7</f>
        <v>41.894924000000003</v>
      </c>
      <c r="F7" s="89">
        <f>'LowEcon_Supply-Disp'!$AE$32</f>
        <v>32.886066</v>
      </c>
      <c r="G7" s="89">
        <f>'HighOil_Supply-Disp'!$AE$7</f>
        <v>44.157814000000002</v>
      </c>
      <c r="H7" s="89">
        <f>'HighOil_Supply-Disp'!$AE$32</f>
        <v>39.239803000000002</v>
      </c>
    </row>
    <row r="8" spans="2:8" ht="13">
      <c r="B8" s="10" t="s">
        <v>102</v>
      </c>
      <c r="C8" s="11">
        <f>'Reference_DEIS S-D Charts'!D6</f>
        <v>8.9968970000000006</v>
      </c>
      <c r="D8" s="11">
        <f>'Reference_DEIS S-D Charts'!E6</f>
        <v>5.7984669999999996</v>
      </c>
      <c r="E8" s="11">
        <f>'LowEcon_Supply-Disp'!$AE$6</f>
        <v>8.7012350000000005</v>
      </c>
      <c r="F8" s="89">
        <f>'LowEcon_Cons-Sector'!$AE$89</f>
        <v>5.2146999999999997</v>
      </c>
      <c r="G8" s="89">
        <f>'HighOil_Supply-Disp'!$AE$6</f>
        <v>8.9968970000000006</v>
      </c>
      <c r="H8" s="89">
        <f>'HighOil_Cons-Sector'!$AE$89</f>
        <v>6.98306</v>
      </c>
    </row>
    <row r="9" spans="2:8" ht="13">
      <c r="B9" s="10" t="s">
        <v>103</v>
      </c>
      <c r="C9" s="11">
        <f>'Reference_DEIS S-D Charts'!D7</f>
        <v>26.863942999999999</v>
      </c>
      <c r="D9" s="11">
        <f>'Reference_DEIS S-D Charts'!E7</f>
        <v>32.496411999999999</v>
      </c>
      <c r="E9" s="11">
        <f>'LowEcon_Supply-Disp'!$AE$5</f>
        <v>26.234584999999999</v>
      </c>
      <c r="F9" s="89">
        <f>'LowEcon_Supply-Disp'!$AE$31-'LowEcon_Cons-Sector'!$AE$89-'LowEcon_Renew Cons'!$AE$12</f>
        <v>29.649951999999999</v>
      </c>
      <c r="G9" s="89">
        <f>'HighOil_Supply-Disp'!$AE$5</f>
        <v>26.863942999999999</v>
      </c>
      <c r="H9" s="89">
        <f>'HighOil_Supply-Disp'!$AE$31-'HighOil_Cons-Sector'!$AE$89-'HighOil_Renew Cons'!$AE$12</f>
        <v>28.907266999999997</v>
      </c>
    </row>
    <row r="10" spans="2:8" ht="13">
      <c r="B10" s="6" t="s">
        <v>104</v>
      </c>
      <c r="C10" s="14">
        <f>SUM(C4:C9)</f>
        <v>117.93973</v>
      </c>
      <c r="D10" s="14">
        <f>SUM(D4:D9)</f>
        <v>108.402072</v>
      </c>
      <c r="E10" s="14">
        <f t="shared" ref="E10:F10" si="0">SUM(E4:E9)</f>
        <v>112.770326</v>
      </c>
      <c r="F10" s="94">
        <f t="shared" si="0"/>
        <v>100.59647399999999</v>
      </c>
      <c r="G10" s="94">
        <f t="shared" ref="G10:H10" si="1">SUM(G4:G9)</f>
        <v>117.93973</v>
      </c>
      <c r="H10" s="94">
        <f t="shared" si="1"/>
        <v>112.06983599999998</v>
      </c>
    </row>
    <row r="11" spans="2:8" ht="13">
      <c r="B11" s="6" t="s">
        <v>148</v>
      </c>
      <c r="C11" s="11"/>
      <c r="D11" s="156">
        <f>D5/D10</f>
        <v>0.2002261451238681</v>
      </c>
      <c r="E11" s="76"/>
      <c r="F11" s="95">
        <f>F5/F10</f>
        <v>0.20125024461592958</v>
      </c>
      <c r="G11" s="76"/>
      <c r="H11" s="156">
        <f>H5/H10</f>
        <v>0.2211097908629045</v>
      </c>
    </row>
    <row r="12" spans="2:8" ht="13">
      <c r="B12" s="48" t="s">
        <v>184</v>
      </c>
      <c r="C12" s="17"/>
      <c r="D12" s="53">
        <f>(D4+D5)/D10</f>
        <v>0.26403678889089865</v>
      </c>
      <c r="E12" s="77"/>
      <c r="F12" s="53">
        <f>(F4+F5)/F10</f>
        <v>0.2691881427176066</v>
      </c>
      <c r="G12" s="77"/>
      <c r="H12" s="53">
        <f>(H4+H5)/H10</f>
        <v>0.2806504330032214</v>
      </c>
    </row>
    <row r="13" spans="2:8" ht="13">
      <c r="B13" s="48" t="s">
        <v>195</v>
      </c>
      <c r="C13" s="17"/>
      <c r="D13" s="53">
        <f>1-D11</f>
        <v>0.79977385487613195</v>
      </c>
      <c r="E13" s="77"/>
      <c r="F13" s="53">
        <f>1-F11</f>
        <v>0.79874975538407045</v>
      </c>
      <c r="G13" s="77"/>
      <c r="H13" s="53">
        <f>1-H11</f>
        <v>0.7788902091370955</v>
      </c>
    </row>
    <row r="14" spans="2:8" ht="13">
      <c r="B14" s="48" t="s">
        <v>103</v>
      </c>
      <c r="C14" s="56">
        <f>C9/C10</f>
        <v>0.22777687383208356</v>
      </c>
      <c r="D14" s="39">
        <f>D9/D10</f>
        <v>0.29977666847548817</v>
      </c>
      <c r="E14" s="56">
        <f t="shared" ref="E14:H14" si="2">E9/E10</f>
        <v>0.23263730744203046</v>
      </c>
      <c r="F14" s="39">
        <f t="shared" si="2"/>
        <v>0.29474146380120642</v>
      </c>
      <c r="G14" s="56">
        <f t="shared" si="2"/>
        <v>0.22777687383208356</v>
      </c>
      <c r="H14" s="39">
        <f t="shared" si="2"/>
        <v>0.25793976355957193</v>
      </c>
    </row>
    <row r="15" spans="2:8" ht="13">
      <c r="B15" s="48" t="s">
        <v>112</v>
      </c>
      <c r="C15" s="48"/>
      <c r="D15" s="39">
        <f>D7/D10</f>
        <v>0.32539041320169598</v>
      </c>
      <c r="E15" s="48"/>
      <c r="F15" s="48"/>
      <c r="G15" s="48"/>
      <c r="H15" s="39">
        <f>H7/H10</f>
        <v>0.35013706096616409</v>
      </c>
    </row>
  </sheetData>
  <mergeCells count="3">
    <mergeCell ref="C2:D2"/>
    <mergeCell ref="E2:F2"/>
    <mergeCell ref="G2:H2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845-2A6D-47D6-B28F-61766CEAD9B8}">
  <dimension ref="A1:AH177"/>
  <sheetViews>
    <sheetView workbookViewId="0">
      <pane xSplit="2" ySplit="3" topLeftCell="C152" activePane="bottomRight" state="frozen"/>
      <selection sqref="A1:AF177"/>
      <selection pane="topRight" sqref="A1:AF177"/>
      <selection pane="bottomLeft" sqref="A1:AF177"/>
      <selection pane="bottomRight" activeCell="F179" sqref="F179"/>
    </sheetView>
  </sheetViews>
  <sheetFormatPr defaultRowHeight="15" customHeight="1"/>
  <cols>
    <col min="1" max="1" width="39.6640625" customWidth="1"/>
    <col min="2" max="2" width="16" bestFit="1" customWidth="1"/>
    <col min="24" max="24" width="9.33203125" bestFit="1" customWidth="1"/>
  </cols>
  <sheetData>
    <row r="1" spans="1:31" ht="15" customHeight="1">
      <c r="A1" s="27" t="s">
        <v>0</v>
      </c>
      <c r="U1" s="69">
        <f>U62-K62</f>
        <v>-1.0991029999999995</v>
      </c>
    </row>
    <row r="2" spans="1:31" ht="15" customHeight="1">
      <c r="A2" s="121" t="s">
        <v>1</v>
      </c>
      <c r="U2" s="122">
        <f>U62/K62-1</f>
        <v>-7.2425517434792752E-2</v>
      </c>
    </row>
    <row r="3" spans="1:31" ht="15" customHeight="1" thickBot="1">
      <c r="A3" s="2" t="s">
        <v>5</v>
      </c>
      <c r="B3" s="2"/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2">
        <v>2030</v>
      </c>
      <c r="L3" s="2">
        <v>2031</v>
      </c>
      <c r="M3" s="2">
        <v>2032</v>
      </c>
      <c r="N3" s="2">
        <v>2033</v>
      </c>
      <c r="O3" s="2">
        <v>2034</v>
      </c>
      <c r="P3" s="2">
        <v>2035</v>
      </c>
      <c r="Q3" s="2">
        <v>2036</v>
      </c>
      <c r="R3" s="2">
        <v>2037</v>
      </c>
      <c r="S3" s="2">
        <v>2038</v>
      </c>
      <c r="T3" s="2">
        <v>2039</v>
      </c>
      <c r="U3" s="2">
        <v>2040</v>
      </c>
      <c r="V3" s="2">
        <v>2041</v>
      </c>
      <c r="W3" s="2">
        <v>2042</v>
      </c>
      <c r="X3" s="2">
        <v>2043</v>
      </c>
      <c r="Y3" s="2">
        <v>2044</v>
      </c>
      <c r="Z3" s="2">
        <v>2045</v>
      </c>
      <c r="AA3" s="2">
        <v>2046</v>
      </c>
      <c r="AB3" s="2">
        <v>2047</v>
      </c>
      <c r="AC3" s="2">
        <v>2048</v>
      </c>
      <c r="AD3" s="2">
        <v>2049</v>
      </c>
      <c r="AE3" s="2">
        <v>2050</v>
      </c>
    </row>
    <row r="4" spans="1:31" ht="15" customHeight="1" thickTop="1">
      <c r="A4" s="28" t="s">
        <v>130</v>
      </c>
      <c r="B4" s="125">
        <f>(B8+B10+B12+B23+B26+B28)/(B13+B29)</f>
        <v>0.93832776461233414</v>
      </c>
      <c r="U4" s="126">
        <f>(U8+U10+U12+U23+U26+U28)/(U13+U29)</f>
        <v>0.94575036881398378</v>
      </c>
      <c r="W4" s="103"/>
      <c r="X4" s="24" t="s">
        <v>123</v>
      </c>
      <c r="AE4" s="126">
        <f>(AE8+AE10+AE12+AE23+AE26+AE28)/(AE13+AE29)</f>
        <v>0.95026678091461081</v>
      </c>
    </row>
    <row r="5" spans="1:31" ht="15" customHeight="1">
      <c r="A5" s="3" t="s">
        <v>6</v>
      </c>
      <c r="B5" s="25">
        <v>0.478688</v>
      </c>
      <c r="C5" s="25">
        <v>0.48270299999999999</v>
      </c>
      <c r="D5" s="25">
        <v>0.45202900000000001</v>
      </c>
      <c r="E5" s="25">
        <v>0.44181599999999999</v>
      </c>
      <c r="F5" s="25">
        <v>0.43480799999999997</v>
      </c>
      <c r="G5" s="25">
        <v>0.42923099999999997</v>
      </c>
      <c r="H5" s="25">
        <v>0.42425200000000002</v>
      </c>
      <c r="I5" s="25">
        <v>0.419568</v>
      </c>
      <c r="J5" s="25">
        <v>0.41516199999999998</v>
      </c>
      <c r="K5" s="25">
        <v>0.411217</v>
      </c>
      <c r="L5" s="25">
        <v>0.407383</v>
      </c>
      <c r="M5" s="25">
        <v>0.40384599999999998</v>
      </c>
      <c r="N5" s="25">
        <v>0.40067000000000003</v>
      </c>
      <c r="O5" s="25">
        <v>0.39793899999999999</v>
      </c>
      <c r="P5" s="25">
        <v>0.39550400000000002</v>
      </c>
      <c r="Q5" s="25">
        <v>0.39327400000000001</v>
      </c>
      <c r="R5" s="25">
        <v>0.39115100000000003</v>
      </c>
      <c r="S5" s="25">
        <v>0.38908100000000001</v>
      </c>
      <c r="T5" s="25">
        <v>0.38702399999999998</v>
      </c>
      <c r="U5" s="25">
        <v>0.38506000000000001</v>
      </c>
      <c r="V5" s="25">
        <v>0.383303</v>
      </c>
      <c r="W5" s="25">
        <v>0.381658</v>
      </c>
      <c r="X5" s="25">
        <v>0.38016100000000003</v>
      </c>
      <c r="Y5" s="25">
        <v>0.37884400000000001</v>
      </c>
      <c r="Z5" s="25">
        <v>0.37759900000000002</v>
      </c>
      <c r="AA5" s="25">
        <v>0.37645400000000001</v>
      </c>
      <c r="AB5" s="25">
        <v>0.37536599999999998</v>
      </c>
      <c r="AC5" s="25">
        <v>0.37433699999999998</v>
      </c>
      <c r="AD5" s="25">
        <v>0.373336</v>
      </c>
      <c r="AE5" s="25">
        <v>0.37239800000000001</v>
      </c>
    </row>
    <row r="6" spans="1:31" ht="15" customHeight="1">
      <c r="A6" s="3" t="s">
        <v>151</v>
      </c>
      <c r="B6" s="25">
        <v>0.41954599999999997</v>
      </c>
      <c r="C6" s="25">
        <v>0.44137799999999999</v>
      </c>
      <c r="D6" s="25">
        <v>0.39199400000000001</v>
      </c>
      <c r="E6" s="25">
        <v>0.37727899999999998</v>
      </c>
      <c r="F6" s="25">
        <v>0.36688900000000002</v>
      </c>
      <c r="G6" s="25">
        <v>0.35738399999999998</v>
      </c>
      <c r="H6" s="25">
        <v>0.34868300000000002</v>
      </c>
      <c r="I6" s="25">
        <v>0.34095300000000001</v>
      </c>
      <c r="J6" s="25">
        <v>0.33415899999999998</v>
      </c>
      <c r="K6" s="25">
        <v>0.32816600000000001</v>
      </c>
      <c r="L6" s="25">
        <v>0.32268599999999997</v>
      </c>
      <c r="M6" s="25">
        <v>0.31721199999999999</v>
      </c>
      <c r="N6" s="25">
        <v>0.31174499999999999</v>
      </c>
      <c r="O6" s="25">
        <v>0.30619299999999999</v>
      </c>
      <c r="P6" s="25">
        <v>0.30062899999999998</v>
      </c>
      <c r="Q6" s="25">
        <v>0.295041</v>
      </c>
      <c r="R6" s="25">
        <v>0.28956399999999999</v>
      </c>
      <c r="S6" s="25">
        <v>0.28464800000000001</v>
      </c>
      <c r="T6" s="25">
        <v>0.27979100000000001</v>
      </c>
      <c r="U6" s="25">
        <v>0.27516600000000002</v>
      </c>
      <c r="V6" s="25">
        <v>0.27073199999999997</v>
      </c>
      <c r="W6" s="25">
        <v>0.26626699999999998</v>
      </c>
      <c r="X6" s="25">
        <v>0.26173099999999999</v>
      </c>
      <c r="Y6" s="25">
        <v>0.25726199999999999</v>
      </c>
      <c r="Z6" s="25">
        <v>0.25278800000000001</v>
      </c>
      <c r="AA6" s="25">
        <v>0.248359</v>
      </c>
      <c r="AB6" s="25">
        <v>0.24390200000000001</v>
      </c>
      <c r="AC6" s="25">
        <v>0.23946700000000001</v>
      </c>
      <c r="AD6" s="25">
        <v>0.23510200000000001</v>
      </c>
      <c r="AE6" s="25">
        <v>0.230791</v>
      </c>
    </row>
    <row r="7" spans="1:31" ht="15" customHeight="1">
      <c r="A7" s="3" t="s">
        <v>9</v>
      </c>
      <c r="B7" s="25">
        <v>0.89823399999999998</v>
      </c>
      <c r="C7" s="25">
        <v>0.92408100000000004</v>
      </c>
      <c r="D7" s="25">
        <v>0.84402299999999997</v>
      </c>
      <c r="E7" s="25">
        <v>0.81909500000000002</v>
      </c>
      <c r="F7" s="25">
        <v>0.80169699999999999</v>
      </c>
      <c r="G7" s="25">
        <v>0.78661499999999995</v>
      </c>
      <c r="H7" s="25">
        <v>0.77293500000000004</v>
      </c>
      <c r="I7" s="25">
        <v>0.760521</v>
      </c>
      <c r="J7" s="25">
        <v>0.74932100000000001</v>
      </c>
      <c r="K7" s="25">
        <v>0.73938300000000001</v>
      </c>
      <c r="L7" s="25">
        <v>0.73006899999999997</v>
      </c>
      <c r="M7" s="25">
        <v>0.72105799999999998</v>
      </c>
      <c r="N7" s="25">
        <v>0.71241500000000002</v>
      </c>
      <c r="O7" s="25">
        <v>0.70413199999999998</v>
      </c>
      <c r="P7" s="25">
        <v>0.696133</v>
      </c>
      <c r="Q7" s="25">
        <v>0.68831600000000004</v>
      </c>
      <c r="R7" s="25">
        <v>0.68071499999999996</v>
      </c>
      <c r="S7" s="25">
        <v>0.67372900000000002</v>
      </c>
      <c r="T7" s="25">
        <v>0.66681400000000002</v>
      </c>
      <c r="U7" s="25">
        <v>0.66022599999999998</v>
      </c>
      <c r="V7" s="25">
        <v>0.654034</v>
      </c>
      <c r="W7" s="25">
        <v>0.647926</v>
      </c>
      <c r="X7" s="25">
        <v>0.64189200000000002</v>
      </c>
      <c r="Y7" s="25">
        <v>0.63610599999999995</v>
      </c>
      <c r="Z7" s="25">
        <v>0.63038700000000003</v>
      </c>
      <c r="AA7" s="25">
        <v>0.62481299999999995</v>
      </c>
      <c r="AB7" s="25">
        <v>0.61926800000000004</v>
      </c>
      <c r="AC7" s="25">
        <v>0.61380299999999999</v>
      </c>
      <c r="AD7" s="25">
        <v>0.60843800000000003</v>
      </c>
      <c r="AE7" s="25">
        <v>0.60318899999999998</v>
      </c>
    </row>
    <row r="8" spans="1:31" ht="15" customHeight="1">
      <c r="A8" s="3" t="s">
        <v>3</v>
      </c>
      <c r="B8" s="25">
        <v>5.0073759999999998</v>
      </c>
      <c r="C8" s="25">
        <v>5.0701960000000001</v>
      </c>
      <c r="D8" s="25">
        <v>5.0070459999999999</v>
      </c>
      <c r="E8" s="25">
        <v>5.0328710000000001</v>
      </c>
      <c r="F8" s="25">
        <v>5.0576660000000002</v>
      </c>
      <c r="G8" s="25">
        <v>5.0710139999999999</v>
      </c>
      <c r="H8" s="25">
        <v>5.0753729999999999</v>
      </c>
      <c r="I8" s="25">
        <v>5.072317</v>
      </c>
      <c r="J8" s="25">
        <v>5.0619959999999997</v>
      </c>
      <c r="K8" s="25">
        <v>5.0519550000000004</v>
      </c>
      <c r="L8" s="25">
        <v>5.03444</v>
      </c>
      <c r="M8" s="25">
        <v>5.0197390000000004</v>
      </c>
      <c r="N8" s="25">
        <v>5.007339</v>
      </c>
      <c r="O8" s="25">
        <v>4.9994709999999998</v>
      </c>
      <c r="P8" s="25">
        <v>4.9949130000000004</v>
      </c>
      <c r="Q8" s="25">
        <v>4.9914120000000004</v>
      </c>
      <c r="R8" s="25">
        <v>4.9853940000000003</v>
      </c>
      <c r="S8" s="25">
        <v>4.9774279999999997</v>
      </c>
      <c r="T8" s="25">
        <v>4.968172</v>
      </c>
      <c r="U8" s="25">
        <v>4.959492</v>
      </c>
      <c r="V8" s="25">
        <v>4.9495769999999997</v>
      </c>
      <c r="W8" s="25">
        <v>4.9425350000000003</v>
      </c>
      <c r="X8" s="25">
        <v>4.9372720000000001</v>
      </c>
      <c r="Y8" s="25">
        <v>4.9331959999999997</v>
      </c>
      <c r="Z8" s="25">
        <v>4.9276039999999997</v>
      </c>
      <c r="AA8" s="25">
        <v>4.9214979999999997</v>
      </c>
      <c r="AB8" s="25">
        <v>4.914682</v>
      </c>
      <c r="AC8" s="25">
        <v>4.9081710000000003</v>
      </c>
      <c r="AD8" s="25">
        <v>4.8993710000000004</v>
      </c>
      <c r="AE8" s="25">
        <v>4.8896800000000002</v>
      </c>
    </row>
    <row r="9" spans="1:31" ht="15" customHeight="1">
      <c r="A9" s="3" t="s">
        <v>152</v>
      </c>
      <c r="B9" s="25">
        <v>0.46377800000000002</v>
      </c>
      <c r="C9" s="25">
        <v>0.52744599999999997</v>
      </c>
      <c r="D9" s="25">
        <v>0.53818299999999997</v>
      </c>
      <c r="E9" s="25">
        <v>0.556037</v>
      </c>
      <c r="F9" s="25">
        <v>0.556809</v>
      </c>
      <c r="G9" s="25">
        <v>0.55505899999999997</v>
      </c>
      <c r="H9" s="25">
        <v>0.55128100000000002</v>
      </c>
      <c r="I9" s="25">
        <v>0.545906</v>
      </c>
      <c r="J9" s="25">
        <v>0.538578</v>
      </c>
      <c r="K9" s="25">
        <v>0.52917800000000004</v>
      </c>
      <c r="L9" s="25">
        <v>0.51776800000000001</v>
      </c>
      <c r="M9" s="25">
        <v>0.50708600000000004</v>
      </c>
      <c r="N9" s="25">
        <v>0.497087</v>
      </c>
      <c r="O9" s="25">
        <v>0.488344</v>
      </c>
      <c r="P9" s="25">
        <v>0.480325</v>
      </c>
      <c r="Q9" s="25">
        <v>0.47302100000000002</v>
      </c>
      <c r="R9" s="25">
        <v>0.46625800000000001</v>
      </c>
      <c r="S9" s="25">
        <v>0.45799400000000001</v>
      </c>
      <c r="T9" s="25">
        <v>0.450154</v>
      </c>
      <c r="U9" s="25">
        <v>0.44240400000000002</v>
      </c>
      <c r="V9" s="25">
        <v>0.434498</v>
      </c>
      <c r="W9" s="25">
        <v>0.427676</v>
      </c>
      <c r="X9" s="25">
        <v>0.42160900000000001</v>
      </c>
      <c r="Y9" s="25">
        <v>0.41589300000000001</v>
      </c>
      <c r="Z9" s="25">
        <v>0.41099000000000002</v>
      </c>
      <c r="AA9" s="25">
        <v>0.406503</v>
      </c>
      <c r="AB9" s="25">
        <v>0.40237499999999998</v>
      </c>
      <c r="AC9" s="25">
        <v>0.39841799999999999</v>
      </c>
      <c r="AD9" s="25">
        <v>0.39431500000000003</v>
      </c>
      <c r="AE9" s="25">
        <v>0.39026</v>
      </c>
    </row>
    <row r="10" spans="1:31" ht="15" customHeight="1">
      <c r="A10" s="3" t="s">
        <v>10</v>
      </c>
      <c r="B10" s="25">
        <v>5.0851110000000004</v>
      </c>
      <c r="C10" s="25">
        <v>4.9885729999999997</v>
      </c>
      <c r="D10" s="25">
        <v>5.1250359999999997</v>
      </c>
      <c r="E10" s="25">
        <v>5.1718989999999998</v>
      </c>
      <c r="F10" s="25">
        <v>5.2158179999999996</v>
      </c>
      <c r="G10" s="25">
        <v>5.25345</v>
      </c>
      <c r="H10" s="25">
        <v>5.2842510000000003</v>
      </c>
      <c r="I10" s="25">
        <v>5.3146079999999998</v>
      </c>
      <c r="J10" s="25">
        <v>5.349977</v>
      </c>
      <c r="K10" s="25">
        <v>5.3845520000000002</v>
      </c>
      <c r="L10" s="25">
        <v>5.417141</v>
      </c>
      <c r="M10" s="25">
        <v>5.4535349999999996</v>
      </c>
      <c r="N10" s="25">
        <v>5.4911859999999999</v>
      </c>
      <c r="O10" s="25">
        <v>5.5308890000000002</v>
      </c>
      <c r="P10" s="25">
        <v>5.5751369999999998</v>
      </c>
      <c r="Q10" s="25">
        <v>5.6225899999999998</v>
      </c>
      <c r="R10" s="25">
        <v>5.6727259999999999</v>
      </c>
      <c r="S10" s="25">
        <v>5.7193820000000004</v>
      </c>
      <c r="T10" s="25">
        <v>5.7601319999999996</v>
      </c>
      <c r="U10" s="25">
        <v>5.7942410000000004</v>
      </c>
      <c r="V10" s="25">
        <v>5.8291620000000002</v>
      </c>
      <c r="W10" s="25">
        <v>5.8645370000000003</v>
      </c>
      <c r="X10" s="25">
        <v>5.9029920000000002</v>
      </c>
      <c r="Y10" s="25">
        <v>5.9441649999999999</v>
      </c>
      <c r="Z10" s="25">
        <v>5.9838290000000001</v>
      </c>
      <c r="AA10" s="25">
        <v>6.0246649999999997</v>
      </c>
      <c r="AB10" s="25">
        <v>6.0670500000000001</v>
      </c>
      <c r="AC10" s="25">
        <v>6.1058070000000004</v>
      </c>
      <c r="AD10" s="25">
        <v>6.1432640000000003</v>
      </c>
      <c r="AE10" s="25">
        <v>6.1801440000000003</v>
      </c>
    </row>
    <row r="11" spans="1:31" ht="15" customHeight="1">
      <c r="A11" s="28" t="s">
        <v>11</v>
      </c>
      <c r="B11" s="64">
        <v>11.454497</v>
      </c>
      <c r="C11" s="64">
        <v>11.510298000000001</v>
      </c>
      <c r="D11" s="64">
        <v>11.514286999999999</v>
      </c>
      <c r="E11" s="64">
        <v>11.579901</v>
      </c>
      <c r="F11" s="64">
        <v>11.631990999999999</v>
      </c>
      <c r="G11" s="64">
        <v>11.66614</v>
      </c>
      <c r="H11" s="64">
        <v>11.683842</v>
      </c>
      <c r="I11" s="64">
        <v>11.693352000000001</v>
      </c>
      <c r="J11" s="64">
        <v>11.699873</v>
      </c>
      <c r="K11" s="64">
        <v>11.705067</v>
      </c>
      <c r="L11" s="64">
        <v>11.699418</v>
      </c>
      <c r="M11" s="64">
        <v>11.701416</v>
      </c>
      <c r="N11" s="64">
        <v>11.708024</v>
      </c>
      <c r="O11" s="64">
        <v>11.722835</v>
      </c>
      <c r="P11" s="64">
        <v>11.746508</v>
      </c>
      <c r="Q11" s="64">
        <v>11.775337</v>
      </c>
      <c r="R11" s="64">
        <v>11.805092999999999</v>
      </c>
      <c r="S11" s="64">
        <v>11.828533</v>
      </c>
      <c r="T11" s="64">
        <v>11.845271</v>
      </c>
      <c r="U11" s="64">
        <v>11.856362000000001</v>
      </c>
      <c r="V11" s="64">
        <v>11.86727</v>
      </c>
      <c r="W11" s="64">
        <v>11.882675000000001</v>
      </c>
      <c r="X11" s="64">
        <v>11.903765999999999</v>
      </c>
      <c r="Y11" s="64">
        <v>11.929361999999999</v>
      </c>
      <c r="Z11" s="64">
        <v>11.952809</v>
      </c>
      <c r="AA11" s="64">
        <v>11.977478</v>
      </c>
      <c r="AB11" s="64">
        <v>12.003374000000001</v>
      </c>
      <c r="AC11" s="64">
        <v>12.026199</v>
      </c>
      <c r="AD11" s="64">
        <v>12.045389999999999</v>
      </c>
      <c r="AE11" s="64">
        <v>12.063272</v>
      </c>
    </row>
    <row r="12" spans="1:31" ht="15" customHeight="1">
      <c r="A12" s="3" t="s">
        <v>12</v>
      </c>
      <c r="B12" s="25">
        <v>9.3771109999999993</v>
      </c>
      <c r="C12" s="25">
        <v>9.1830759999999998</v>
      </c>
      <c r="D12" s="25">
        <v>9.2811669999999999</v>
      </c>
      <c r="E12" s="25">
        <v>9.1206840000000007</v>
      </c>
      <c r="F12" s="25">
        <v>8.9831800000000008</v>
      </c>
      <c r="G12" s="25">
        <v>8.8747430000000005</v>
      </c>
      <c r="H12" s="25">
        <v>8.7756129999999999</v>
      </c>
      <c r="I12" s="25">
        <v>8.715859</v>
      </c>
      <c r="J12" s="25">
        <v>8.7013029999999993</v>
      </c>
      <c r="K12" s="25">
        <v>8.6961340000000007</v>
      </c>
      <c r="L12" s="25">
        <v>8.7381290000000007</v>
      </c>
      <c r="M12" s="25">
        <v>8.7494019999999999</v>
      </c>
      <c r="N12" s="25">
        <v>8.7101389999999999</v>
      </c>
      <c r="O12" s="25">
        <v>8.7062399999999993</v>
      </c>
      <c r="P12" s="25">
        <v>8.7394079999999992</v>
      </c>
      <c r="Q12" s="25">
        <v>8.7982969999999998</v>
      </c>
      <c r="R12" s="25">
        <v>8.8256270000000008</v>
      </c>
      <c r="S12" s="25">
        <v>8.8638329999999996</v>
      </c>
      <c r="T12" s="25">
        <v>8.9099029999999999</v>
      </c>
      <c r="U12" s="25">
        <v>8.9324619999999992</v>
      </c>
      <c r="V12" s="25">
        <v>8.9585059999999999</v>
      </c>
      <c r="W12" s="25">
        <v>8.9894590000000001</v>
      </c>
      <c r="X12" s="25">
        <v>9.0111170000000005</v>
      </c>
      <c r="Y12" s="25">
        <v>9.0379799999999992</v>
      </c>
      <c r="Z12" s="25">
        <v>9.0708319999999993</v>
      </c>
      <c r="AA12" s="25">
        <v>9.1039490000000001</v>
      </c>
      <c r="AB12" s="25">
        <v>9.1323519999999991</v>
      </c>
      <c r="AC12" s="25">
        <v>9.1555280000000003</v>
      </c>
      <c r="AD12" s="25">
        <v>9.1921619999999997</v>
      </c>
      <c r="AE12" s="25">
        <v>9.2310300000000005</v>
      </c>
    </row>
    <row r="13" spans="1:31" ht="15" customHeight="1">
      <c r="A13" s="28" t="s">
        <v>4</v>
      </c>
      <c r="B13" s="64">
        <v>20.831607999999999</v>
      </c>
      <c r="C13" s="64">
        <v>20.693375</v>
      </c>
      <c r="D13" s="64">
        <v>20.795453999999999</v>
      </c>
      <c r="E13" s="64">
        <v>20.700583999999999</v>
      </c>
      <c r="F13" s="64">
        <v>20.615171</v>
      </c>
      <c r="G13" s="64">
        <v>20.540882</v>
      </c>
      <c r="H13" s="64">
        <v>20.459454000000001</v>
      </c>
      <c r="I13" s="64">
        <v>20.409210000000002</v>
      </c>
      <c r="J13" s="64">
        <v>20.401176</v>
      </c>
      <c r="K13" s="64">
        <v>20.401198999999998</v>
      </c>
      <c r="L13" s="64">
        <v>20.437546000000001</v>
      </c>
      <c r="M13" s="64">
        <v>20.450817000000001</v>
      </c>
      <c r="N13" s="64">
        <v>20.418163</v>
      </c>
      <c r="O13" s="64">
        <v>20.429072999999999</v>
      </c>
      <c r="P13" s="64">
        <v>20.485916</v>
      </c>
      <c r="Q13" s="64">
        <v>20.573634999999999</v>
      </c>
      <c r="R13" s="64">
        <v>20.63072</v>
      </c>
      <c r="S13" s="64">
        <v>20.692367999999998</v>
      </c>
      <c r="T13" s="64">
        <v>20.755172999999999</v>
      </c>
      <c r="U13" s="64">
        <v>20.788824000000002</v>
      </c>
      <c r="V13" s="64">
        <v>20.825775</v>
      </c>
      <c r="W13" s="64">
        <v>20.872135</v>
      </c>
      <c r="X13" s="64">
        <v>20.914883</v>
      </c>
      <c r="Y13" s="64">
        <v>20.967341999999999</v>
      </c>
      <c r="Z13" s="64">
        <v>21.023641999999999</v>
      </c>
      <c r="AA13" s="64">
        <v>21.081427000000001</v>
      </c>
      <c r="AB13" s="64">
        <v>21.135726999999999</v>
      </c>
      <c r="AC13" s="64">
        <v>21.181728</v>
      </c>
      <c r="AD13" s="64">
        <v>21.237552999999998</v>
      </c>
      <c r="AE13" s="64">
        <v>21.294304</v>
      </c>
    </row>
    <row r="14" spans="1:31" ht="15" customHeight="1">
      <c r="A14" s="28" t="s">
        <v>131</v>
      </c>
      <c r="B14" s="131">
        <f>B13/B163</f>
        <v>0.21475862617418565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31">
        <f>U13/U161</f>
        <v>169.26390867862466</v>
      </c>
      <c r="V14" s="131"/>
      <c r="W14" s="133"/>
      <c r="X14" s="29"/>
      <c r="Y14" s="29"/>
      <c r="Z14" s="29"/>
      <c r="AA14" s="29"/>
      <c r="AB14" s="29"/>
      <c r="AC14" s="29"/>
      <c r="AD14" s="29"/>
      <c r="AE14" s="131">
        <f>AE13/AE161</f>
        <v>173.37955853735986</v>
      </c>
    </row>
    <row r="15" spans="1:31" ht="15" customHeight="1">
      <c r="A15" s="62" t="s">
        <v>185</v>
      </c>
      <c r="B15" s="135">
        <f>B10+B12</f>
        <v>14.462222000000001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35">
        <f>U10+U12</f>
        <v>14.726703000000001</v>
      </c>
      <c r="V15" s="136"/>
      <c r="W15" s="136"/>
      <c r="X15" s="29"/>
      <c r="Y15" s="29"/>
      <c r="Z15" s="29"/>
      <c r="AA15" s="29"/>
      <c r="AB15" s="29"/>
      <c r="AC15" s="29"/>
      <c r="AD15" s="29"/>
      <c r="AE15" s="135">
        <f>AE10+AE12</f>
        <v>15.411174000000001</v>
      </c>
    </row>
    <row r="16" spans="1:31" ht="15" customHeight="1">
      <c r="A16" s="28" t="s">
        <v>13</v>
      </c>
    </row>
    <row r="17" spans="1:32" ht="15" customHeight="1">
      <c r="A17" s="3" t="s">
        <v>6</v>
      </c>
      <c r="B17" s="25">
        <v>0.17859</v>
      </c>
      <c r="C17" s="25">
        <v>0.18783</v>
      </c>
      <c r="D17" s="25">
        <v>0.184667</v>
      </c>
      <c r="E17" s="25">
        <v>0.18226600000000001</v>
      </c>
      <c r="F17" s="25">
        <v>0.17994599999999999</v>
      </c>
      <c r="G17" s="25">
        <v>0.17760899999999999</v>
      </c>
      <c r="H17" s="25">
        <v>0.17968400000000001</v>
      </c>
      <c r="I17" s="25">
        <v>0.181619</v>
      </c>
      <c r="J17" s="25">
        <v>0.18356700000000001</v>
      </c>
      <c r="K17" s="25">
        <v>0.185636</v>
      </c>
      <c r="L17" s="25">
        <v>0.18770600000000001</v>
      </c>
      <c r="M17" s="25">
        <v>0.18987999999999999</v>
      </c>
      <c r="N17" s="25">
        <v>0.192112</v>
      </c>
      <c r="O17" s="25">
        <v>0.194387</v>
      </c>
      <c r="P17" s="25">
        <v>0.19655900000000001</v>
      </c>
      <c r="Q17" s="25">
        <v>0.19872600000000001</v>
      </c>
      <c r="R17" s="25">
        <v>0.20082700000000001</v>
      </c>
      <c r="S17" s="25">
        <v>0.202873</v>
      </c>
      <c r="T17" s="25">
        <v>0.20491799999999999</v>
      </c>
      <c r="U17" s="25">
        <v>0.206929</v>
      </c>
      <c r="V17" s="25">
        <v>0.20904700000000001</v>
      </c>
      <c r="W17" s="25">
        <v>0.211177</v>
      </c>
      <c r="X17" s="25">
        <v>0.21335899999999999</v>
      </c>
      <c r="Y17" s="25">
        <v>0.215583</v>
      </c>
      <c r="Z17" s="25">
        <v>0.217747</v>
      </c>
      <c r="AA17" s="25">
        <v>0.21998999999999999</v>
      </c>
      <c r="AB17" s="25">
        <v>0.222166</v>
      </c>
      <c r="AC17" s="25">
        <v>0.22434599999999999</v>
      </c>
      <c r="AD17" s="25">
        <v>0.226465</v>
      </c>
      <c r="AE17" s="25">
        <v>0.22858000000000001</v>
      </c>
      <c r="AF17">
        <v>8.5459999999999998E-3</v>
      </c>
    </row>
    <row r="18" spans="1:32" ht="15" customHeight="1">
      <c r="A18" s="3" t="s">
        <v>153</v>
      </c>
      <c r="B18" s="25">
        <v>0.35055999999999998</v>
      </c>
      <c r="C18" s="25">
        <v>0.35150999999999999</v>
      </c>
      <c r="D18" s="25">
        <v>0.35072500000000001</v>
      </c>
      <c r="E18" s="25">
        <v>0.350248</v>
      </c>
      <c r="F18" s="25">
        <v>0.35000199999999998</v>
      </c>
      <c r="G18" s="25">
        <v>0.34957700000000003</v>
      </c>
      <c r="H18" s="25">
        <v>0.35020200000000001</v>
      </c>
      <c r="I18" s="25">
        <v>0.35067500000000001</v>
      </c>
      <c r="J18" s="25">
        <v>0.35125299999999998</v>
      </c>
      <c r="K18" s="25">
        <v>0.35189900000000002</v>
      </c>
      <c r="L18" s="25">
        <v>0.35242400000000002</v>
      </c>
      <c r="M18" s="25">
        <v>0.35297800000000001</v>
      </c>
      <c r="N18" s="25">
        <v>0.35370600000000002</v>
      </c>
      <c r="O18" s="25">
        <v>0.35422199999999998</v>
      </c>
      <c r="P18" s="25">
        <v>0.35471000000000003</v>
      </c>
      <c r="Q18" s="25">
        <v>0.355296</v>
      </c>
      <c r="R18" s="25">
        <v>0.355827</v>
      </c>
      <c r="S18" s="25">
        <v>0.356433</v>
      </c>
      <c r="T18" s="25">
        <v>0.35692600000000002</v>
      </c>
      <c r="U18" s="25">
        <v>0.35749599999999998</v>
      </c>
      <c r="V18" s="25">
        <v>0.35816399999999998</v>
      </c>
      <c r="W18" s="25">
        <v>0.35865900000000001</v>
      </c>
      <c r="X18" s="25">
        <v>0.359207</v>
      </c>
      <c r="Y18" s="25">
        <v>0.35982900000000001</v>
      </c>
      <c r="Z18" s="25">
        <v>0.36023100000000002</v>
      </c>
      <c r="AA18" s="25">
        <v>0.36080499999999999</v>
      </c>
      <c r="AB18" s="25">
        <v>0.36127300000000001</v>
      </c>
      <c r="AC18" s="25">
        <v>0.36174099999999998</v>
      </c>
      <c r="AD18" s="25">
        <v>0.36221100000000001</v>
      </c>
      <c r="AE18" s="25">
        <v>0.362626</v>
      </c>
      <c r="AF18">
        <v>1.168E-3</v>
      </c>
    </row>
    <row r="19" spans="1:32" ht="15" customHeight="1">
      <c r="A19" s="3" t="s">
        <v>7</v>
      </c>
      <c r="B19" s="25">
        <v>1.8500000000000001E-3</v>
      </c>
      <c r="C19" s="25">
        <v>1.74E-3</v>
      </c>
      <c r="D19" s="25">
        <v>1.3159999999999999E-3</v>
      </c>
      <c r="E19" s="25">
        <v>9.77E-4</v>
      </c>
      <c r="F19" s="25">
        <v>7.2800000000000002E-4</v>
      </c>
      <c r="G19" s="25">
        <v>5.4299999999999997E-4</v>
      </c>
      <c r="H19" s="25">
        <v>5.2599999999999999E-4</v>
      </c>
      <c r="I19" s="25">
        <v>5.0500000000000002E-4</v>
      </c>
      <c r="J19" s="25">
        <v>4.9600000000000002E-4</v>
      </c>
      <c r="K19" s="25">
        <v>4.9399999999999997E-4</v>
      </c>
      <c r="L19" s="25">
        <v>5.0199999999999995E-4</v>
      </c>
      <c r="M19" s="25">
        <v>4.9399999999999997E-4</v>
      </c>
      <c r="N19" s="25">
        <v>4.8899999999999996E-4</v>
      </c>
      <c r="O19" s="25">
        <v>4.75E-4</v>
      </c>
      <c r="P19" s="25">
        <v>4.5800000000000002E-4</v>
      </c>
      <c r="Q19" s="25">
        <v>4.3300000000000001E-4</v>
      </c>
      <c r="R19" s="25">
        <v>4.1199999999999999E-4</v>
      </c>
      <c r="S19" s="25">
        <v>4.1599999999999997E-4</v>
      </c>
      <c r="T19" s="25">
        <v>4.0200000000000001E-4</v>
      </c>
      <c r="U19" s="25">
        <v>3.9300000000000001E-4</v>
      </c>
      <c r="V19" s="25">
        <v>3.9199999999999999E-4</v>
      </c>
      <c r="W19" s="25">
        <v>3.7800000000000003E-4</v>
      </c>
      <c r="X19" s="25">
        <v>3.7300000000000001E-4</v>
      </c>
      <c r="Y19" s="25">
        <v>3.7100000000000002E-4</v>
      </c>
      <c r="Z19" s="25">
        <v>3.6900000000000002E-4</v>
      </c>
      <c r="AA19" s="25">
        <v>3.6699999999999998E-4</v>
      </c>
      <c r="AB19" s="25">
        <v>3.6499999999999998E-4</v>
      </c>
      <c r="AC19" s="25">
        <v>3.6299999999999999E-4</v>
      </c>
      <c r="AD19" s="25">
        <v>3.6099999999999999E-4</v>
      </c>
      <c r="AE19" s="25">
        <v>3.59E-4</v>
      </c>
      <c r="AF19">
        <v>-5.4960000000000002E-2</v>
      </c>
    </row>
    <row r="20" spans="1:32" ht="15" customHeight="1">
      <c r="A20" s="3" t="s">
        <v>8</v>
      </c>
      <c r="B20" s="25">
        <v>0.31439</v>
      </c>
      <c r="C20" s="25">
        <v>0.32435999999999998</v>
      </c>
      <c r="D20" s="25">
        <v>0.30478499999999997</v>
      </c>
      <c r="E20" s="25">
        <v>0.293298</v>
      </c>
      <c r="F20" s="25">
        <v>0.28637400000000002</v>
      </c>
      <c r="G20" s="25">
        <v>0.279974</v>
      </c>
      <c r="H20" s="25">
        <v>0.27884300000000001</v>
      </c>
      <c r="I20" s="25">
        <v>0.27710899999999999</v>
      </c>
      <c r="J20" s="25">
        <v>0.27525100000000002</v>
      </c>
      <c r="K20" s="25">
        <v>0.273453</v>
      </c>
      <c r="L20" s="25">
        <v>0.27210899999999999</v>
      </c>
      <c r="M20" s="25">
        <v>0.27064100000000002</v>
      </c>
      <c r="N20" s="25">
        <v>0.26907300000000001</v>
      </c>
      <c r="O20" s="25">
        <v>0.26723000000000002</v>
      </c>
      <c r="P20" s="25">
        <v>0.26513799999999998</v>
      </c>
      <c r="Q20" s="25">
        <v>0.26278000000000001</v>
      </c>
      <c r="R20" s="25">
        <v>0.26031300000000002</v>
      </c>
      <c r="S20" s="25">
        <v>0.258436</v>
      </c>
      <c r="T20" s="25">
        <v>0.256496</v>
      </c>
      <c r="U20" s="25">
        <v>0.25458500000000001</v>
      </c>
      <c r="V20" s="25">
        <v>0.25295299999999998</v>
      </c>
      <c r="W20" s="25">
        <v>0.251166</v>
      </c>
      <c r="X20" s="25">
        <v>0.24929899999999999</v>
      </c>
      <c r="Y20" s="25">
        <v>0.247499</v>
      </c>
      <c r="Z20" s="25">
        <v>0.24560399999999999</v>
      </c>
      <c r="AA20" s="25">
        <v>0.243732</v>
      </c>
      <c r="AB20" s="25">
        <v>0.241753</v>
      </c>
      <c r="AC20" s="25">
        <v>0.23972399999999999</v>
      </c>
      <c r="AD20" s="25">
        <v>0.23771100000000001</v>
      </c>
      <c r="AE20" s="25">
        <v>0.235676</v>
      </c>
      <c r="AF20">
        <v>-9.8879999999999992E-3</v>
      </c>
    </row>
    <row r="21" spans="1:32" ht="15" customHeight="1">
      <c r="A21" s="3" t="s">
        <v>14</v>
      </c>
      <c r="B21" s="25">
        <v>1.9E-3</v>
      </c>
      <c r="C21" s="25">
        <v>1.9E-3</v>
      </c>
      <c r="D21" s="25">
        <v>1.586E-3</v>
      </c>
      <c r="E21" s="25">
        <v>1.3669999999999999E-3</v>
      </c>
      <c r="F21" s="25">
        <v>1.207E-3</v>
      </c>
      <c r="G21" s="25">
        <v>1.0300000000000001E-3</v>
      </c>
      <c r="H21" s="25">
        <v>9.9599999999999992E-4</v>
      </c>
      <c r="I21" s="25">
        <v>9.859999999999999E-4</v>
      </c>
      <c r="J21" s="25">
        <v>9.9200000000000004E-4</v>
      </c>
      <c r="K21" s="25">
        <v>1.0089999999999999E-3</v>
      </c>
      <c r="L21" s="25">
        <v>1.052E-3</v>
      </c>
      <c r="M21" s="25">
        <v>1.065E-3</v>
      </c>
      <c r="N21" s="25">
        <v>1.085E-3</v>
      </c>
      <c r="O21" s="25">
        <v>1.0870000000000001E-3</v>
      </c>
      <c r="P21" s="25">
        <v>1.083E-3</v>
      </c>
      <c r="Q21" s="25">
        <v>1.078E-3</v>
      </c>
      <c r="R21" s="25">
        <v>1.0740000000000001E-3</v>
      </c>
      <c r="S21" s="25">
        <v>1.0970000000000001E-3</v>
      </c>
      <c r="T21" s="25">
        <v>1.0989999999999999E-3</v>
      </c>
      <c r="U21" s="25">
        <v>1.111E-3</v>
      </c>
      <c r="V21" s="25">
        <v>1.1360000000000001E-3</v>
      </c>
      <c r="W21" s="25">
        <v>1.139E-3</v>
      </c>
      <c r="X21" s="25">
        <v>1.147E-3</v>
      </c>
      <c r="Y21" s="25">
        <v>1.1620000000000001E-3</v>
      </c>
      <c r="Z21" s="25">
        <v>1.1640000000000001E-3</v>
      </c>
      <c r="AA21" s="25">
        <v>1.17E-3</v>
      </c>
      <c r="AB21" s="25">
        <v>1.1739999999999999E-3</v>
      </c>
      <c r="AC21" s="25">
        <v>1.176E-3</v>
      </c>
      <c r="AD21" s="25">
        <v>1.181E-3</v>
      </c>
      <c r="AE21" s="25">
        <v>1.189E-3</v>
      </c>
      <c r="AF21">
        <v>-1.6036999999999999E-2</v>
      </c>
    </row>
    <row r="22" spans="1:32" ht="15" customHeight="1">
      <c r="A22" s="3" t="s">
        <v>9</v>
      </c>
      <c r="B22" s="25">
        <v>0.84728999999999999</v>
      </c>
      <c r="C22" s="25">
        <v>0.86734</v>
      </c>
      <c r="D22" s="25">
        <v>0.84307900000000002</v>
      </c>
      <c r="E22" s="25">
        <v>0.828156</v>
      </c>
      <c r="F22" s="25">
        <v>0.81825700000000001</v>
      </c>
      <c r="G22" s="25">
        <v>0.80873200000000001</v>
      </c>
      <c r="H22" s="25">
        <v>0.81025199999999997</v>
      </c>
      <c r="I22" s="25">
        <v>0.810894</v>
      </c>
      <c r="J22" s="25">
        <v>0.81155900000000003</v>
      </c>
      <c r="K22" s="25">
        <v>0.81249099999999996</v>
      </c>
      <c r="L22" s="25">
        <v>0.81379299999999999</v>
      </c>
      <c r="M22" s="25">
        <v>0.81505799999999995</v>
      </c>
      <c r="N22" s="25">
        <v>0.816465</v>
      </c>
      <c r="O22" s="25">
        <v>0.81740199999999996</v>
      </c>
      <c r="P22" s="25">
        <v>0.81794800000000001</v>
      </c>
      <c r="Q22" s="25">
        <v>0.81831399999999999</v>
      </c>
      <c r="R22" s="25">
        <v>0.81845400000000001</v>
      </c>
      <c r="S22" s="25">
        <v>0.81925499999999996</v>
      </c>
      <c r="T22" s="25">
        <v>0.81984100000000004</v>
      </c>
      <c r="U22" s="25">
        <v>0.82051399999999997</v>
      </c>
      <c r="V22" s="25">
        <v>0.82169199999999998</v>
      </c>
      <c r="W22" s="25">
        <v>0.82252000000000003</v>
      </c>
      <c r="X22" s="25">
        <v>0.82338500000000003</v>
      </c>
      <c r="Y22" s="25">
        <v>0.82444499999999998</v>
      </c>
      <c r="Z22" s="25">
        <v>0.82511400000000001</v>
      </c>
      <c r="AA22" s="25">
        <v>0.82606500000000005</v>
      </c>
      <c r="AB22" s="25">
        <v>0.82672999999999996</v>
      </c>
      <c r="AC22" s="25">
        <v>0.827349</v>
      </c>
      <c r="AD22" s="25">
        <v>0.82792900000000003</v>
      </c>
      <c r="AE22" s="25">
        <v>0.82843</v>
      </c>
      <c r="AF22">
        <v>-7.76E-4</v>
      </c>
    </row>
    <row r="23" spans="1:32" ht="15" customHeight="1">
      <c r="A23" s="3" t="s">
        <v>3</v>
      </c>
      <c r="B23" s="25">
        <v>3.4811529999999999</v>
      </c>
      <c r="C23" s="25">
        <v>3.6184080000000001</v>
      </c>
      <c r="D23" s="25">
        <v>3.5736530000000002</v>
      </c>
      <c r="E23" s="25">
        <v>3.5921970000000001</v>
      </c>
      <c r="F23" s="25">
        <v>3.6083460000000001</v>
      </c>
      <c r="G23" s="25">
        <v>3.6107360000000002</v>
      </c>
      <c r="H23" s="25">
        <v>3.6265890000000001</v>
      </c>
      <c r="I23" s="25">
        <v>3.6353550000000001</v>
      </c>
      <c r="J23" s="25">
        <v>3.6346400000000001</v>
      </c>
      <c r="K23" s="25">
        <v>3.6341030000000001</v>
      </c>
      <c r="L23" s="25">
        <v>3.6306500000000002</v>
      </c>
      <c r="M23" s="25">
        <v>3.6314389999999999</v>
      </c>
      <c r="N23" s="25">
        <v>3.6346970000000001</v>
      </c>
      <c r="O23" s="25">
        <v>3.6430090000000002</v>
      </c>
      <c r="P23" s="25">
        <v>3.6550760000000002</v>
      </c>
      <c r="Q23" s="25">
        <v>3.6687599999999998</v>
      </c>
      <c r="R23" s="25">
        <v>3.6776840000000002</v>
      </c>
      <c r="S23" s="25">
        <v>3.6826560000000002</v>
      </c>
      <c r="T23" s="25">
        <v>3.6856309999999999</v>
      </c>
      <c r="U23" s="25">
        <v>3.6879469999999999</v>
      </c>
      <c r="V23" s="25">
        <v>3.689209</v>
      </c>
      <c r="W23" s="25">
        <v>3.6962429999999999</v>
      </c>
      <c r="X23" s="25">
        <v>3.7053940000000001</v>
      </c>
      <c r="Y23" s="25">
        <v>3.715465</v>
      </c>
      <c r="Z23" s="25">
        <v>3.722931</v>
      </c>
      <c r="AA23" s="25">
        <v>3.7292380000000001</v>
      </c>
      <c r="AB23" s="25">
        <v>3.734235</v>
      </c>
      <c r="AC23" s="25">
        <v>3.740021</v>
      </c>
      <c r="AD23" s="25">
        <v>3.7418450000000001</v>
      </c>
      <c r="AE23" s="25">
        <v>3.7418710000000002</v>
      </c>
      <c r="AF23">
        <v>2.4940000000000001E-3</v>
      </c>
    </row>
    <row r="24" spans="1:32" ht="15" customHeight="1">
      <c r="A24" s="3" t="s">
        <v>2</v>
      </c>
      <c r="B24" s="25">
        <v>1.575E-2</v>
      </c>
      <c r="C24" s="25">
        <v>1.4489999999999999E-2</v>
      </c>
      <c r="D24" s="25">
        <v>1.4687E-2</v>
      </c>
      <c r="E24" s="25">
        <v>1.3939E-2</v>
      </c>
      <c r="F24" s="25">
        <v>1.3651E-2</v>
      </c>
      <c r="G24" s="25">
        <v>1.3691999999999999E-2</v>
      </c>
      <c r="H24" s="25">
        <v>1.3746E-2</v>
      </c>
      <c r="I24" s="25">
        <v>1.3717E-2</v>
      </c>
      <c r="J24" s="25">
        <v>1.3728000000000001E-2</v>
      </c>
      <c r="K24" s="25">
        <v>1.436E-2</v>
      </c>
      <c r="L24" s="25">
        <v>1.4678999999999999E-2</v>
      </c>
      <c r="M24" s="25">
        <v>1.4663000000000001E-2</v>
      </c>
      <c r="N24" s="25">
        <v>1.4786000000000001E-2</v>
      </c>
      <c r="O24" s="25">
        <v>1.5367E-2</v>
      </c>
      <c r="P24" s="25">
        <v>1.5127E-2</v>
      </c>
      <c r="Q24" s="25">
        <v>1.5403999999999999E-2</v>
      </c>
      <c r="R24" s="25">
        <v>1.5455E-2</v>
      </c>
      <c r="S24" s="25">
        <v>1.5455999999999999E-2</v>
      </c>
      <c r="T24" s="25">
        <v>1.5394E-2</v>
      </c>
      <c r="U24" s="25">
        <v>1.5436999999999999E-2</v>
      </c>
      <c r="V24" s="25">
        <v>1.5504E-2</v>
      </c>
      <c r="W24" s="25">
        <v>1.5498E-2</v>
      </c>
      <c r="X24" s="25">
        <v>1.55E-2</v>
      </c>
      <c r="Y24" s="25">
        <v>1.5552E-2</v>
      </c>
      <c r="Z24" s="25">
        <v>1.5557E-2</v>
      </c>
      <c r="AA24" s="25">
        <v>1.5602E-2</v>
      </c>
      <c r="AB24" s="25">
        <v>1.5632E-2</v>
      </c>
      <c r="AC24" s="25">
        <v>1.5637000000000002E-2</v>
      </c>
      <c r="AD24" s="25">
        <v>1.5629000000000001E-2</v>
      </c>
      <c r="AE24" s="25">
        <v>1.5589E-2</v>
      </c>
      <c r="AF24">
        <v>-3.5300000000000002E-4</v>
      </c>
    </row>
    <row r="25" spans="1:32" ht="15" customHeight="1">
      <c r="A25" s="3" t="s">
        <v>154</v>
      </c>
      <c r="B25" s="25">
        <v>0.124386</v>
      </c>
      <c r="C25" s="25">
        <v>0.124386</v>
      </c>
      <c r="D25" s="25">
        <v>0.124386</v>
      </c>
      <c r="E25" s="25">
        <v>0.124386</v>
      </c>
      <c r="F25" s="25">
        <v>0.124386</v>
      </c>
      <c r="G25" s="25">
        <v>0.124386</v>
      </c>
      <c r="H25" s="25">
        <v>0.124386</v>
      </c>
      <c r="I25" s="25">
        <v>0.124386</v>
      </c>
      <c r="J25" s="25">
        <v>0.124386</v>
      </c>
      <c r="K25" s="25">
        <v>0.124386</v>
      </c>
      <c r="L25" s="25">
        <v>0.124386</v>
      </c>
      <c r="M25" s="25">
        <v>0.124386</v>
      </c>
      <c r="N25" s="25">
        <v>0.124386</v>
      </c>
      <c r="O25" s="25">
        <v>0.124386</v>
      </c>
      <c r="P25" s="25">
        <v>0.124386</v>
      </c>
      <c r="Q25" s="25">
        <v>0.124386</v>
      </c>
      <c r="R25" s="25">
        <v>0.124386</v>
      </c>
      <c r="S25" s="25">
        <v>0.124386</v>
      </c>
      <c r="T25" s="25">
        <v>0.124386</v>
      </c>
      <c r="U25" s="25">
        <v>0.124386</v>
      </c>
      <c r="V25" s="25">
        <v>0.124386</v>
      </c>
      <c r="W25" s="25">
        <v>0.124386</v>
      </c>
      <c r="X25" s="25">
        <v>0.124386</v>
      </c>
      <c r="Y25" s="25">
        <v>0.124386</v>
      </c>
      <c r="Z25" s="25">
        <v>0.124386</v>
      </c>
      <c r="AA25" s="25">
        <v>0.124386</v>
      </c>
      <c r="AB25" s="25">
        <v>0.124386</v>
      </c>
      <c r="AC25" s="25">
        <v>0.124386</v>
      </c>
      <c r="AD25" s="25">
        <v>0.124386</v>
      </c>
      <c r="AE25" s="25">
        <v>0.124386</v>
      </c>
      <c r="AF25">
        <v>0</v>
      </c>
    </row>
    <row r="26" spans="1:32" ht="15" customHeight="1">
      <c r="A26" s="3" t="s">
        <v>10</v>
      </c>
      <c r="B26" s="25">
        <v>4.4995430000000001</v>
      </c>
      <c r="C26" s="25">
        <v>4.5399520000000004</v>
      </c>
      <c r="D26" s="25">
        <v>4.5798699999999997</v>
      </c>
      <c r="E26" s="25">
        <v>4.5812860000000004</v>
      </c>
      <c r="F26" s="25">
        <v>4.5881179999999997</v>
      </c>
      <c r="G26" s="25">
        <v>4.5861349999999996</v>
      </c>
      <c r="H26" s="25">
        <v>4.6040330000000003</v>
      </c>
      <c r="I26" s="25">
        <v>4.6156269999999999</v>
      </c>
      <c r="J26" s="25">
        <v>4.6347779999999998</v>
      </c>
      <c r="K26" s="25">
        <v>4.6478859999999997</v>
      </c>
      <c r="L26" s="25">
        <v>4.6620920000000003</v>
      </c>
      <c r="M26" s="25">
        <v>4.6859270000000004</v>
      </c>
      <c r="N26" s="25">
        <v>4.711087</v>
      </c>
      <c r="O26" s="25">
        <v>4.739611</v>
      </c>
      <c r="P26" s="25">
        <v>4.7746500000000003</v>
      </c>
      <c r="Q26" s="25">
        <v>4.8120880000000001</v>
      </c>
      <c r="R26" s="25">
        <v>4.8507030000000002</v>
      </c>
      <c r="S26" s="25">
        <v>4.8904870000000003</v>
      </c>
      <c r="T26" s="25">
        <v>4.9242610000000004</v>
      </c>
      <c r="U26" s="25">
        <v>4.9536280000000001</v>
      </c>
      <c r="V26" s="25">
        <v>4.9908599999999996</v>
      </c>
      <c r="W26" s="25">
        <v>5.025112</v>
      </c>
      <c r="X26" s="25">
        <v>5.0675889999999999</v>
      </c>
      <c r="Y26" s="25">
        <v>5.112717</v>
      </c>
      <c r="Z26" s="25">
        <v>5.1551280000000004</v>
      </c>
      <c r="AA26" s="25">
        <v>5.1984760000000003</v>
      </c>
      <c r="AB26" s="25">
        <v>5.2491009999999996</v>
      </c>
      <c r="AC26" s="25">
        <v>5.2959779999999999</v>
      </c>
      <c r="AD26" s="25">
        <v>5.3437060000000001</v>
      </c>
      <c r="AE26" s="25">
        <v>5.3908560000000003</v>
      </c>
      <c r="AF26">
        <v>6.2509999999999996E-3</v>
      </c>
    </row>
    <row r="27" spans="1:32" ht="15" customHeight="1">
      <c r="A27" s="28" t="s">
        <v>11</v>
      </c>
      <c r="B27" s="29">
        <v>8.9681219999999993</v>
      </c>
      <c r="C27" s="29">
        <v>9.1645769999999995</v>
      </c>
      <c r="D27" s="29">
        <v>9.1356750000000009</v>
      </c>
      <c r="E27" s="29">
        <v>9.1399640000000009</v>
      </c>
      <c r="F27" s="29">
        <v>9.1527589999999996</v>
      </c>
      <c r="G27" s="29">
        <v>9.1436820000000001</v>
      </c>
      <c r="H27" s="29">
        <v>9.1790050000000001</v>
      </c>
      <c r="I27" s="29">
        <v>9.19998</v>
      </c>
      <c r="J27" s="29">
        <v>9.2190899999999996</v>
      </c>
      <c r="K27" s="29">
        <v>9.2332260000000002</v>
      </c>
      <c r="L27" s="29">
        <v>9.2455979999999993</v>
      </c>
      <c r="M27" s="29">
        <v>9.2714719999999993</v>
      </c>
      <c r="N27" s="29">
        <v>9.3014209999999995</v>
      </c>
      <c r="O27" s="29">
        <v>9.3397740000000002</v>
      </c>
      <c r="P27" s="29">
        <v>9.3871889999999993</v>
      </c>
      <c r="Q27" s="29">
        <v>9.4389540000000007</v>
      </c>
      <c r="R27" s="29">
        <v>9.4866829999999993</v>
      </c>
      <c r="S27" s="29">
        <v>9.5322399999999998</v>
      </c>
      <c r="T27" s="29">
        <v>9.5695119999999996</v>
      </c>
      <c r="U27" s="29">
        <v>9.6019120000000004</v>
      </c>
      <c r="V27" s="29">
        <v>9.6416529999999998</v>
      </c>
      <c r="W27" s="29">
        <v>9.6837590000000002</v>
      </c>
      <c r="X27" s="29">
        <v>9.7362549999999999</v>
      </c>
      <c r="Y27" s="29">
        <v>9.7925649999999997</v>
      </c>
      <c r="Z27" s="29">
        <v>9.8431180000000005</v>
      </c>
      <c r="AA27" s="29">
        <v>9.8937679999999997</v>
      </c>
      <c r="AB27" s="29">
        <v>9.9500860000000007</v>
      </c>
      <c r="AC27" s="29">
        <v>10.003372000000001</v>
      </c>
      <c r="AD27" s="29">
        <v>10.053494000000001</v>
      </c>
      <c r="AE27" s="29">
        <v>10.101129999999999</v>
      </c>
      <c r="AF27">
        <v>4.1110000000000001E-3</v>
      </c>
    </row>
    <row r="28" spans="1:32" ht="15" customHeight="1">
      <c r="A28" s="3" t="s">
        <v>12</v>
      </c>
      <c r="B28" s="25">
        <v>8.2957920000000005</v>
      </c>
      <c r="C28" s="25">
        <v>8.3572439999999997</v>
      </c>
      <c r="D28" s="25">
        <v>8.2939000000000007</v>
      </c>
      <c r="E28" s="25">
        <v>8.0791330000000006</v>
      </c>
      <c r="F28" s="25">
        <v>7.902094</v>
      </c>
      <c r="G28" s="25">
        <v>7.7474360000000004</v>
      </c>
      <c r="H28" s="25">
        <v>7.6459669999999997</v>
      </c>
      <c r="I28" s="25">
        <v>7.5695449999999997</v>
      </c>
      <c r="J28" s="25">
        <v>7.5380890000000003</v>
      </c>
      <c r="K28" s="25">
        <v>7.5064070000000003</v>
      </c>
      <c r="L28" s="25">
        <v>7.5201950000000002</v>
      </c>
      <c r="M28" s="25">
        <v>7.5178859999999998</v>
      </c>
      <c r="N28" s="25">
        <v>7.4727439999999996</v>
      </c>
      <c r="O28" s="25">
        <v>7.4606789999999998</v>
      </c>
      <c r="P28" s="25">
        <v>7.4845899999999999</v>
      </c>
      <c r="Q28" s="25">
        <v>7.5300149999999997</v>
      </c>
      <c r="R28" s="25">
        <v>7.5467240000000002</v>
      </c>
      <c r="S28" s="25">
        <v>7.5792210000000004</v>
      </c>
      <c r="T28" s="25">
        <v>7.6169580000000003</v>
      </c>
      <c r="U28" s="25">
        <v>7.6365629999999998</v>
      </c>
      <c r="V28" s="25">
        <v>7.6701670000000002</v>
      </c>
      <c r="W28" s="25">
        <v>7.7027450000000002</v>
      </c>
      <c r="X28" s="25">
        <v>7.7358469999999997</v>
      </c>
      <c r="Y28" s="25">
        <v>7.7737790000000002</v>
      </c>
      <c r="Z28" s="25">
        <v>7.8146120000000003</v>
      </c>
      <c r="AA28" s="25">
        <v>7.8554839999999997</v>
      </c>
      <c r="AB28" s="25">
        <v>7.9011440000000004</v>
      </c>
      <c r="AC28" s="25">
        <v>7.9412070000000003</v>
      </c>
      <c r="AD28" s="25">
        <v>7.9957830000000003</v>
      </c>
      <c r="AE28" s="25">
        <v>8.0521030000000007</v>
      </c>
      <c r="AF28">
        <v>-1.0280000000000001E-3</v>
      </c>
    </row>
    <row r="29" spans="1:32" ht="15" customHeight="1">
      <c r="A29" s="28" t="s">
        <v>4</v>
      </c>
      <c r="B29" s="29">
        <v>17.263914</v>
      </c>
      <c r="C29" s="29">
        <v>17.521820000000002</v>
      </c>
      <c r="D29" s="29">
        <v>17.429576999999998</v>
      </c>
      <c r="E29" s="29">
        <v>17.219097000000001</v>
      </c>
      <c r="F29" s="29">
        <v>17.054852</v>
      </c>
      <c r="G29" s="29">
        <v>16.891117000000001</v>
      </c>
      <c r="H29" s="29">
        <v>16.824971999999999</v>
      </c>
      <c r="I29" s="29">
        <v>16.769524000000001</v>
      </c>
      <c r="J29" s="29">
        <v>16.757179000000001</v>
      </c>
      <c r="K29" s="29">
        <v>16.739633999999999</v>
      </c>
      <c r="L29" s="29">
        <v>16.765792999999999</v>
      </c>
      <c r="M29" s="29">
        <v>16.789358</v>
      </c>
      <c r="N29" s="29">
        <v>16.774166000000001</v>
      </c>
      <c r="O29" s="29">
        <v>16.800453000000001</v>
      </c>
      <c r="P29" s="29">
        <v>16.871777999999999</v>
      </c>
      <c r="Q29" s="29">
        <v>16.968969000000001</v>
      </c>
      <c r="R29" s="29">
        <v>17.033407</v>
      </c>
      <c r="S29" s="29">
        <v>17.111462</v>
      </c>
      <c r="T29" s="29">
        <v>17.18647</v>
      </c>
      <c r="U29" s="40">
        <v>17.238475999999999</v>
      </c>
      <c r="V29" s="29">
        <v>17.311820999999998</v>
      </c>
      <c r="W29" s="29">
        <v>17.386503000000001</v>
      </c>
      <c r="X29" s="29">
        <v>17.472100999999999</v>
      </c>
      <c r="Y29" s="29">
        <v>17.566344999999998</v>
      </c>
      <c r="Z29" s="29">
        <v>17.657730000000001</v>
      </c>
      <c r="AA29" s="29">
        <v>17.749251999999998</v>
      </c>
      <c r="AB29" s="29">
        <v>17.851229</v>
      </c>
      <c r="AC29" s="29">
        <v>17.944579999999998</v>
      </c>
      <c r="AD29" s="29">
        <v>18.049278000000001</v>
      </c>
      <c r="AE29" s="29">
        <v>18.153233</v>
      </c>
      <c r="AF29">
        <v>1.7340000000000001E-3</v>
      </c>
    </row>
    <row r="30" spans="1:32" ht="15" customHeight="1">
      <c r="A30" s="28" t="s">
        <v>132</v>
      </c>
      <c r="B30" s="131">
        <f>B29/B163</f>
        <v>0.17797831319739169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31">
        <f>U29/U161</f>
        <v>140.35675261970866</v>
      </c>
      <c r="V30" s="29"/>
      <c r="W30" s="131"/>
      <c r="X30" s="29"/>
      <c r="Y30" s="29"/>
      <c r="Z30" s="29"/>
      <c r="AA30" s="29"/>
      <c r="AB30" s="29"/>
      <c r="AC30" s="29"/>
      <c r="AD30" s="29"/>
      <c r="AE30" s="131">
        <f>AE29/AE161</f>
        <v>147.80476147827292</v>
      </c>
    </row>
    <row r="31" spans="1:32" ht="15" customHeight="1">
      <c r="A31" s="62" t="s">
        <v>186</v>
      </c>
      <c r="B31" s="135">
        <f>B26+B28</f>
        <v>12.795335000000001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35">
        <f>U26+U28</f>
        <v>12.590191000000001</v>
      </c>
      <c r="V31" s="136"/>
      <c r="W31" s="136"/>
      <c r="X31" s="29"/>
      <c r="Y31" s="29"/>
      <c r="Z31" s="29"/>
      <c r="AA31" s="29"/>
      <c r="AB31" s="29"/>
      <c r="AC31" s="29"/>
      <c r="AD31" s="29"/>
      <c r="AE31" s="135">
        <f>AE26+AE28</f>
        <v>13.442959000000002</v>
      </c>
    </row>
    <row r="32" spans="1:32" ht="15" customHeight="1">
      <c r="A32" s="28" t="s">
        <v>133</v>
      </c>
      <c r="B32" s="125">
        <f>(B45+B54+B56)/B57</f>
        <v>0.62718498859040595</v>
      </c>
      <c r="U32" s="126">
        <f>(U45+U54+U56)/U57</f>
        <v>0.63065932000297875</v>
      </c>
      <c r="W32" s="138"/>
      <c r="X32" s="24" t="s">
        <v>124</v>
      </c>
      <c r="AE32" s="126">
        <f>(AE45+AE54+AE56)/AE57</f>
        <v>0.62956698311603354</v>
      </c>
    </row>
    <row r="33" spans="1:34" ht="15" customHeight="1">
      <c r="A33" s="3" t="s">
        <v>155</v>
      </c>
      <c r="B33" s="25">
        <v>3.5253519999999998</v>
      </c>
      <c r="C33" s="80">
        <v>3.6560199999999998</v>
      </c>
      <c r="D33" s="80">
        <v>3.8208549999999999</v>
      </c>
      <c r="E33" s="80">
        <v>3.9661529999999998</v>
      </c>
      <c r="F33" s="80">
        <v>4.0692769999999996</v>
      </c>
      <c r="G33" s="80">
        <v>4.1686870000000003</v>
      </c>
      <c r="H33" s="80">
        <v>4.2457339999999997</v>
      </c>
      <c r="I33" s="80">
        <v>4.3096009999999998</v>
      </c>
      <c r="J33" s="80">
        <v>4.3699859999999999</v>
      </c>
      <c r="K33" s="80">
        <v>4.443085</v>
      </c>
      <c r="L33" s="80">
        <v>4.5197779999999996</v>
      </c>
      <c r="M33" s="80">
        <v>4.628762</v>
      </c>
      <c r="N33" s="80">
        <v>4.7221549999999999</v>
      </c>
      <c r="O33" s="80">
        <v>4.7977540000000003</v>
      </c>
      <c r="P33" s="80">
        <v>4.8915649999999999</v>
      </c>
      <c r="Q33" s="80">
        <v>4.9882169999999997</v>
      </c>
      <c r="R33" s="80">
        <v>5.1038769999999998</v>
      </c>
      <c r="S33" s="80">
        <v>5.2003389999999996</v>
      </c>
      <c r="T33" s="80">
        <v>5.287871</v>
      </c>
      <c r="U33" s="80">
        <v>5.3627929999999999</v>
      </c>
      <c r="V33" s="80">
        <v>5.4695200000000002</v>
      </c>
      <c r="W33" s="80">
        <v>5.5836600000000001</v>
      </c>
      <c r="X33" s="80">
        <v>5.7032210000000001</v>
      </c>
      <c r="Y33" s="80">
        <v>5.814311</v>
      </c>
      <c r="Z33" s="80">
        <v>5.9140759999999997</v>
      </c>
      <c r="AA33" s="80">
        <v>6.0208449999999996</v>
      </c>
      <c r="AB33" s="80">
        <v>6.1401859999999999</v>
      </c>
      <c r="AC33" s="80">
        <v>6.210528</v>
      </c>
      <c r="AD33" s="80">
        <v>6.256742</v>
      </c>
      <c r="AE33" s="80">
        <v>6.364573</v>
      </c>
      <c r="AF33" s="78">
        <v>2.0580000000000001E-2</v>
      </c>
      <c r="AG33" s="80"/>
      <c r="AH33" s="78"/>
    </row>
    <row r="34" spans="1:34" ht="15" customHeight="1">
      <c r="A34" s="3" t="s">
        <v>153</v>
      </c>
      <c r="B34" s="25">
        <v>0.25145699999999999</v>
      </c>
      <c r="C34" s="80">
        <v>0.25274099999999999</v>
      </c>
      <c r="D34" s="80">
        <v>0.25575399999999998</v>
      </c>
      <c r="E34" s="80">
        <v>0.26300899999999999</v>
      </c>
      <c r="F34" s="80">
        <v>0.26898300000000003</v>
      </c>
      <c r="G34" s="80">
        <v>0.27278599999999997</v>
      </c>
      <c r="H34" s="80">
        <v>0.273117</v>
      </c>
      <c r="I34" s="80">
        <v>0.27365600000000001</v>
      </c>
      <c r="J34" s="80">
        <v>0.276368</v>
      </c>
      <c r="K34" s="80">
        <v>0.28005400000000003</v>
      </c>
      <c r="L34" s="80">
        <v>0.28272000000000003</v>
      </c>
      <c r="M34" s="80">
        <v>0.28464699999999998</v>
      </c>
      <c r="N34" s="80">
        <v>0.28589599999999998</v>
      </c>
      <c r="O34" s="80">
        <v>0.28691800000000001</v>
      </c>
      <c r="P34" s="80">
        <v>0.28824300000000003</v>
      </c>
      <c r="Q34" s="80">
        <v>0.28958800000000001</v>
      </c>
      <c r="R34" s="80">
        <v>0.29123100000000002</v>
      </c>
      <c r="S34" s="80">
        <v>0.29269200000000001</v>
      </c>
      <c r="T34" s="80">
        <v>0.29407499999999998</v>
      </c>
      <c r="U34" s="80">
        <v>0.29582700000000001</v>
      </c>
      <c r="V34" s="80">
        <v>0.29808899999999999</v>
      </c>
      <c r="W34" s="80">
        <v>0.30034300000000003</v>
      </c>
      <c r="X34" s="80">
        <v>0.302977</v>
      </c>
      <c r="Y34" s="80">
        <v>0.305178</v>
      </c>
      <c r="Z34" s="80">
        <v>0.30671500000000002</v>
      </c>
      <c r="AA34" s="80">
        <v>0.30832799999999999</v>
      </c>
      <c r="AB34" s="80">
        <v>0.30965100000000001</v>
      </c>
      <c r="AC34" s="80">
        <v>0.31056600000000001</v>
      </c>
      <c r="AD34" s="80">
        <v>0.31116700000000003</v>
      </c>
      <c r="AE34" s="80">
        <v>0.31245099999999998</v>
      </c>
      <c r="AF34" s="78">
        <v>7.5170000000000002E-3</v>
      </c>
      <c r="AG34" s="80"/>
      <c r="AH34" s="78"/>
    </row>
    <row r="35" spans="1:34" ht="15" customHeight="1">
      <c r="A35" s="3" t="s">
        <v>8</v>
      </c>
      <c r="B35" s="25">
        <v>1.1557440000000001</v>
      </c>
      <c r="C35" s="80">
        <v>1.149049</v>
      </c>
      <c r="D35" s="80">
        <v>1.1501490000000001</v>
      </c>
      <c r="E35" s="80">
        <v>1.1676089999999999</v>
      </c>
      <c r="F35" s="80">
        <v>1.180434</v>
      </c>
      <c r="G35" s="80">
        <v>1.1859550000000001</v>
      </c>
      <c r="H35" s="80">
        <v>1.1778010000000001</v>
      </c>
      <c r="I35" s="80">
        <v>1.1718040000000001</v>
      </c>
      <c r="J35" s="80">
        <v>1.173435</v>
      </c>
      <c r="K35" s="80">
        <v>1.1790480000000001</v>
      </c>
      <c r="L35" s="80">
        <v>1.1822029999999999</v>
      </c>
      <c r="M35" s="80">
        <v>1.182817</v>
      </c>
      <c r="N35" s="80">
        <v>1.1809350000000001</v>
      </c>
      <c r="O35" s="80">
        <v>1.1778690000000001</v>
      </c>
      <c r="P35" s="80">
        <v>1.1775</v>
      </c>
      <c r="Q35" s="80">
        <v>1.1775720000000001</v>
      </c>
      <c r="R35" s="80">
        <v>1.179103</v>
      </c>
      <c r="S35" s="80">
        <v>1.1812290000000001</v>
      </c>
      <c r="T35" s="80">
        <v>1.1829460000000001</v>
      </c>
      <c r="U35" s="80">
        <v>1.186102</v>
      </c>
      <c r="V35" s="80">
        <v>1.191767</v>
      </c>
      <c r="W35" s="80">
        <v>1.1975960000000001</v>
      </c>
      <c r="X35" s="80">
        <v>1.2048859999999999</v>
      </c>
      <c r="Y35" s="80">
        <v>1.2104090000000001</v>
      </c>
      <c r="Z35" s="80">
        <v>1.2136769999999999</v>
      </c>
      <c r="AA35" s="80">
        <v>1.2176229999999999</v>
      </c>
      <c r="AB35" s="80">
        <v>1.220218</v>
      </c>
      <c r="AC35" s="80">
        <v>1.2211970000000001</v>
      </c>
      <c r="AD35" s="80">
        <v>1.2209760000000001</v>
      </c>
      <c r="AE35" s="80">
        <v>1.2232620000000001</v>
      </c>
      <c r="AF35" s="78">
        <v>1.9599999999999999E-3</v>
      </c>
      <c r="AG35" s="80"/>
      <c r="AH35" s="78"/>
    </row>
    <row r="36" spans="1:34" ht="15" customHeight="1">
      <c r="A36" s="3" t="s">
        <v>14</v>
      </c>
      <c r="B36" s="25">
        <v>4.1609E-2</v>
      </c>
      <c r="C36" s="80">
        <v>3.1313000000000001E-2</v>
      </c>
      <c r="D36" s="80">
        <v>3.1666E-2</v>
      </c>
      <c r="E36" s="80">
        <v>3.2303999999999999E-2</v>
      </c>
      <c r="F36" s="80">
        <v>3.2113000000000003E-2</v>
      </c>
      <c r="G36" s="80">
        <v>3.2486000000000001E-2</v>
      </c>
      <c r="H36" s="80">
        <v>3.3014000000000002E-2</v>
      </c>
      <c r="I36" s="80">
        <v>3.3751000000000003E-2</v>
      </c>
      <c r="J36" s="80">
        <v>3.458E-2</v>
      </c>
      <c r="K36" s="80">
        <v>3.5193000000000002E-2</v>
      </c>
      <c r="L36" s="80">
        <v>3.5819999999999998E-2</v>
      </c>
      <c r="M36" s="80">
        <v>3.6288000000000001E-2</v>
      </c>
      <c r="N36" s="80">
        <v>3.6642000000000001E-2</v>
      </c>
      <c r="O36" s="80">
        <v>3.6596999999999998E-2</v>
      </c>
      <c r="P36" s="80">
        <v>3.644E-2</v>
      </c>
      <c r="Q36" s="80">
        <v>3.6339999999999997E-2</v>
      </c>
      <c r="R36" s="80">
        <v>3.6436999999999997E-2</v>
      </c>
      <c r="S36" s="80">
        <v>3.6728999999999998E-2</v>
      </c>
      <c r="T36" s="80">
        <v>3.6761000000000002E-2</v>
      </c>
      <c r="U36" s="80">
        <v>3.7080000000000002E-2</v>
      </c>
      <c r="V36" s="80">
        <v>3.7587000000000002E-2</v>
      </c>
      <c r="W36" s="80">
        <v>3.7519999999999998E-2</v>
      </c>
      <c r="X36" s="80">
        <v>3.7624999999999999E-2</v>
      </c>
      <c r="Y36" s="80">
        <v>3.7827E-2</v>
      </c>
      <c r="Z36" s="80">
        <v>3.7744E-2</v>
      </c>
      <c r="AA36" s="80">
        <v>3.7798999999999999E-2</v>
      </c>
      <c r="AB36" s="80">
        <v>3.7938E-2</v>
      </c>
      <c r="AC36" s="80">
        <v>3.7776999999999998E-2</v>
      </c>
      <c r="AD36" s="80">
        <v>3.7824000000000003E-2</v>
      </c>
      <c r="AE36" s="80">
        <v>3.7936999999999999E-2</v>
      </c>
      <c r="AF36" s="78">
        <v>-3.1809999999999998E-3</v>
      </c>
      <c r="AG36" s="80"/>
      <c r="AH36" s="78"/>
    </row>
    <row r="37" spans="1:34" ht="15" customHeight="1">
      <c r="A37" s="3" t="s">
        <v>15</v>
      </c>
      <c r="B37" s="25">
        <v>0.58365599999999995</v>
      </c>
      <c r="C37" s="80">
        <v>0.589669</v>
      </c>
      <c r="D37" s="80">
        <v>0.63090000000000002</v>
      </c>
      <c r="E37" s="80">
        <v>0.55000000000000004</v>
      </c>
      <c r="F37" s="80">
        <v>0.55000000000000004</v>
      </c>
      <c r="G37" s="80">
        <v>0.55000000000000004</v>
      </c>
      <c r="H37" s="80">
        <v>0.55000000000000004</v>
      </c>
      <c r="I37" s="80">
        <v>0.55000000000000004</v>
      </c>
      <c r="J37" s="80">
        <v>0.55000000000000004</v>
      </c>
      <c r="K37" s="80">
        <v>0.55000000000000004</v>
      </c>
      <c r="L37" s="80">
        <v>0.55000000000000004</v>
      </c>
      <c r="M37" s="80">
        <v>0.55000000000000004</v>
      </c>
      <c r="N37" s="80">
        <v>0.55000000000000004</v>
      </c>
      <c r="O37" s="80">
        <v>0.55000000000000004</v>
      </c>
      <c r="P37" s="80">
        <v>0.55000000000000004</v>
      </c>
      <c r="Q37" s="80">
        <v>0.55000000000000004</v>
      </c>
      <c r="R37" s="80">
        <v>0.55000000000000004</v>
      </c>
      <c r="S37" s="80">
        <v>0.55000000000000004</v>
      </c>
      <c r="T37" s="80">
        <v>0.55000000000000004</v>
      </c>
      <c r="U37" s="80">
        <v>0.55000000000000004</v>
      </c>
      <c r="V37" s="80">
        <v>0.55000000000000004</v>
      </c>
      <c r="W37" s="80">
        <v>0.55000000000000004</v>
      </c>
      <c r="X37" s="80">
        <v>0.55000000000000004</v>
      </c>
      <c r="Y37" s="80">
        <v>0.55000000000000004</v>
      </c>
      <c r="Z37" s="80">
        <v>0.55000000000000004</v>
      </c>
      <c r="AA37" s="80">
        <v>0.55000000000000004</v>
      </c>
      <c r="AB37" s="80">
        <v>0.55000000000000004</v>
      </c>
      <c r="AC37" s="80">
        <v>0.55000000000000004</v>
      </c>
      <c r="AD37" s="80">
        <v>0.55000000000000004</v>
      </c>
      <c r="AE37" s="80">
        <v>0.55000000000000004</v>
      </c>
      <c r="AF37" s="78">
        <v>-2.0460000000000001E-3</v>
      </c>
      <c r="AG37" s="80"/>
      <c r="AH37" s="78"/>
    </row>
    <row r="38" spans="1:34" ht="15" customHeight="1">
      <c r="A38" s="3" t="s">
        <v>156</v>
      </c>
      <c r="B38" s="25">
        <v>3.0899619999999999</v>
      </c>
      <c r="C38" s="80">
        <v>2.8826079999999998</v>
      </c>
      <c r="D38" s="80">
        <v>2.8732799999999998</v>
      </c>
      <c r="E38" s="80">
        <v>2.9533119999999999</v>
      </c>
      <c r="F38" s="80">
        <v>2.9852080000000001</v>
      </c>
      <c r="G38" s="80">
        <v>3.0184310000000001</v>
      </c>
      <c r="H38" s="80">
        <v>3.060505</v>
      </c>
      <c r="I38" s="80">
        <v>3.089737</v>
      </c>
      <c r="J38" s="80">
        <v>3.1356980000000001</v>
      </c>
      <c r="K38" s="80">
        <v>3.1877399999999998</v>
      </c>
      <c r="L38" s="80">
        <v>3.2366009999999998</v>
      </c>
      <c r="M38" s="80">
        <v>3.2651249999999998</v>
      </c>
      <c r="N38" s="80">
        <v>3.2896399999999999</v>
      </c>
      <c r="O38" s="80">
        <v>3.3021739999999999</v>
      </c>
      <c r="P38" s="80">
        <v>3.3119860000000001</v>
      </c>
      <c r="Q38" s="80">
        <v>3.3199230000000002</v>
      </c>
      <c r="R38" s="80">
        <v>3.3410000000000002</v>
      </c>
      <c r="S38" s="80">
        <v>3.3542130000000001</v>
      </c>
      <c r="T38" s="80">
        <v>3.3676249999999999</v>
      </c>
      <c r="U38" s="80">
        <v>3.3935499999999998</v>
      </c>
      <c r="V38" s="80">
        <v>3.3882780000000001</v>
      </c>
      <c r="W38" s="80">
        <v>3.4056359999999999</v>
      </c>
      <c r="X38" s="80">
        <v>3.4291800000000001</v>
      </c>
      <c r="Y38" s="80">
        <v>3.4377450000000001</v>
      </c>
      <c r="Z38" s="80">
        <v>3.4615399999999998</v>
      </c>
      <c r="AA38" s="80">
        <v>3.4745789999999999</v>
      </c>
      <c r="AB38" s="80">
        <v>3.4907780000000002</v>
      </c>
      <c r="AC38" s="80">
        <v>3.5095710000000002</v>
      </c>
      <c r="AD38" s="80">
        <v>3.5318800000000001</v>
      </c>
      <c r="AE38" s="80">
        <v>3.5665969999999998</v>
      </c>
      <c r="AF38" s="78">
        <v>4.9589999999999999E-3</v>
      </c>
      <c r="AG38" s="80"/>
      <c r="AH38" s="78"/>
    </row>
    <row r="39" spans="1:34" ht="15" customHeight="1">
      <c r="A39" s="3" t="s">
        <v>9</v>
      </c>
      <c r="B39" s="25">
        <v>8.6477819999999994</v>
      </c>
      <c r="C39" s="80">
        <v>8.5613989999999998</v>
      </c>
      <c r="D39" s="80">
        <v>8.7626039999999996</v>
      </c>
      <c r="E39" s="80">
        <v>8.9323879999999996</v>
      </c>
      <c r="F39" s="80">
        <v>9.0860140000000005</v>
      </c>
      <c r="G39" s="80">
        <v>9.2283449999999991</v>
      </c>
      <c r="H39" s="80">
        <v>9.3401720000000008</v>
      </c>
      <c r="I39" s="80">
        <v>9.4285519999999998</v>
      </c>
      <c r="J39" s="80">
        <v>9.5400659999999995</v>
      </c>
      <c r="K39" s="80">
        <v>9.6751190000000005</v>
      </c>
      <c r="L39" s="80">
        <v>9.8071210000000004</v>
      </c>
      <c r="M39" s="80">
        <v>9.9476390000000006</v>
      </c>
      <c r="N39" s="80">
        <v>10.065269000000001</v>
      </c>
      <c r="O39" s="80">
        <v>10.151312000000001</v>
      </c>
      <c r="P39" s="80">
        <v>10.255732999999999</v>
      </c>
      <c r="Q39" s="80">
        <v>10.361641000000001</v>
      </c>
      <c r="R39" s="80">
        <v>10.501647999999999</v>
      </c>
      <c r="S39" s="80">
        <v>10.615202</v>
      </c>
      <c r="T39" s="80">
        <v>10.719275</v>
      </c>
      <c r="U39" s="80">
        <v>10.82535</v>
      </c>
      <c r="V39" s="80">
        <v>10.935242000000001</v>
      </c>
      <c r="W39" s="80">
        <v>11.074756000000001</v>
      </c>
      <c r="X39" s="80">
        <v>11.227888999999999</v>
      </c>
      <c r="Y39" s="80">
        <v>11.355471</v>
      </c>
      <c r="Z39" s="80">
        <v>11.483752000000001</v>
      </c>
      <c r="AA39" s="80">
        <v>11.609177000000001</v>
      </c>
      <c r="AB39" s="80">
        <v>11.748772000000001</v>
      </c>
      <c r="AC39" s="80">
        <v>11.839639</v>
      </c>
      <c r="AD39" s="80">
        <v>11.908588</v>
      </c>
      <c r="AE39" s="80">
        <v>12.054819999999999</v>
      </c>
      <c r="AF39" s="78">
        <v>1.1520000000000001E-2</v>
      </c>
      <c r="AG39" s="80"/>
      <c r="AH39" s="78"/>
    </row>
    <row r="40" spans="1:34" ht="15" customHeight="1">
      <c r="A40" s="3" t="s">
        <v>134</v>
      </c>
      <c r="B40" s="61">
        <f>B39-B37-B33</f>
        <v>4.5387740000000001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61">
        <f>U39-U37-U33</f>
        <v>4.9125569999999996</v>
      </c>
      <c r="V40" s="25"/>
      <c r="W40" s="61"/>
      <c r="X40" s="25"/>
      <c r="Y40" s="25"/>
      <c r="Z40" s="25"/>
      <c r="AA40" s="25"/>
      <c r="AB40" s="25"/>
      <c r="AC40" s="25"/>
      <c r="AD40" s="25"/>
      <c r="AE40" s="61">
        <f>AE39-AE37-AE33</f>
        <v>5.1402469999999987</v>
      </c>
    </row>
    <row r="41" spans="1:34" ht="15" customHeight="1">
      <c r="A41" s="3" t="s">
        <v>3</v>
      </c>
      <c r="B41" s="25">
        <v>8.5798229999999993</v>
      </c>
      <c r="C41" s="25">
        <v>9.0792009999999994</v>
      </c>
      <c r="D41" s="25">
        <v>9.1561020000000006</v>
      </c>
      <c r="E41" s="25">
        <v>9.4570889999999999</v>
      </c>
      <c r="F41" s="25">
        <v>9.6141260000000006</v>
      </c>
      <c r="G41" s="25">
        <v>9.7363079999999993</v>
      </c>
      <c r="H41" s="25">
        <v>9.7914929999999991</v>
      </c>
      <c r="I41" s="25">
        <v>9.8352430000000002</v>
      </c>
      <c r="J41" s="25">
        <v>9.9173629999999999</v>
      </c>
      <c r="K41" s="25">
        <v>9.9910110000000003</v>
      </c>
      <c r="L41" s="25">
        <v>9.9713969999999996</v>
      </c>
      <c r="M41" s="25">
        <v>10.029748</v>
      </c>
      <c r="N41" s="25">
        <v>10.07485</v>
      </c>
      <c r="O41" s="25">
        <v>10.167368</v>
      </c>
      <c r="P41" s="25">
        <v>10.253648999999999</v>
      </c>
      <c r="Q41" s="25">
        <v>10.364267</v>
      </c>
      <c r="R41" s="25">
        <v>10.517865</v>
      </c>
      <c r="S41" s="25">
        <v>10.623187</v>
      </c>
      <c r="T41" s="25">
        <v>10.762326</v>
      </c>
      <c r="U41" s="25">
        <v>10.867882</v>
      </c>
      <c r="V41" s="25">
        <v>11.053307</v>
      </c>
      <c r="W41" s="25">
        <v>11.259048</v>
      </c>
      <c r="X41" s="25">
        <v>11.452916</v>
      </c>
      <c r="Y41" s="25">
        <v>11.628999</v>
      </c>
      <c r="Z41" s="25">
        <v>11.782598</v>
      </c>
      <c r="AA41" s="25">
        <v>11.965</v>
      </c>
      <c r="AB41" s="25">
        <v>12.126131000000001</v>
      </c>
      <c r="AC41" s="25">
        <v>12.241099999999999</v>
      </c>
      <c r="AD41" s="25">
        <v>12.341251</v>
      </c>
      <c r="AE41" s="25">
        <v>12.488975999999999</v>
      </c>
      <c r="AF41">
        <v>1.303E-2</v>
      </c>
    </row>
    <row r="42" spans="1:34" ht="15" customHeight="1">
      <c r="A42" s="3" t="s">
        <v>16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t="s">
        <v>205</v>
      </c>
    </row>
    <row r="43" spans="1:34" ht="15" customHeight="1">
      <c r="A43" s="3" t="s">
        <v>157</v>
      </c>
      <c r="B43" s="25">
        <v>1.908431</v>
      </c>
      <c r="C43" s="25">
        <v>2.0179659999999999</v>
      </c>
      <c r="D43" s="25">
        <v>2.1679149999999998</v>
      </c>
      <c r="E43" s="25">
        <v>2.2087750000000002</v>
      </c>
      <c r="F43" s="25">
        <v>2.248097</v>
      </c>
      <c r="G43" s="25">
        <v>2.2718219999999998</v>
      </c>
      <c r="H43" s="25">
        <v>2.2984490000000002</v>
      </c>
      <c r="I43" s="25">
        <v>2.3771650000000002</v>
      </c>
      <c r="J43" s="25">
        <v>2.446612</v>
      </c>
      <c r="K43" s="25">
        <v>2.5169450000000002</v>
      </c>
      <c r="L43" s="25">
        <v>2.5720130000000001</v>
      </c>
      <c r="M43" s="25">
        <v>2.6239699999999999</v>
      </c>
      <c r="N43" s="25">
        <v>2.6790349999999998</v>
      </c>
      <c r="O43" s="25">
        <v>2.738035</v>
      </c>
      <c r="P43" s="25">
        <v>2.7633770000000002</v>
      </c>
      <c r="Q43" s="25">
        <v>2.8082039999999999</v>
      </c>
      <c r="R43" s="25">
        <v>2.8489399999999998</v>
      </c>
      <c r="S43" s="25">
        <v>2.8628269999999998</v>
      </c>
      <c r="T43" s="25">
        <v>2.8845350000000001</v>
      </c>
      <c r="U43" s="25">
        <v>2.920223</v>
      </c>
      <c r="V43" s="25">
        <v>2.9389720000000001</v>
      </c>
      <c r="W43" s="25">
        <v>2.9878529999999999</v>
      </c>
      <c r="X43" s="25">
        <v>3.0299719999999999</v>
      </c>
      <c r="Y43" s="25">
        <v>3.0617290000000001</v>
      </c>
      <c r="Z43" s="25">
        <v>3.0766399999999998</v>
      </c>
      <c r="AA43" s="25">
        <v>3.1059610000000002</v>
      </c>
      <c r="AB43" s="25">
        <v>3.1194890000000002</v>
      </c>
      <c r="AC43" s="25">
        <v>3.1242489999999998</v>
      </c>
      <c r="AD43" s="25">
        <v>3.1107450000000001</v>
      </c>
      <c r="AE43" s="25">
        <v>3.1133760000000001</v>
      </c>
      <c r="AF43">
        <v>1.702E-2</v>
      </c>
    </row>
    <row r="44" spans="1:34" ht="15" customHeight="1">
      <c r="A44" s="3" t="s">
        <v>158</v>
      </c>
      <c r="B44" s="25">
        <v>0.30065500000000001</v>
      </c>
      <c r="C44" s="25">
        <v>0.35240899999999997</v>
      </c>
      <c r="D44" s="25">
        <v>0.37265900000000002</v>
      </c>
      <c r="E44" s="25">
        <v>0.37639699999999998</v>
      </c>
      <c r="F44" s="25">
        <v>0.39067000000000002</v>
      </c>
      <c r="G44" s="25">
        <v>0.391683</v>
      </c>
      <c r="H44" s="25">
        <v>0.41688199999999997</v>
      </c>
      <c r="I44" s="25">
        <v>0.46835300000000002</v>
      </c>
      <c r="J44" s="25">
        <v>0.51767799999999997</v>
      </c>
      <c r="K44" s="25">
        <v>0.56807700000000005</v>
      </c>
      <c r="L44" s="25">
        <v>0.618475</v>
      </c>
      <c r="M44" s="25">
        <v>0.66994600000000004</v>
      </c>
      <c r="N44" s="25">
        <v>0.71927099999999999</v>
      </c>
      <c r="O44" s="25">
        <v>0.76966900000000005</v>
      </c>
      <c r="P44" s="25">
        <v>0.81166799999999995</v>
      </c>
      <c r="Q44" s="25">
        <v>0.83794000000000002</v>
      </c>
      <c r="R44" s="25">
        <v>0.85366600000000004</v>
      </c>
      <c r="S44" s="25">
        <v>0.87046599999999996</v>
      </c>
      <c r="T44" s="25">
        <v>0.87886500000000001</v>
      </c>
      <c r="U44" s="25">
        <v>0.88833799999999996</v>
      </c>
      <c r="V44" s="25">
        <v>0.89566500000000004</v>
      </c>
      <c r="W44" s="25">
        <v>0.89566500000000004</v>
      </c>
      <c r="X44" s="25">
        <v>0.89566500000000004</v>
      </c>
      <c r="Y44" s="25">
        <v>0.89673800000000004</v>
      </c>
      <c r="Z44" s="25">
        <v>0.89566500000000004</v>
      </c>
      <c r="AA44" s="25">
        <v>0.89566500000000004</v>
      </c>
      <c r="AB44" s="25">
        <v>0.89566500000000004</v>
      </c>
      <c r="AC44" s="25">
        <v>0.89673800000000004</v>
      </c>
      <c r="AD44" s="25">
        <v>0.89566500000000004</v>
      </c>
      <c r="AE44" s="25">
        <v>0.89566500000000004</v>
      </c>
      <c r="AF44">
        <v>3.8358999999999997E-2</v>
      </c>
    </row>
    <row r="45" spans="1:34" ht="15" customHeight="1">
      <c r="A45" s="3" t="s">
        <v>17</v>
      </c>
      <c r="B45" s="25">
        <v>10.788907999999999</v>
      </c>
      <c r="C45" s="25">
        <v>11.449576</v>
      </c>
      <c r="D45" s="25">
        <v>11.696675000000001</v>
      </c>
      <c r="E45" s="25">
        <v>12.042261</v>
      </c>
      <c r="F45" s="25">
        <v>12.252893</v>
      </c>
      <c r="G45" s="25">
        <v>12.399813</v>
      </c>
      <c r="H45" s="25">
        <v>12.506824</v>
      </c>
      <c r="I45" s="25">
        <v>12.680761</v>
      </c>
      <c r="J45" s="25">
        <v>12.881653999999999</v>
      </c>
      <c r="K45" s="25">
        <v>13.076032</v>
      </c>
      <c r="L45" s="25">
        <v>13.161885</v>
      </c>
      <c r="M45" s="25">
        <v>13.323664000000001</v>
      </c>
      <c r="N45" s="25">
        <v>13.473155999999999</v>
      </c>
      <c r="O45" s="25">
        <v>13.675072999999999</v>
      </c>
      <c r="P45" s="25">
        <v>13.828692999999999</v>
      </c>
      <c r="Q45" s="25">
        <v>14.010411</v>
      </c>
      <c r="R45" s="25">
        <v>14.220471999999999</v>
      </c>
      <c r="S45" s="25">
        <v>14.356479999999999</v>
      </c>
      <c r="T45" s="25">
        <v>14.525726000000001</v>
      </c>
      <c r="U45" s="25">
        <v>14.676442</v>
      </c>
      <c r="V45" s="25">
        <v>14.887943</v>
      </c>
      <c r="W45" s="25">
        <v>15.142566</v>
      </c>
      <c r="X45" s="25">
        <v>15.378553</v>
      </c>
      <c r="Y45" s="25">
        <v>15.587465999999999</v>
      </c>
      <c r="Z45" s="25">
        <v>15.754903000000001</v>
      </c>
      <c r="AA45" s="25">
        <v>15.966626</v>
      </c>
      <c r="AB45" s="25">
        <v>16.141285</v>
      </c>
      <c r="AC45" s="25">
        <v>16.262087000000001</v>
      </c>
      <c r="AD45" s="25">
        <v>16.347660000000001</v>
      </c>
      <c r="AE45" s="25">
        <v>16.498016</v>
      </c>
      <c r="AF45">
        <v>1.4753E-2</v>
      </c>
    </row>
    <row r="46" spans="1:34" ht="15" customHeight="1">
      <c r="A46" s="3" t="s">
        <v>18</v>
      </c>
      <c r="B46" s="25">
        <v>0.47798000000000002</v>
      </c>
      <c r="C46" s="25">
        <v>0.45835500000000001</v>
      </c>
      <c r="D46" s="25">
        <v>0.50855300000000003</v>
      </c>
      <c r="E46" s="25">
        <v>0.56085499999999999</v>
      </c>
      <c r="F46" s="25">
        <v>0.56584400000000001</v>
      </c>
      <c r="G46" s="25">
        <v>0.57354799999999995</v>
      </c>
      <c r="H46" s="25">
        <v>0.57836100000000001</v>
      </c>
      <c r="I46" s="25">
        <v>0.57896099999999995</v>
      </c>
      <c r="J46" s="25">
        <v>0.57433999999999996</v>
      </c>
      <c r="K46" s="25">
        <v>0.57189400000000001</v>
      </c>
      <c r="L46" s="25">
        <v>0.56250500000000003</v>
      </c>
      <c r="M46" s="25">
        <v>0.55440100000000003</v>
      </c>
      <c r="N46" s="25">
        <v>0.54152800000000001</v>
      </c>
      <c r="O46" s="25">
        <v>0.54141099999999998</v>
      </c>
      <c r="P46" s="25">
        <v>0.53908400000000001</v>
      </c>
      <c r="Q46" s="25">
        <v>0.53868199999999999</v>
      </c>
      <c r="R46" s="25">
        <v>0.53837000000000002</v>
      </c>
      <c r="S46" s="25">
        <v>0.53315400000000002</v>
      </c>
      <c r="T46" s="25">
        <v>0.52710000000000001</v>
      </c>
      <c r="U46" s="25">
        <v>0.52332100000000004</v>
      </c>
      <c r="V46" s="25">
        <v>0.52391299999999996</v>
      </c>
      <c r="W46" s="25">
        <v>0.53325500000000003</v>
      </c>
      <c r="X46" s="25">
        <v>0.540157</v>
      </c>
      <c r="Y46" s="25">
        <v>0.53830900000000004</v>
      </c>
      <c r="Z46" s="25">
        <v>0.531891</v>
      </c>
      <c r="AA46" s="25">
        <v>0.53396500000000002</v>
      </c>
      <c r="AB46" s="25">
        <v>0.52699200000000002</v>
      </c>
      <c r="AC46" s="25">
        <v>0.51834899999999995</v>
      </c>
      <c r="AD46" s="25">
        <v>0.50929199999999997</v>
      </c>
      <c r="AE46" s="25">
        <v>0.50873299999999999</v>
      </c>
      <c r="AF46">
        <v>2.1519999999999998E-3</v>
      </c>
    </row>
    <row r="47" spans="1:34" ht="15" customHeight="1">
      <c r="A47" s="3" t="s">
        <v>19</v>
      </c>
      <c r="B47" s="25">
        <v>0.48547499999999999</v>
      </c>
      <c r="C47" s="25">
        <v>0.46020299999999997</v>
      </c>
      <c r="D47" s="25">
        <v>0.46602900000000003</v>
      </c>
      <c r="E47" s="25">
        <v>0.47334799999999999</v>
      </c>
      <c r="F47" s="25">
        <v>0.47488000000000002</v>
      </c>
      <c r="G47" s="25">
        <v>0.47664000000000001</v>
      </c>
      <c r="H47" s="25">
        <v>0.47805500000000001</v>
      </c>
      <c r="I47" s="25">
        <v>0.47872399999999998</v>
      </c>
      <c r="J47" s="25">
        <v>0.47932999999999998</v>
      </c>
      <c r="K47" s="25">
        <v>0.47950199999999998</v>
      </c>
      <c r="L47" s="25">
        <v>0.47847800000000001</v>
      </c>
      <c r="M47" s="25">
        <v>0.47708400000000001</v>
      </c>
      <c r="N47" s="25">
        <v>0.47496100000000002</v>
      </c>
      <c r="O47" s="25">
        <v>0.47314800000000001</v>
      </c>
      <c r="P47" s="25">
        <v>0.47173199999999998</v>
      </c>
      <c r="Q47" s="25">
        <v>0.470192</v>
      </c>
      <c r="R47" s="25">
        <v>0.47275600000000001</v>
      </c>
      <c r="S47" s="25">
        <v>0.47162999999999999</v>
      </c>
      <c r="T47" s="25">
        <v>0.47167399999999998</v>
      </c>
      <c r="U47" s="25">
        <v>0.472914</v>
      </c>
      <c r="V47" s="25">
        <v>0.475246</v>
      </c>
      <c r="W47" s="25">
        <v>0.483985</v>
      </c>
      <c r="X47" s="25">
        <v>0.48730299999999999</v>
      </c>
      <c r="Y47" s="25">
        <v>0.49187999999999998</v>
      </c>
      <c r="Z47" s="25">
        <v>0.49072199999999999</v>
      </c>
      <c r="AA47" s="25">
        <v>0.48981599999999997</v>
      </c>
      <c r="AB47" s="25">
        <v>0.48871500000000001</v>
      </c>
      <c r="AC47" s="25">
        <v>0.48698200000000003</v>
      </c>
      <c r="AD47" s="25">
        <v>0.48549799999999999</v>
      </c>
      <c r="AE47" s="25">
        <v>0.48446800000000001</v>
      </c>
      <c r="AF47">
        <v>-7.2000000000000002E-5</v>
      </c>
    </row>
    <row r="48" spans="1:34" ht="15" customHeight="1">
      <c r="A48" s="3" t="s">
        <v>20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t="s">
        <v>205</v>
      </c>
    </row>
    <row r="49" spans="1:32" ht="15" customHeight="1">
      <c r="A49" s="3" t="s">
        <v>21</v>
      </c>
      <c r="B49" s="25">
        <v>-3.5229000000000003E-2</v>
      </c>
      <c r="C49" s="25">
        <v>-2.3674000000000001E-2</v>
      </c>
      <c r="D49" s="25">
        <v>-2.5769E-2</v>
      </c>
      <c r="E49" s="25">
        <v>-2.1807E-2</v>
      </c>
      <c r="F49" s="25">
        <v>-2.3056E-2</v>
      </c>
      <c r="G49" s="25">
        <v>-2.2575000000000001E-2</v>
      </c>
      <c r="H49" s="25">
        <v>-2.2565999999999999E-2</v>
      </c>
      <c r="I49" s="25">
        <v>-2.2512000000000001E-2</v>
      </c>
      <c r="J49" s="25">
        <v>-2.2009000000000001E-2</v>
      </c>
      <c r="K49" s="25">
        <v>-2.1932E-2</v>
      </c>
      <c r="L49" s="25">
        <v>-2.2161E-2</v>
      </c>
      <c r="M49" s="25">
        <v>-2.2362E-2</v>
      </c>
      <c r="N49" s="25">
        <v>-2.2692E-2</v>
      </c>
      <c r="O49" s="25">
        <v>-2.2676000000000002E-2</v>
      </c>
      <c r="P49" s="25">
        <v>-2.2681E-2</v>
      </c>
      <c r="Q49" s="25">
        <v>-2.2595000000000001E-2</v>
      </c>
      <c r="R49" s="25">
        <v>-2.2471000000000001E-2</v>
      </c>
      <c r="S49" s="25">
        <v>-2.2512999999999998E-2</v>
      </c>
      <c r="T49" s="25">
        <v>-2.2457000000000001E-2</v>
      </c>
      <c r="U49" s="25">
        <v>-2.2388999999999999E-2</v>
      </c>
      <c r="V49" s="25">
        <v>-2.2005E-2</v>
      </c>
      <c r="W49" s="25">
        <v>-2.1617999999999998E-2</v>
      </c>
      <c r="X49" s="25">
        <v>-2.1276E-2</v>
      </c>
      <c r="Y49" s="25">
        <v>-2.1267000000000001E-2</v>
      </c>
      <c r="Z49" s="25">
        <v>-2.1439E-2</v>
      </c>
      <c r="AA49" s="25">
        <v>-2.1135000000000001E-2</v>
      </c>
      <c r="AB49" s="25">
        <v>-2.1235E-2</v>
      </c>
      <c r="AC49" s="25">
        <v>-2.1510999999999999E-2</v>
      </c>
      <c r="AD49" s="25">
        <v>-2.1635999999999999E-2</v>
      </c>
      <c r="AE49" s="25">
        <v>-2.1333000000000001E-2</v>
      </c>
      <c r="AF49">
        <v>-1.7146999999999999E-2</v>
      </c>
    </row>
    <row r="50" spans="1:32" ht="15" customHeight="1">
      <c r="A50" s="3" t="s">
        <v>22</v>
      </c>
      <c r="B50" s="25">
        <v>0.92822499999999997</v>
      </c>
      <c r="C50" s="25">
        <v>0.89488400000000001</v>
      </c>
      <c r="D50" s="25">
        <v>0.94881400000000005</v>
      </c>
      <c r="E50" s="25">
        <v>1.0123949999999999</v>
      </c>
      <c r="F50" s="25">
        <v>1.017668</v>
      </c>
      <c r="G50" s="25">
        <v>1.0276130000000001</v>
      </c>
      <c r="H50" s="25">
        <v>1.0338499999999999</v>
      </c>
      <c r="I50" s="25">
        <v>1.0351729999999999</v>
      </c>
      <c r="J50" s="25">
        <v>1.0316609999999999</v>
      </c>
      <c r="K50" s="25">
        <v>1.0294650000000001</v>
      </c>
      <c r="L50" s="25">
        <v>1.0188219999999999</v>
      </c>
      <c r="M50" s="25">
        <v>1.009123</v>
      </c>
      <c r="N50" s="25">
        <v>0.99379700000000004</v>
      </c>
      <c r="O50" s="25">
        <v>0.99188200000000004</v>
      </c>
      <c r="P50" s="25">
        <v>0.98813499999999999</v>
      </c>
      <c r="Q50" s="25">
        <v>0.98627900000000002</v>
      </c>
      <c r="R50" s="25">
        <v>0.98865599999999998</v>
      </c>
      <c r="S50" s="25">
        <v>0.98227100000000001</v>
      </c>
      <c r="T50" s="25">
        <v>0.97631599999999996</v>
      </c>
      <c r="U50" s="25">
        <v>0.97384599999999999</v>
      </c>
      <c r="V50" s="25">
        <v>0.97715300000000005</v>
      </c>
      <c r="W50" s="25">
        <v>0.99562300000000004</v>
      </c>
      <c r="X50" s="25">
        <v>1.006183</v>
      </c>
      <c r="Y50" s="25">
        <v>1.0089220000000001</v>
      </c>
      <c r="Z50" s="25">
        <v>1.001174</v>
      </c>
      <c r="AA50" s="25">
        <v>1.002645</v>
      </c>
      <c r="AB50" s="25">
        <v>0.99447300000000005</v>
      </c>
      <c r="AC50" s="25">
        <v>0.98382099999999995</v>
      </c>
      <c r="AD50" s="25">
        <v>0.97315399999999996</v>
      </c>
      <c r="AE50" s="25">
        <v>0.97186799999999995</v>
      </c>
      <c r="AF50">
        <v>1.586E-3</v>
      </c>
    </row>
    <row r="51" spans="1:32" ht="15" customHeight="1">
      <c r="A51" s="3" t="s">
        <v>23</v>
      </c>
      <c r="B51" s="25">
        <v>0.94016699999999997</v>
      </c>
      <c r="C51" s="25">
        <v>0.89444000000000001</v>
      </c>
      <c r="D51" s="25">
        <v>0.90491299999999997</v>
      </c>
      <c r="E51" s="25">
        <v>0.90879200000000004</v>
      </c>
      <c r="F51" s="25">
        <v>0.92047100000000004</v>
      </c>
      <c r="G51" s="25">
        <v>0.92353399999999997</v>
      </c>
      <c r="H51" s="25">
        <v>0.92303199999999996</v>
      </c>
      <c r="I51" s="25">
        <v>0.92152999999999996</v>
      </c>
      <c r="J51" s="25">
        <v>0.92247500000000004</v>
      </c>
      <c r="K51" s="25">
        <v>0.92582799999999998</v>
      </c>
      <c r="L51" s="25">
        <v>0.92913900000000005</v>
      </c>
      <c r="M51" s="25">
        <v>0.93074000000000001</v>
      </c>
      <c r="N51" s="25">
        <v>0.93284199999999995</v>
      </c>
      <c r="O51" s="25">
        <v>0.93885600000000002</v>
      </c>
      <c r="P51" s="25">
        <v>0.93986899999999995</v>
      </c>
      <c r="Q51" s="25">
        <v>0.940554</v>
      </c>
      <c r="R51" s="25">
        <v>0.94598400000000005</v>
      </c>
      <c r="S51" s="25">
        <v>0.94818000000000002</v>
      </c>
      <c r="T51" s="25">
        <v>0.95052400000000004</v>
      </c>
      <c r="U51" s="25">
        <v>0.95402200000000004</v>
      </c>
      <c r="V51" s="25">
        <v>0.95835499999999996</v>
      </c>
      <c r="W51" s="25">
        <v>0.97153999999999996</v>
      </c>
      <c r="X51" s="25">
        <v>0.97777700000000001</v>
      </c>
      <c r="Y51" s="25">
        <v>0.98483200000000004</v>
      </c>
      <c r="Z51" s="25">
        <v>0.99052899999999999</v>
      </c>
      <c r="AA51" s="25">
        <v>0.99792400000000003</v>
      </c>
      <c r="AB51" s="25">
        <v>1.005752</v>
      </c>
      <c r="AC51" s="25">
        <v>1.012659</v>
      </c>
      <c r="AD51" s="25">
        <v>1.0223230000000001</v>
      </c>
      <c r="AE51" s="25">
        <v>1.029884</v>
      </c>
      <c r="AF51">
        <v>3.0999999999999999E-3</v>
      </c>
    </row>
    <row r="52" spans="1:32" ht="15" customHeight="1">
      <c r="A52" s="3" t="s">
        <v>159</v>
      </c>
      <c r="B52" s="25">
        <v>1.556454</v>
      </c>
      <c r="C52" s="25">
        <v>1.5848979999999999</v>
      </c>
      <c r="D52" s="25">
        <v>1.6009519999999999</v>
      </c>
      <c r="E52" s="25">
        <v>1.66055</v>
      </c>
      <c r="F52" s="25">
        <v>1.697292</v>
      </c>
      <c r="G52" s="25">
        <v>1.7186189999999999</v>
      </c>
      <c r="H52" s="25">
        <v>1.731938</v>
      </c>
      <c r="I52" s="25">
        <v>1.7466489999999999</v>
      </c>
      <c r="J52" s="25">
        <v>1.7724899999999999</v>
      </c>
      <c r="K52" s="25">
        <v>1.7993570000000001</v>
      </c>
      <c r="L52" s="25">
        <v>1.8206260000000001</v>
      </c>
      <c r="M52" s="25">
        <v>1.836266</v>
      </c>
      <c r="N52" s="25">
        <v>1.8458540000000001</v>
      </c>
      <c r="O52" s="25">
        <v>1.8576699999999999</v>
      </c>
      <c r="P52" s="25">
        <v>1.8720559999999999</v>
      </c>
      <c r="Q52" s="25">
        <v>1.8880619999999999</v>
      </c>
      <c r="R52" s="25">
        <v>1.906452</v>
      </c>
      <c r="S52" s="25">
        <v>1.9220440000000001</v>
      </c>
      <c r="T52" s="25">
        <v>1.9409099999999999</v>
      </c>
      <c r="U52" s="25">
        <v>1.961625</v>
      </c>
      <c r="V52" s="25">
        <v>1.990067</v>
      </c>
      <c r="W52" s="25">
        <v>2.025639</v>
      </c>
      <c r="X52" s="25">
        <v>2.0600529999999999</v>
      </c>
      <c r="Y52" s="25">
        <v>2.091005</v>
      </c>
      <c r="Z52" s="25">
        <v>2.1158709999999998</v>
      </c>
      <c r="AA52" s="25">
        <v>2.1456240000000002</v>
      </c>
      <c r="AB52" s="25">
        <v>2.176085</v>
      </c>
      <c r="AC52" s="25">
        <v>2.197654</v>
      </c>
      <c r="AD52" s="25">
        <v>2.2167789999999998</v>
      </c>
      <c r="AE52" s="25">
        <v>2.2418130000000001</v>
      </c>
      <c r="AF52">
        <v>1.2661E-2</v>
      </c>
    </row>
    <row r="53" spans="1:32" ht="15" customHeight="1">
      <c r="A53" s="3" t="s">
        <v>135</v>
      </c>
      <c r="B53" s="61">
        <f>B52+B51</f>
        <v>2.4966210000000002</v>
      </c>
      <c r="C53" s="25">
        <f t="shared" ref="C53:AE53" si="0">C52+C51</f>
        <v>2.4793379999999998</v>
      </c>
      <c r="D53" s="25">
        <f t="shared" si="0"/>
        <v>2.505865</v>
      </c>
      <c r="E53" s="25">
        <f t="shared" si="0"/>
        <v>2.5693419999999998</v>
      </c>
      <c r="F53" s="25">
        <f t="shared" si="0"/>
        <v>2.6177630000000001</v>
      </c>
      <c r="G53" s="25">
        <f t="shared" si="0"/>
        <v>2.642153</v>
      </c>
      <c r="H53" s="25">
        <f t="shared" si="0"/>
        <v>2.6549700000000001</v>
      </c>
      <c r="I53" s="25">
        <f t="shared" si="0"/>
        <v>2.6681789999999999</v>
      </c>
      <c r="J53" s="25">
        <f t="shared" si="0"/>
        <v>2.6949649999999998</v>
      </c>
      <c r="K53" s="25">
        <f t="shared" si="0"/>
        <v>2.7251850000000002</v>
      </c>
      <c r="L53" s="25">
        <f t="shared" si="0"/>
        <v>2.749765</v>
      </c>
      <c r="M53" s="25">
        <f t="shared" si="0"/>
        <v>2.7670059999999999</v>
      </c>
      <c r="N53" s="25">
        <f t="shared" si="0"/>
        <v>2.7786960000000001</v>
      </c>
      <c r="O53" s="25">
        <f t="shared" si="0"/>
        <v>2.7965260000000001</v>
      </c>
      <c r="P53" s="25">
        <f t="shared" si="0"/>
        <v>2.811925</v>
      </c>
      <c r="Q53" s="25">
        <f t="shared" si="0"/>
        <v>2.8286159999999998</v>
      </c>
      <c r="R53" s="25">
        <f t="shared" si="0"/>
        <v>2.852436</v>
      </c>
      <c r="S53" s="25">
        <f t="shared" si="0"/>
        <v>2.8702240000000003</v>
      </c>
      <c r="T53" s="25">
        <f t="shared" si="0"/>
        <v>2.8914339999999998</v>
      </c>
      <c r="U53" s="25">
        <f t="shared" si="0"/>
        <v>2.9156469999999999</v>
      </c>
      <c r="V53" s="25">
        <f t="shared" si="0"/>
        <v>2.9484219999999999</v>
      </c>
      <c r="W53" s="25">
        <f t="shared" si="0"/>
        <v>2.997179</v>
      </c>
      <c r="X53" s="25">
        <f t="shared" si="0"/>
        <v>3.03783</v>
      </c>
      <c r="Y53" s="25">
        <f t="shared" si="0"/>
        <v>3.0758369999999999</v>
      </c>
      <c r="Z53" s="25">
        <f t="shared" si="0"/>
        <v>3.1063999999999998</v>
      </c>
      <c r="AA53" s="25">
        <f t="shared" si="0"/>
        <v>3.143548</v>
      </c>
      <c r="AB53" s="25">
        <f t="shared" si="0"/>
        <v>3.1818369999999998</v>
      </c>
      <c r="AC53" s="25">
        <f t="shared" si="0"/>
        <v>3.2103130000000002</v>
      </c>
      <c r="AD53" s="25">
        <f t="shared" si="0"/>
        <v>3.2391019999999999</v>
      </c>
      <c r="AE53" s="157">
        <f t="shared" si="0"/>
        <v>3.2716970000000001</v>
      </c>
      <c r="AF53">
        <v>1.0191E-2</v>
      </c>
    </row>
    <row r="54" spans="1:32" ht="15" customHeight="1">
      <c r="A54" s="3" t="s">
        <v>10</v>
      </c>
      <c r="B54" s="25">
        <v>3.3476979999999998</v>
      </c>
      <c r="C54" s="25">
        <v>3.3936030000000001</v>
      </c>
      <c r="D54" s="25">
        <v>3.4829910000000002</v>
      </c>
      <c r="E54" s="25">
        <v>3.620476</v>
      </c>
      <c r="F54" s="25">
        <v>3.69739</v>
      </c>
      <c r="G54" s="25">
        <v>3.7375980000000002</v>
      </c>
      <c r="H54" s="25">
        <v>3.7641469999999999</v>
      </c>
      <c r="I54" s="25">
        <v>3.7845430000000002</v>
      </c>
      <c r="J54" s="25">
        <v>3.8266740000000001</v>
      </c>
      <c r="K54" s="25">
        <v>3.8708990000000001</v>
      </c>
      <c r="L54" s="25">
        <v>3.893116</v>
      </c>
      <c r="M54" s="25">
        <v>3.914196</v>
      </c>
      <c r="N54" s="25">
        <v>3.925665</v>
      </c>
      <c r="O54" s="25">
        <v>3.9408919999999998</v>
      </c>
      <c r="P54" s="25">
        <v>3.963333</v>
      </c>
      <c r="Q54" s="25">
        <v>3.9897230000000001</v>
      </c>
      <c r="R54" s="25">
        <v>4.0260579999999999</v>
      </c>
      <c r="S54" s="25">
        <v>4.0513519999999996</v>
      </c>
      <c r="T54" s="25">
        <v>4.079885</v>
      </c>
      <c r="U54" s="25">
        <v>4.1113939999999998</v>
      </c>
      <c r="V54" s="25">
        <v>4.1592140000000004</v>
      </c>
      <c r="W54" s="25">
        <v>4.216145</v>
      </c>
      <c r="X54" s="25">
        <v>4.2746849999999998</v>
      </c>
      <c r="Y54" s="25">
        <v>4.3195550000000003</v>
      </c>
      <c r="Z54" s="25">
        <v>4.3513210000000004</v>
      </c>
      <c r="AA54" s="25">
        <v>4.3936010000000003</v>
      </c>
      <c r="AB54" s="25">
        <v>4.4326869999999996</v>
      </c>
      <c r="AC54" s="25">
        <v>4.4502870000000003</v>
      </c>
      <c r="AD54" s="25">
        <v>4.4623039999999996</v>
      </c>
      <c r="AE54" s="25">
        <v>4.4921100000000003</v>
      </c>
      <c r="AF54">
        <v>1.0191E-2</v>
      </c>
    </row>
    <row r="55" spans="1:32" ht="15" customHeight="1">
      <c r="A55" s="28" t="s">
        <v>11</v>
      </c>
      <c r="B55" s="29">
        <v>26.209413999999999</v>
      </c>
      <c r="C55" s="29">
        <v>26.778801000000001</v>
      </c>
      <c r="D55" s="29">
        <v>27.39695</v>
      </c>
      <c r="E55" s="29">
        <v>28.176859</v>
      </c>
      <c r="F55" s="29">
        <v>28.671734000000001</v>
      </c>
      <c r="G55" s="29">
        <v>29.035522</v>
      </c>
      <c r="H55" s="29">
        <v>29.299965</v>
      </c>
      <c r="I55" s="29">
        <v>29.59721</v>
      </c>
      <c r="J55" s="29">
        <v>29.975017999999999</v>
      </c>
      <c r="K55" s="29">
        <v>30.376701000000001</v>
      </c>
      <c r="L55" s="29">
        <v>30.630707000000001</v>
      </c>
      <c r="M55" s="29">
        <v>30.961628000000001</v>
      </c>
      <c r="N55" s="29">
        <v>31.236584000000001</v>
      </c>
      <c r="O55" s="29">
        <v>31.555685</v>
      </c>
      <c r="P55" s="29">
        <v>31.847822000000001</v>
      </c>
      <c r="Q55" s="29">
        <v>32.176670000000001</v>
      </c>
      <c r="R55" s="29">
        <v>32.589272000000001</v>
      </c>
      <c r="S55" s="29">
        <v>32.875529999999998</v>
      </c>
      <c r="T55" s="29">
        <v>33.192638000000002</v>
      </c>
      <c r="U55" s="29">
        <v>33.502682</v>
      </c>
      <c r="V55" s="29">
        <v>33.907974000000003</v>
      </c>
      <c r="W55" s="29">
        <v>34.426265999999998</v>
      </c>
      <c r="X55" s="29">
        <v>34.925139999999999</v>
      </c>
      <c r="Y55" s="29">
        <v>35.347251999999997</v>
      </c>
      <c r="Z55" s="29">
        <v>35.697547999999998</v>
      </c>
      <c r="AA55" s="29">
        <v>36.115600999999998</v>
      </c>
      <c r="AB55" s="29">
        <v>36.499054000000001</v>
      </c>
      <c r="AC55" s="29">
        <v>36.746143000000004</v>
      </c>
      <c r="AD55" s="29">
        <v>36.930809000000004</v>
      </c>
      <c r="AE55" s="29">
        <v>37.288508999999998</v>
      </c>
      <c r="AF55">
        <v>1.223E-2</v>
      </c>
    </row>
    <row r="56" spans="1:32" ht="15" customHeight="1">
      <c r="A56" s="3" t="s">
        <v>12</v>
      </c>
      <c r="B56" s="25">
        <v>6.1734220000000004</v>
      </c>
      <c r="C56" s="25">
        <v>6.24702</v>
      </c>
      <c r="D56" s="25">
        <v>6.3075109999999999</v>
      </c>
      <c r="E56" s="25">
        <v>6.3847370000000003</v>
      </c>
      <c r="F56" s="25">
        <v>6.367998</v>
      </c>
      <c r="G56" s="25">
        <v>6.313987</v>
      </c>
      <c r="H56" s="25">
        <v>6.2511590000000004</v>
      </c>
      <c r="I56" s="25">
        <v>6.2065809999999999</v>
      </c>
      <c r="J56" s="25">
        <v>6.2237739999999997</v>
      </c>
      <c r="K56" s="25">
        <v>6.2515609999999997</v>
      </c>
      <c r="L56" s="25">
        <v>6.2797980000000004</v>
      </c>
      <c r="M56" s="25">
        <v>6.2797559999999999</v>
      </c>
      <c r="N56" s="25">
        <v>6.2269059999999996</v>
      </c>
      <c r="O56" s="25">
        <v>6.2034070000000003</v>
      </c>
      <c r="P56" s="25">
        <v>6.212796</v>
      </c>
      <c r="Q56" s="25">
        <v>6.2431669999999997</v>
      </c>
      <c r="R56" s="25">
        <v>6.2637409999999996</v>
      </c>
      <c r="S56" s="25">
        <v>6.2787389999999998</v>
      </c>
      <c r="T56" s="25">
        <v>6.3108579999999996</v>
      </c>
      <c r="U56" s="25">
        <v>6.3381679999999996</v>
      </c>
      <c r="V56" s="25">
        <v>6.3920570000000003</v>
      </c>
      <c r="W56" s="25">
        <v>6.46272</v>
      </c>
      <c r="X56" s="25">
        <v>6.5254519999999996</v>
      </c>
      <c r="Y56" s="25">
        <v>6.567793</v>
      </c>
      <c r="Z56" s="25">
        <v>6.5961280000000002</v>
      </c>
      <c r="AA56" s="25">
        <v>6.639227</v>
      </c>
      <c r="AB56" s="25">
        <v>6.6722460000000003</v>
      </c>
      <c r="AC56" s="25">
        <v>6.6731109999999996</v>
      </c>
      <c r="AD56" s="25">
        <v>6.6769420000000004</v>
      </c>
      <c r="AE56" s="25">
        <v>6.7096830000000001</v>
      </c>
      <c r="AF56">
        <v>2.8839999999999998E-3</v>
      </c>
    </row>
    <row r="57" spans="1:32" ht="15" customHeight="1">
      <c r="A57" s="28" t="s">
        <v>4</v>
      </c>
      <c r="B57" s="29">
        <v>32.382835</v>
      </c>
      <c r="C57" s="29">
        <v>33.025821999999998</v>
      </c>
      <c r="D57" s="29">
        <v>33.704459999999997</v>
      </c>
      <c r="E57" s="29">
        <v>34.561596000000002</v>
      </c>
      <c r="F57" s="29">
        <v>35.039734000000003</v>
      </c>
      <c r="G57" s="29">
        <v>35.349510000000002</v>
      </c>
      <c r="H57" s="29">
        <v>35.551124999999999</v>
      </c>
      <c r="I57" s="29">
        <v>35.803790999999997</v>
      </c>
      <c r="J57" s="29">
        <v>36.198791999999997</v>
      </c>
      <c r="K57" s="29">
        <v>36.628261999999999</v>
      </c>
      <c r="L57" s="29">
        <v>36.910502999999999</v>
      </c>
      <c r="M57" s="29">
        <v>37.241382999999999</v>
      </c>
      <c r="N57" s="29">
        <v>37.46349</v>
      </c>
      <c r="O57" s="29">
        <v>37.759093999999997</v>
      </c>
      <c r="P57" s="29">
        <v>38.060619000000003</v>
      </c>
      <c r="Q57" s="29">
        <v>38.419837999999999</v>
      </c>
      <c r="R57" s="29">
        <v>38.853012</v>
      </c>
      <c r="S57" s="29">
        <v>39.154269999999997</v>
      </c>
      <c r="T57" s="29">
        <v>39.503494000000003</v>
      </c>
      <c r="U57" s="29">
        <v>39.840851000000001</v>
      </c>
      <c r="V57" s="29">
        <v>40.300033999999997</v>
      </c>
      <c r="W57" s="29">
        <v>40.888984999999998</v>
      </c>
      <c r="X57" s="29">
        <v>41.450592</v>
      </c>
      <c r="Y57" s="29">
        <v>41.915047000000001</v>
      </c>
      <c r="Z57" s="29">
        <v>42.293674000000003</v>
      </c>
      <c r="AA57" s="29">
        <v>42.754829000000001</v>
      </c>
      <c r="AB57" s="29">
        <v>43.171298999999998</v>
      </c>
      <c r="AC57" s="29">
        <v>43.419254000000002</v>
      </c>
      <c r="AD57" s="29">
        <v>43.607750000000003</v>
      </c>
      <c r="AE57" s="29">
        <v>43.998192000000003</v>
      </c>
      <c r="AF57">
        <v>1.0626E-2</v>
      </c>
    </row>
    <row r="58" spans="1:32" ht="15" customHeight="1">
      <c r="A58" s="28" t="s">
        <v>136</v>
      </c>
      <c r="B58" s="131">
        <f>B57/B163</f>
        <v>0.33384331906712794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40">
        <f>U57/U161</f>
        <v>324.3867072684194</v>
      </c>
      <c r="V58" s="29"/>
      <c r="W58" s="131"/>
      <c r="X58" s="29"/>
      <c r="Y58" s="29"/>
      <c r="Z58" s="29"/>
      <c r="AA58" s="29"/>
      <c r="AB58" s="29"/>
      <c r="AC58" s="29"/>
      <c r="AD58" s="29"/>
      <c r="AE58" s="140">
        <f>AE57/AE161</f>
        <v>358.23603839796777</v>
      </c>
    </row>
    <row r="59" spans="1:32" ht="15" customHeight="1">
      <c r="A59" s="62" t="s">
        <v>187</v>
      </c>
      <c r="B59" s="135">
        <f>B54+B56</f>
        <v>9.5211199999999998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35">
        <f>U54+U56</f>
        <v>10.449562</v>
      </c>
      <c r="V59" s="136"/>
      <c r="W59" s="136"/>
      <c r="X59" s="29"/>
      <c r="Y59" s="29"/>
      <c r="Z59" s="29"/>
      <c r="AA59" s="29"/>
      <c r="AB59" s="29"/>
      <c r="AC59" s="29"/>
      <c r="AD59" s="29"/>
      <c r="AE59" s="135">
        <f>AE54+AE56</f>
        <v>11.201793</v>
      </c>
    </row>
    <row r="60" spans="1:32" ht="15" customHeight="1">
      <c r="A60" s="28" t="s">
        <v>24</v>
      </c>
    </row>
    <row r="61" spans="1:32" ht="15" customHeight="1">
      <c r="A61" s="3" t="s">
        <v>6</v>
      </c>
      <c r="B61" s="25">
        <v>7.0200000000000002E-3</v>
      </c>
      <c r="C61" s="25">
        <v>8.2419999999999993E-3</v>
      </c>
      <c r="D61" s="25">
        <v>8.8970000000000004E-3</v>
      </c>
      <c r="E61" s="25">
        <v>9.2320000000000006E-3</v>
      </c>
      <c r="F61" s="25">
        <v>9.6460000000000001E-3</v>
      </c>
      <c r="G61" s="25">
        <v>9.9930000000000001E-3</v>
      </c>
      <c r="H61" s="25">
        <v>1.0293E-2</v>
      </c>
      <c r="I61" s="25">
        <v>1.0357999999999999E-2</v>
      </c>
      <c r="J61" s="25">
        <v>1.0607E-2</v>
      </c>
      <c r="K61" s="25">
        <v>1.0895999999999999E-2</v>
      </c>
      <c r="L61" s="25">
        <v>1.1164E-2</v>
      </c>
      <c r="M61" s="25">
        <v>1.1421000000000001E-2</v>
      </c>
      <c r="N61" s="25">
        <v>1.1674E-2</v>
      </c>
      <c r="O61" s="25">
        <v>1.1946999999999999E-2</v>
      </c>
      <c r="P61" s="25">
        <v>1.2225E-2</v>
      </c>
      <c r="Q61" s="25">
        <v>1.2512000000000001E-2</v>
      </c>
      <c r="R61" s="25">
        <v>1.2818E-2</v>
      </c>
      <c r="S61" s="25">
        <v>1.3113E-2</v>
      </c>
      <c r="T61" s="25">
        <v>1.3403E-2</v>
      </c>
      <c r="U61" s="25">
        <v>1.3714E-2</v>
      </c>
      <c r="V61" s="25">
        <v>1.405E-2</v>
      </c>
      <c r="W61" s="25">
        <v>1.4406E-2</v>
      </c>
      <c r="X61" s="25">
        <v>1.477E-2</v>
      </c>
      <c r="Y61" s="25">
        <v>1.5126000000000001E-2</v>
      </c>
      <c r="Z61" s="25">
        <v>1.5487000000000001E-2</v>
      </c>
      <c r="AA61" s="25">
        <v>1.5882E-2</v>
      </c>
      <c r="AB61" s="25">
        <v>1.6284E-2</v>
      </c>
      <c r="AC61" s="25">
        <v>1.6674000000000001E-2</v>
      </c>
      <c r="AD61" s="25">
        <v>1.7062999999999998E-2</v>
      </c>
      <c r="AE61" s="25">
        <v>1.7510000000000001E-2</v>
      </c>
      <c r="AF61">
        <v>3.2021000000000001E-2</v>
      </c>
    </row>
    <row r="62" spans="1:32" ht="15" customHeight="1">
      <c r="A62" s="3" t="s">
        <v>153</v>
      </c>
      <c r="B62" s="25">
        <v>15.443523000000001</v>
      </c>
      <c r="C62" s="25">
        <v>15.750529999999999</v>
      </c>
      <c r="D62" s="25">
        <v>15.946723</v>
      </c>
      <c r="E62" s="25">
        <v>15.943009</v>
      </c>
      <c r="F62" s="25">
        <v>15.891465999999999</v>
      </c>
      <c r="G62" s="25">
        <v>15.772800999999999</v>
      </c>
      <c r="H62" s="25">
        <v>15.601372</v>
      </c>
      <c r="I62" s="25">
        <v>15.416249000000001</v>
      </c>
      <c r="J62" s="25">
        <v>15.273332</v>
      </c>
      <c r="K62" s="25">
        <v>15.175632</v>
      </c>
      <c r="L62" s="25">
        <v>15.083299</v>
      </c>
      <c r="M62" s="25">
        <v>14.961157</v>
      </c>
      <c r="N62" s="25">
        <v>14.848138000000001</v>
      </c>
      <c r="O62" s="25">
        <v>14.733026000000001</v>
      </c>
      <c r="P62" s="25">
        <v>14.607022000000001</v>
      </c>
      <c r="Q62" s="25">
        <v>14.487361</v>
      </c>
      <c r="R62" s="25">
        <v>14.377568999999999</v>
      </c>
      <c r="S62" s="25">
        <v>14.265466</v>
      </c>
      <c r="T62" s="25">
        <v>14.161422999999999</v>
      </c>
      <c r="U62" s="25">
        <v>14.076529000000001</v>
      </c>
      <c r="V62" s="25">
        <v>14.014556000000001</v>
      </c>
      <c r="W62" s="25">
        <v>13.969080999999999</v>
      </c>
      <c r="X62" s="25">
        <v>13.936888</v>
      </c>
      <c r="Y62" s="25">
        <v>13.91581</v>
      </c>
      <c r="Z62" s="25">
        <v>13.891346</v>
      </c>
      <c r="AA62" s="25">
        <v>13.886585</v>
      </c>
      <c r="AB62" s="25">
        <v>13.880444000000001</v>
      </c>
      <c r="AC62" s="25">
        <v>13.864629000000001</v>
      </c>
      <c r="AD62" s="25">
        <v>13.841466</v>
      </c>
      <c r="AE62" s="25">
        <v>13.823116000000001</v>
      </c>
      <c r="AF62" s="34">
        <v>-3.8149999999999998E-3</v>
      </c>
    </row>
    <row r="63" spans="1:32" ht="15" customHeight="1">
      <c r="A63" s="62" t="s">
        <v>197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63">
        <f>U62/B62-1</f>
        <v>-8.8515683888967578E-2</v>
      </c>
      <c r="V63" s="33">
        <f>U62/K62-1</f>
        <v>-7.2425517434792752E-2</v>
      </c>
      <c r="X63" s="25"/>
      <c r="Y63" s="25"/>
      <c r="Z63" s="25"/>
      <c r="AA63" s="25"/>
      <c r="AB63" s="25"/>
      <c r="AC63" s="25"/>
      <c r="AD63" s="25"/>
      <c r="AE63" s="63">
        <f>AE62/B62-1</f>
        <v>-0.10492469885271649</v>
      </c>
      <c r="AF63" s="122">
        <f>AE62/K62-1</f>
        <v>-8.9124195947819507E-2</v>
      </c>
    </row>
    <row r="64" spans="1:32" ht="15" customHeight="1">
      <c r="A64" s="3" t="s">
        <v>160</v>
      </c>
      <c r="B64" s="25">
        <v>3.7026999999999997E-2</v>
      </c>
      <c r="C64" s="25">
        <v>2.9524000000000002E-2</v>
      </c>
      <c r="D64" s="25">
        <v>2.9586999999999999E-2</v>
      </c>
      <c r="E64" s="25">
        <v>2.9211000000000001E-2</v>
      </c>
      <c r="F64" s="25">
        <v>2.8766E-2</v>
      </c>
      <c r="G64" s="25">
        <v>2.7781E-2</v>
      </c>
      <c r="H64" s="25">
        <v>2.6733E-2</v>
      </c>
      <c r="I64" s="25">
        <v>2.5648000000000001E-2</v>
      </c>
      <c r="J64" s="25">
        <v>2.4629000000000002E-2</v>
      </c>
      <c r="K64" s="25">
        <v>2.3736E-2</v>
      </c>
      <c r="L64" s="25">
        <v>2.2866000000000001E-2</v>
      </c>
      <c r="M64" s="25">
        <v>2.1913999999999999E-2</v>
      </c>
      <c r="N64" s="25">
        <v>2.1128999999999998E-2</v>
      </c>
      <c r="O64" s="25">
        <v>2.0254000000000001E-2</v>
      </c>
      <c r="P64" s="25">
        <v>1.9431E-2</v>
      </c>
      <c r="Q64" s="25">
        <v>1.881E-2</v>
      </c>
      <c r="R64" s="25">
        <v>1.8277000000000002E-2</v>
      </c>
      <c r="S64" s="25">
        <v>1.7909999999999999E-2</v>
      </c>
      <c r="T64" s="25">
        <v>1.7616E-2</v>
      </c>
      <c r="U64" s="25">
        <v>1.7478E-2</v>
      </c>
      <c r="V64" s="25">
        <v>1.7444000000000001E-2</v>
      </c>
      <c r="W64" s="25">
        <v>1.7385000000000001E-2</v>
      </c>
      <c r="X64" s="25">
        <v>1.7409000000000001E-2</v>
      </c>
      <c r="Y64" s="25">
        <v>1.7489999999999999E-2</v>
      </c>
      <c r="Z64" s="25">
        <v>1.7472999999999999E-2</v>
      </c>
      <c r="AA64" s="25">
        <v>1.7562000000000001E-2</v>
      </c>
      <c r="AB64" s="25">
        <v>1.7596000000000001E-2</v>
      </c>
      <c r="AC64" s="25">
        <v>1.763E-2</v>
      </c>
      <c r="AD64" s="25">
        <v>1.7668E-2</v>
      </c>
      <c r="AE64" s="25">
        <v>1.7683999999999998E-2</v>
      </c>
      <c r="AF64">
        <v>-2.5159999999999998E-2</v>
      </c>
    </row>
    <row r="65" spans="1:32" ht="15" customHeight="1">
      <c r="A65" s="3" t="s">
        <v>161</v>
      </c>
      <c r="B65" s="25">
        <v>2.6758510000000002</v>
      </c>
      <c r="C65" s="25">
        <v>3.1265350000000001</v>
      </c>
      <c r="D65" s="25">
        <v>3.4720279999999999</v>
      </c>
      <c r="E65" s="25">
        <v>3.616495</v>
      </c>
      <c r="F65" s="25">
        <v>3.722531</v>
      </c>
      <c r="G65" s="25">
        <v>3.791865</v>
      </c>
      <c r="H65" s="25">
        <v>3.846905</v>
      </c>
      <c r="I65" s="25">
        <v>3.8993690000000001</v>
      </c>
      <c r="J65" s="25">
        <v>3.9725890000000001</v>
      </c>
      <c r="K65" s="25">
        <v>4.0636549999999998</v>
      </c>
      <c r="L65" s="25">
        <v>4.1303369999999999</v>
      </c>
      <c r="M65" s="25">
        <v>4.1581029999999997</v>
      </c>
      <c r="N65" s="25">
        <v>4.2019190000000002</v>
      </c>
      <c r="O65" s="25">
        <v>4.2447309999999998</v>
      </c>
      <c r="P65" s="25">
        <v>4.2873070000000002</v>
      </c>
      <c r="Q65" s="25">
        <v>4.3272339999999998</v>
      </c>
      <c r="R65" s="25">
        <v>4.3699630000000003</v>
      </c>
      <c r="S65" s="25">
        <v>4.4018699999999997</v>
      </c>
      <c r="T65" s="25">
        <v>4.4396040000000001</v>
      </c>
      <c r="U65" s="25">
        <v>4.4914189999999996</v>
      </c>
      <c r="V65" s="25">
        <v>4.5456310000000002</v>
      </c>
      <c r="W65" s="25">
        <v>4.6108929999999999</v>
      </c>
      <c r="X65" s="25">
        <v>4.6796150000000001</v>
      </c>
      <c r="Y65" s="25">
        <v>4.7416700000000001</v>
      </c>
      <c r="Z65" s="25">
        <v>4.8031480000000002</v>
      </c>
      <c r="AA65" s="25">
        <v>4.8744249999999996</v>
      </c>
      <c r="AB65" s="25">
        <v>4.9339700000000004</v>
      </c>
      <c r="AC65" s="25">
        <v>4.9805169999999999</v>
      </c>
      <c r="AD65" s="25">
        <v>5.0278559999999999</v>
      </c>
      <c r="AE65" s="25">
        <v>5.0795830000000004</v>
      </c>
      <c r="AF65">
        <v>2.2348E-2</v>
      </c>
    </row>
    <row r="66" spans="1:32" ht="15" customHeight="1">
      <c r="A66" s="3" t="s">
        <v>162</v>
      </c>
      <c r="B66" s="25">
        <v>6.49735</v>
      </c>
      <c r="C66" s="25">
        <v>6.5156700000000001</v>
      </c>
      <c r="D66" s="25">
        <v>6.531809</v>
      </c>
      <c r="E66" s="25">
        <v>6.6270540000000002</v>
      </c>
      <c r="F66" s="25">
        <v>6.6379460000000003</v>
      </c>
      <c r="G66" s="25">
        <v>6.5970950000000004</v>
      </c>
      <c r="H66" s="25">
        <v>6.5454080000000001</v>
      </c>
      <c r="I66" s="25">
        <v>6.499174</v>
      </c>
      <c r="J66" s="25">
        <v>6.4665559999999997</v>
      </c>
      <c r="K66" s="25">
        <v>6.4379860000000004</v>
      </c>
      <c r="L66" s="25">
        <v>6.394603</v>
      </c>
      <c r="M66" s="25">
        <v>6.3352269999999997</v>
      </c>
      <c r="N66" s="25">
        <v>6.2681750000000003</v>
      </c>
      <c r="O66" s="25">
        <v>6.199192</v>
      </c>
      <c r="P66" s="25">
        <v>6.1424700000000003</v>
      </c>
      <c r="Q66" s="25">
        <v>6.0899419999999997</v>
      </c>
      <c r="R66" s="25">
        <v>6.046646</v>
      </c>
      <c r="S66" s="25">
        <v>6.0052479999999999</v>
      </c>
      <c r="T66" s="25">
        <v>5.9650670000000003</v>
      </c>
      <c r="U66" s="25">
        <v>5.9411529999999999</v>
      </c>
      <c r="V66" s="25">
        <v>5.9388180000000004</v>
      </c>
      <c r="W66" s="25">
        <v>5.9386369999999999</v>
      </c>
      <c r="X66" s="25">
        <v>5.9456800000000003</v>
      </c>
      <c r="Y66" s="25">
        <v>5.9403730000000001</v>
      </c>
      <c r="Z66" s="25">
        <v>5.9187250000000002</v>
      </c>
      <c r="AA66" s="25">
        <v>5.9107500000000002</v>
      </c>
      <c r="AB66" s="25">
        <v>5.889443</v>
      </c>
      <c r="AC66" s="25">
        <v>5.8480160000000003</v>
      </c>
      <c r="AD66" s="25">
        <v>5.8029229999999998</v>
      </c>
      <c r="AE66" s="25">
        <v>5.7729189999999999</v>
      </c>
      <c r="AF66">
        <v>-4.0679999999999996E-3</v>
      </c>
    </row>
    <row r="67" spans="1:32" ht="15" customHeight="1">
      <c r="A67" s="62" t="s">
        <v>198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63">
        <f>U66/B66-1</f>
        <v>-8.5603669188207498E-2</v>
      </c>
      <c r="V67" s="25"/>
      <c r="X67" s="25"/>
      <c r="Y67" s="25"/>
      <c r="Z67" s="25"/>
      <c r="AA67" s="25"/>
      <c r="AB67" s="25"/>
      <c r="AC67" s="25"/>
      <c r="AD67" s="25"/>
      <c r="AE67" s="63">
        <f>AE66/B66-1</f>
        <v>-0.11149637929309641</v>
      </c>
    </row>
    <row r="68" spans="1:32" ht="15" customHeight="1">
      <c r="A68" s="3" t="s">
        <v>14</v>
      </c>
      <c r="B68" s="25">
        <v>0.55392399999999997</v>
      </c>
      <c r="C68" s="25">
        <v>0.39438699999999999</v>
      </c>
      <c r="D68" s="25">
        <v>0.32394400000000001</v>
      </c>
      <c r="E68" s="25">
        <v>0.28919499999999998</v>
      </c>
      <c r="F68" s="25">
        <v>0.266067</v>
      </c>
      <c r="G68" s="25">
        <v>0.23980099999999999</v>
      </c>
      <c r="H68" s="25">
        <v>0.22586999999999999</v>
      </c>
      <c r="I68" s="25">
        <v>0.218033</v>
      </c>
      <c r="J68" s="25">
        <v>0.217947</v>
      </c>
      <c r="K68" s="25">
        <v>0.215418</v>
      </c>
      <c r="L68" s="25">
        <v>0.23522699999999999</v>
      </c>
      <c r="M68" s="25">
        <v>0.236931</v>
      </c>
      <c r="N68" s="25">
        <v>0.23708399999999999</v>
      </c>
      <c r="O68" s="25">
        <v>0.23022500000000001</v>
      </c>
      <c r="P68" s="25">
        <v>0.221604</v>
      </c>
      <c r="Q68" s="25">
        <v>0.212921</v>
      </c>
      <c r="R68" s="25">
        <v>0.20599200000000001</v>
      </c>
      <c r="S68" s="25">
        <v>0.20552300000000001</v>
      </c>
      <c r="T68" s="25">
        <v>0.20172699999999999</v>
      </c>
      <c r="U68" s="25">
        <v>0.20200599999999999</v>
      </c>
      <c r="V68" s="25">
        <v>0.20447100000000001</v>
      </c>
      <c r="W68" s="25">
        <v>0.20038400000000001</v>
      </c>
      <c r="X68" s="25">
        <v>0.197714</v>
      </c>
      <c r="Y68" s="25">
        <v>0.195461</v>
      </c>
      <c r="Z68" s="25">
        <v>0.19101199999999999</v>
      </c>
      <c r="AA68" s="25">
        <v>0.187947</v>
      </c>
      <c r="AB68" s="25">
        <v>0.18529100000000001</v>
      </c>
      <c r="AC68" s="25">
        <v>0.181586</v>
      </c>
      <c r="AD68" s="25">
        <v>0.18026300000000001</v>
      </c>
      <c r="AE68" s="25">
        <v>0.179397</v>
      </c>
      <c r="AF68">
        <v>-3.8130999999999998E-2</v>
      </c>
    </row>
    <row r="69" spans="1:32" ht="15" customHeight="1">
      <c r="A69" s="3" t="s">
        <v>163</v>
      </c>
      <c r="B69" s="25">
        <v>0.14746000000000001</v>
      </c>
      <c r="C69" s="25">
        <v>0.14904400000000001</v>
      </c>
      <c r="D69" s="25">
        <v>0.14984900000000001</v>
      </c>
      <c r="E69" s="25">
        <v>0.15063199999999999</v>
      </c>
      <c r="F69" s="25">
        <v>0.15087900000000001</v>
      </c>
      <c r="G69" s="25">
        <v>0.150952</v>
      </c>
      <c r="H69" s="25">
        <v>0.15101200000000001</v>
      </c>
      <c r="I69" s="25">
        <v>0.15106800000000001</v>
      </c>
      <c r="J69" s="25">
        <v>0.151145</v>
      </c>
      <c r="K69" s="25">
        <v>0.151198</v>
      </c>
      <c r="L69" s="25">
        <v>0.15116599999999999</v>
      </c>
      <c r="M69" s="25">
        <v>0.151112</v>
      </c>
      <c r="N69" s="25">
        <v>0.15108099999999999</v>
      </c>
      <c r="O69" s="25">
        <v>0.15104300000000001</v>
      </c>
      <c r="P69" s="25">
        <v>0.150948</v>
      </c>
      <c r="Q69" s="25">
        <v>0.15082899999999999</v>
      </c>
      <c r="R69" s="25">
        <v>0.15073</v>
      </c>
      <c r="S69" s="25">
        <v>0.15063199999999999</v>
      </c>
      <c r="T69" s="25">
        <v>0.150559</v>
      </c>
      <c r="U69" s="25">
        <v>0.15054400000000001</v>
      </c>
      <c r="V69" s="25">
        <v>0.15052099999999999</v>
      </c>
      <c r="W69" s="25">
        <v>0.150479</v>
      </c>
      <c r="X69" s="25">
        <v>0.150477</v>
      </c>
      <c r="Y69" s="25">
        <v>0.15046599999999999</v>
      </c>
      <c r="Z69" s="25">
        <v>0.15046699999999999</v>
      </c>
      <c r="AA69" s="25">
        <v>0.150532</v>
      </c>
      <c r="AB69" s="25">
        <v>0.15051899999999999</v>
      </c>
      <c r="AC69" s="25">
        <v>0.15040300000000001</v>
      </c>
      <c r="AD69" s="25">
        <v>0.150314</v>
      </c>
      <c r="AE69" s="25">
        <v>0.150255</v>
      </c>
      <c r="AF69">
        <v>6.4800000000000003E-4</v>
      </c>
    </row>
    <row r="70" spans="1:32" ht="15" customHeight="1">
      <c r="A70" s="3" t="s">
        <v>9</v>
      </c>
      <c r="B70" s="25">
        <v>25.325130000000001</v>
      </c>
      <c r="C70" s="25">
        <v>25.944407999999999</v>
      </c>
      <c r="D70" s="25">
        <v>26.433249</v>
      </c>
      <c r="E70" s="25">
        <v>26.635622000000001</v>
      </c>
      <c r="F70" s="25">
        <v>26.678536999999999</v>
      </c>
      <c r="G70" s="25">
        <v>26.56251</v>
      </c>
      <c r="H70" s="25">
        <v>26.380859000000001</v>
      </c>
      <c r="I70" s="25">
        <v>26.194251999999999</v>
      </c>
      <c r="J70" s="25">
        <v>26.092175999999998</v>
      </c>
      <c r="K70" s="25">
        <v>26.054784999999999</v>
      </c>
      <c r="L70" s="25">
        <v>26.005796</v>
      </c>
      <c r="M70" s="25">
        <v>25.853950999999999</v>
      </c>
      <c r="N70" s="25">
        <v>25.718070999999998</v>
      </c>
      <c r="O70" s="25">
        <v>25.570167999999999</v>
      </c>
      <c r="P70" s="25">
        <v>25.421576999999999</v>
      </c>
      <c r="Q70" s="25">
        <v>25.280799999999999</v>
      </c>
      <c r="R70" s="25">
        <v>25.163716999999998</v>
      </c>
      <c r="S70" s="25">
        <v>25.041848999999999</v>
      </c>
      <c r="T70" s="25">
        <v>24.93178</v>
      </c>
      <c r="U70" s="25">
        <v>24.875364000000001</v>
      </c>
      <c r="V70" s="25">
        <v>24.868051999999999</v>
      </c>
      <c r="W70" s="25">
        <v>24.883879</v>
      </c>
      <c r="X70" s="25">
        <v>24.925144</v>
      </c>
      <c r="Y70" s="25">
        <v>24.958905999999999</v>
      </c>
      <c r="Z70" s="25">
        <v>24.970186000000002</v>
      </c>
      <c r="AA70" s="25">
        <v>25.026121</v>
      </c>
      <c r="AB70" s="25">
        <v>25.055949999999999</v>
      </c>
      <c r="AC70" s="25">
        <v>25.041823999999998</v>
      </c>
      <c r="AD70" s="25">
        <v>25.019886</v>
      </c>
      <c r="AE70" s="25">
        <v>25.022779</v>
      </c>
      <c r="AF70" s="34">
        <v>-4.1399999999999998E-4</v>
      </c>
    </row>
    <row r="71" spans="1:32" ht="15" customHeight="1">
      <c r="A71" s="3" t="s">
        <v>103</v>
      </c>
      <c r="B71" s="61">
        <f>B70-B61-'HighOil_Renew Cons'!B12</f>
        <v>23.825918999999999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61">
        <f>U70-U61-'HighOil_Renew Cons'!U12</f>
        <v>22.744422</v>
      </c>
      <c r="V71" s="25"/>
      <c r="W71" s="61"/>
      <c r="X71" s="25"/>
      <c r="Y71" s="25"/>
      <c r="Z71" s="25"/>
      <c r="AA71" s="25"/>
      <c r="AB71" s="25"/>
      <c r="AC71" s="25"/>
      <c r="AD71" s="25"/>
      <c r="AE71" s="61">
        <f>AE70-AE61-'HighOil_Renew Cons'!AE12</f>
        <v>22.512298999999999</v>
      </c>
      <c r="AF71" s="34"/>
    </row>
    <row r="72" spans="1:32" ht="15" customHeight="1">
      <c r="A72" s="3" t="s">
        <v>164</v>
      </c>
      <c r="B72" s="25">
        <v>0.74792999999999998</v>
      </c>
      <c r="C72" s="25">
        <v>0.71303300000000003</v>
      </c>
      <c r="D72" s="25">
        <v>0.72604400000000002</v>
      </c>
      <c r="E72" s="25">
        <v>0.72319500000000003</v>
      </c>
      <c r="F72" s="25">
        <v>0.71838800000000003</v>
      </c>
      <c r="G72" s="25">
        <v>0.70947099999999996</v>
      </c>
      <c r="H72" s="25">
        <v>0.70053500000000002</v>
      </c>
      <c r="I72" s="25">
        <v>0.70242800000000005</v>
      </c>
      <c r="J72" s="25">
        <v>0.69664499999999996</v>
      </c>
      <c r="K72" s="25">
        <v>0.69314399999999998</v>
      </c>
      <c r="L72" s="25">
        <v>0.69694199999999995</v>
      </c>
      <c r="M72" s="25">
        <v>0.70543800000000001</v>
      </c>
      <c r="N72" s="25">
        <v>0.71091199999999999</v>
      </c>
      <c r="O72" s="25">
        <v>0.71235800000000005</v>
      </c>
      <c r="P72" s="25">
        <v>0.70800099999999999</v>
      </c>
      <c r="Q72" s="25">
        <v>0.71515399999999996</v>
      </c>
      <c r="R72" s="25">
        <v>0.73039600000000005</v>
      </c>
      <c r="S72" s="25">
        <v>0.74134100000000003</v>
      </c>
      <c r="T72" s="25">
        <v>0.74968599999999996</v>
      </c>
      <c r="U72" s="25">
        <v>0.761521</v>
      </c>
      <c r="V72" s="25">
        <v>0.76854</v>
      </c>
      <c r="W72" s="25">
        <v>0.77898999999999996</v>
      </c>
      <c r="X72" s="25">
        <v>0.78992200000000001</v>
      </c>
      <c r="Y72" s="25">
        <v>0.80625400000000003</v>
      </c>
      <c r="Z72" s="25">
        <v>0.81528800000000001</v>
      </c>
      <c r="AA72" s="25">
        <v>0.82213499999999995</v>
      </c>
      <c r="AB72" s="25">
        <v>0.83494100000000004</v>
      </c>
      <c r="AC72" s="25">
        <v>0.83806400000000003</v>
      </c>
      <c r="AD72" s="25">
        <v>0.84274899999999997</v>
      </c>
      <c r="AE72" s="25">
        <v>0.84726299999999999</v>
      </c>
      <c r="AF72">
        <v>4.3090000000000003E-3</v>
      </c>
    </row>
    <row r="73" spans="1:32" ht="15" customHeight="1">
      <c r="A73" s="3" t="s">
        <v>25</v>
      </c>
      <c r="B73" s="25">
        <v>0.111036</v>
      </c>
      <c r="C73" s="25">
        <v>0.23250899999999999</v>
      </c>
      <c r="D73" s="25">
        <v>0.29515599999999997</v>
      </c>
      <c r="E73" s="25">
        <v>0.34877599999999997</v>
      </c>
      <c r="F73" s="25">
        <v>0.390787</v>
      </c>
      <c r="G73" s="25">
        <v>0.43295600000000001</v>
      </c>
      <c r="H73" s="25">
        <v>0.45765400000000001</v>
      </c>
      <c r="I73" s="25">
        <v>0.478047</v>
      </c>
      <c r="J73" s="25">
        <v>0.48896299999999998</v>
      </c>
      <c r="K73" s="25">
        <v>0.50253599999999998</v>
      </c>
      <c r="L73" s="25">
        <v>0.49300699999999997</v>
      </c>
      <c r="M73" s="25">
        <v>0.50436599999999998</v>
      </c>
      <c r="N73" s="25">
        <v>0.51715800000000001</v>
      </c>
      <c r="O73" s="25">
        <v>0.54058499999999998</v>
      </c>
      <c r="P73" s="25">
        <v>0.56827799999999995</v>
      </c>
      <c r="Q73" s="25">
        <v>0.59800399999999998</v>
      </c>
      <c r="R73" s="25">
        <v>0.62656900000000004</v>
      </c>
      <c r="S73" s="25">
        <v>0.64407099999999995</v>
      </c>
      <c r="T73" s="25">
        <v>0.66752</v>
      </c>
      <c r="U73" s="25">
        <v>0.685473</v>
      </c>
      <c r="V73" s="25">
        <v>0.70392999999999994</v>
      </c>
      <c r="W73" s="25">
        <v>0.73544399999999999</v>
      </c>
      <c r="X73" s="25">
        <v>0.76575700000000002</v>
      </c>
      <c r="Y73" s="25">
        <v>0.79559599999999997</v>
      </c>
      <c r="Z73" s="25">
        <v>0.82919399999999999</v>
      </c>
      <c r="AA73" s="25">
        <v>0.86152399999999996</v>
      </c>
      <c r="AB73" s="25">
        <v>0.89493</v>
      </c>
      <c r="AC73" s="25">
        <v>0.92846799999999996</v>
      </c>
      <c r="AD73" s="25">
        <v>0.95787500000000003</v>
      </c>
      <c r="AE73" s="25">
        <v>0.990788</v>
      </c>
      <c r="AF73">
        <v>7.8391000000000002E-2</v>
      </c>
    </row>
    <row r="74" spans="1:32" ht="15" customHeight="1">
      <c r="A74" s="3" t="s">
        <v>116</v>
      </c>
      <c r="B74" s="25">
        <v>4.5899999999999999E-4</v>
      </c>
      <c r="C74" s="25">
        <v>6.1300000000000005E-4</v>
      </c>
      <c r="D74" s="25">
        <v>7.94E-4</v>
      </c>
      <c r="E74" s="25">
        <v>9.9400000000000009E-4</v>
      </c>
      <c r="F74" s="25">
        <v>1.212E-3</v>
      </c>
      <c r="G74" s="25">
        <v>1.446E-3</v>
      </c>
      <c r="H74" s="25">
        <v>1.7030000000000001E-3</v>
      </c>
      <c r="I74" s="25">
        <v>1.9849999999999998E-3</v>
      </c>
      <c r="J74" s="25">
        <v>2.297E-3</v>
      </c>
      <c r="K74" s="25">
        <v>2.6329999999999999E-3</v>
      </c>
      <c r="L74" s="25">
        <v>2.983E-3</v>
      </c>
      <c r="M74" s="25">
        <v>3.3340000000000002E-3</v>
      </c>
      <c r="N74" s="25">
        <v>3.679E-3</v>
      </c>
      <c r="O74" s="25">
        <v>4.0150000000000003E-3</v>
      </c>
      <c r="P74" s="25">
        <v>4.3340000000000002E-3</v>
      </c>
      <c r="Q74" s="25">
        <v>4.6309999999999997E-3</v>
      </c>
      <c r="R74" s="25">
        <v>4.9030000000000002E-3</v>
      </c>
      <c r="S74" s="25">
        <v>5.1529999999999996E-3</v>
      </c>
      <c r="T74" s="25">
        <v>5.3860000000000002E-3</v>
      </c>
      <c r="U74" s="25">
        <v>5.6090000000000003E-3</v>
      </c>
      <c r="V74" s="25">
        <v>5.8180000000000003E-3</v>
      </c>
      <c r="W74" s="25">
        <v>6.0200000000000002E-3</v>
      </c>
      <c r="X74" s="25">
        <v>6.2129999999999998E-3</v>
      </c>
      <c r="Y74" s="25">
        <v>6.391E-3</v>
      </c>
      <c r="Z74" s="25">
        <v>6.5640000000000004E-3</v>
      </c>
      <c r="AA74" s="25">
        <v>6.7359999999999998E-3</v>
      </c>
      <c r="AB74" s="25">
        <v>6.901E-3</v>
      </c>
      <c r="AC74" s="25">
        <v>7.0530000000000002E-3</v>
      </c>
      <c r="AD74" s="25">
        <v>7.1970000000000003E-3</v>
      </c>
      <c r="AE74" s="25">
        <v>7.3410000000000003E-3</v>
      </c>
      <c r="AF74">
        <v>0.100298</v>
      </c>
    </row>
    <row r="75" spans="1:32" ht="15" customHeight="1">
      <c r="A75" s="3" t="s">
        <v>10</v>
      </c>
      <c r="B75" s="25">
        <v>4.5372999999999997E-2</v>
      </c>
      <c r="C75" s="25">
        <v>6.0323000000000002E-2</v>
      </c>
      <c r="D75" s="25">
        <v>7.8034000000000006E-2</v>
      </c>
      <c r="E75" s="25">
        <v>9.9617999999999998E-2</v>
      </c>
      <c r="F75" s="25">
        <v>0.123076</v>
      </c>
      <c r="G75" s="25">
        <v>0.14790200000000001</v>
      </c>
      <c r="H75" s="25">
        <v>0.17385800000000001</v>
      </c>
      <c r="I75" s="25">
        <v>0.20085800000000001</v>
      </c>
      <c r="J75" s="25">
        <v>0.22961599999999999</v>
      </c>
      <c r="K75" s="25">
        <v>0.26003199999999999</v>
      </c>
      <c r="L75" s="25">
        <v>0.29145399999999999</v>
      </c>
      <c r="M75" s="25">
        <v>0.32297199999999998</v>
      </c>
      <c r="N75" s="25">
        <v>0.35453699999999999</v>
      </c>
      <c r="O75" s="25">
        <v>0.38666800000000001</v>
      </c>
      <c r="P75" s="25">
        <v>0.41898000000000002</v>
      </c>
      <c r="Q75" s="25">
        <v>0.45131300000000002</v>
      </c>
      <c r="R75" s="25">
        <v>0.48376200000000003</v>
      </c>
      <c r="S75" s="25">
        <v>0.51555399999999996</v>
      </c>
      <c r="T75" s="25">
        <v>0.54732899999999995</v>
      </c>
      <c r="U75" s="25">
        <v>0.57909500000000003</v>
      </c>
      <c r="V75" s="25">
        <v>0.61062799999999995</v>
      </c>
      <c r="W75" s="25">
        <v>0.64238099999999998</v>
      </c>
      <c r="X75" s="25">
        <v>0.67443399999999998</v>
      </c>
      <c r="Y75" s="25">
        <v>0.70597799999999999</v>
      </c>
      <c r="Z75" s="25">
        <v>0.73737699999999995</v>
      </c>
      <c r="AA75" s="25">
        <v>0.76841400000000004</v>
      </c>
      <c r="AB75" s="25">
        <v>0.79946600000000001</v>
      </c>
      <c r="AC75" s="25">
        <v>0.83011699999999999</v>
      </c>
      <c r="AD75" s="25">
        <v>0.86046</v>
      </c>
      <c r="AE75" s="25">
        <v>0.89166999999999996</v>
      </c>
      <c r="AF75">
        <v>0.108155</v>
      </c>
    </row>
    <row r="76" spans="1:32" ht="15" customHeight="1">
      <c r="A76" s="28" t="s">
        <v>11</v>
      </c>
      <c r="B76" s="29">
        <v>26.229928999999998</v>
      </c>
      <c r="C76" s="29">
        <v>26.950887999999999</v>
      </c>
      <c r="D76" s="29">
        <v>27.533277999999999</v>
      </c>
      <c r="E76" s="29">
        <v>27.808205000000001</v>
      </c>
      <c r="F76" s="29">
        <v>27.912001</v>
      </c>
      <c r="G76" s="29">
        <v>27.854284</v>
      </c>
      <c r="H76" s="29">
        <v>27.714608999999999</v>
      </c>
      <c r="I76" s="29">
        <v>27.577570000000001</v>
      </c>
      <c r="J76" s="29">
        <v>27.509699000000001</v>
      </c>
      <c r="K76" s="29">
        <v>27.513131999999999</v>
      </c>
      <c r="L76" s="29">
        <v>27.490181</v>
      </c>
      <c r="M76" s="29">
        <v>27.390059999999998</v>
      </c>
      <c r="N76" s="29">
        <v>27.304358000000001</v>
      </c>
      <c r="O76" s="29">
        <v>27.213792999999999</v>
      </c>
      <c r="P76" s="29">
        <v>27.121169999999999</v>
      </c>
      <c r="Q76" s="29">
        <v>27.049900000000001</v>
      </c>
      <c r="R76" s="29">
        <v>27.009347999999999</v>
      </c>
      <c r="S76" s="29">
        <v>26.947967999999999</v>
      </c>
      <c r="T76" s="29">
        <v>26.901700999999999</v>
      </c>
      <c r="U76" s="29">
        <v>26.907060999999999</v>
      </c>
      <c r="V76" s="29">
        <v>26.956966000000001</v>
      </c>
      <c r="W76" s="29">
        <v>27.046714999999999</v>
      </c>
      <c r="X76" s="29">
        <v>27.161469</v>
      </c>
      <c r="Y76" s="29">
        <v>27.273125</v>
      </c>
      <c r="Z76" s="29">
        <v>27.358609999999999</v>
      </c>
      <c r="AA76" s="29">
        <v>27.484929999999999</v>
      </c>
      <c r="AB76" s="29">
        <v>27.592188</v>
      </c>
      <c r="AC76" s="29">
        <v>27.645527000000001</v>
      </c>
      <c r="AD76" s="29">
        <v>27.688165999999999</v>
      </c>
      <c r="AE76" s="29">
        <v>27.759844000000001</v>
      </c>
      <c r="AF76">
        <v>1.957E-3</v>
      </c>
    </row>
    <row r="77" spans="1:32" ht="15" customHeight="1">
      <c r="A77" s="3" t="s">
        <v>12</v>
      </c>
      <c r="B77" s="25">
        <v>8.3653000000000005E-2</v>
      </c>
      <c r="C77" s="25">
        <v>0.111043</v>
      </c>
      <c r="D77" s="25">
        <v>0.141316</v>
      </c>
      <c r="E77" s="25">
        <v>0.175678</v>
      </c>
      <c r="F77" s="25">
        <v>0.211974</v>
      </c>
      <c r="G77" s="25">
        <v>0.24985299999999999</v>
      </c>
      <c r="H77" s="25">
        <v>0.28872799999999998</v>
      </c>
      <c r="I77" s="25">
        <v>0.32940399999999997</v>
      </c>
      <c r="J77" s="25">
        <v>0.37345099999999998</v>
      </c>
      <c r="K77" s="25">
        <v>0.419956</v>
      </c>
      <c r="L77" s="25">
        <v>0.47012999999999999</v>
      </c>
      <c r="M77" s="25">
        <v>0.51816099999999998</v>
      </c>
      <c r="N77" s="25">
        <v>0.56236699999999995</v>
      </c>
      <c r="O77" s="25">
        <v>0.60865899999999995</v>
      </c>
      <c r="P77" s="25">
        <v>0.65678099999999995</v>
      </c>
      <c r="Q77" s="25">
        <v>0.70621999999999996</v>
      </c>
      <c r="R77" s="25">
        <v>0.752637</v>
      </c>
      <c r="S77" s="25">
        <v>0.79899900000000001</v>
      </c>
      <c r="T77" s="25">
        <v>0.84662099999999996</v>
      </c>
      <c r="U77" s="25">
        <v>0.89273800000000003</v>
      </c>
      <c r="V77" s="25">
        <v>0.93843799999999999</v>
      </c>
      <c r="W77" s="25">
        <v>0.98467400000000005</v>
      </c>
      <c r="X77" s="25">
        <v>1.0295460000000001</v>
      </c>
      <c r="Y77" s="25">
        <v>1.0734239999999999</v>
      </c>
      <c r="Z77" s="25">
        <v>1.1177840000000001</v>
      </c>
      <c r="AA77" s="25">
        <v>1.1611590000000001</v>
      </c>
      <c r="AB77" s="25">
        <v>1.203387</v>
      </c>
      <c r="AC77" s="25">
        <v>1.2447429999999999</v>
      </c>
      <c r="AD77" s="25">
        <v>1.287506</v>
      </c>
      <c r="AE77" s="25">
        <v>1.331852</v>
      </c>
      <c r="AF77">
        <v>0.10013900000000001</v>
      </c>
    </row>
    <row r="78" spans="1:32" ht="15" customHeight="1">
      <c r="A78" s="28" t="s">
        <v>4</v>
      </c>
      <c r="B78" s="40">
        <v>26.313580999999999</v>
      </c>
      <c r="C78" s="29">
        <v>27.061931999999999</v>
      </c>
      <c r="D78" s="29">
        <v>27.674593000000002</v>
      </c>
      <c r="E78" s="29">
        <v>27.983882999999999</v>
      </c>
      <c r="F78" s="29">
        <v>28.123974</v>
      </c>
      <c r="G78" s="29">
        <v>28.104137000000001</v>
      </c>
      <c r="H78" s="29">
        <v>28.003337999999999</v>
      </c>
      <c r="I78" s="29">
        <v>27.906973000000001</v>
      </c>
      <c r="J78" s="29">
        <v>27.883150000000001</v>
      </c>
      <c r="K78" s="29">
        <v>27.933088000000001</v>
      </c>
      <c r="L78" s="29">
        <v>27.960311999999998</v>
      </c>
      <c r="M78" s="29">
        <v>27.908221999999999</v>
      </c>
      <c r="N78" s="29">
        <v>27.866724000000001</v>
      </c>
      <c r="O78" s="29">
        <v>27.822451000000001</v>
      </c>
      <c r="P78" s="29">
        <v>27.777950000000001</v>
      </c>
      <c r="Q78" s="29">
        <v>27.756121</v>
      </c>
      <c r="R78" s="29">
        <v>27.761986</v>
      </c>
      <c r="S78" s="29">
        <v>27.746967000000001</v>
      </c>
      <c r="T78" s="29">
        <v>27.748322000000002</v>
      </c>
      <c r="U78" s="40">
        <v>27.799799</v>
      </c>
      <c r="V78" s="29">
        <v>27.895405</v>
      </c>
      <c r="W78" s="29">
        <v>28.031389000000001</v>
      </c>
      <c r="X78" s="29">
        <v>28.191015</v>
      </c>
      <c r="Y78" s="29">
        <v>28.346547999999999</v>
      </c>
      <c r="Z78" s="29">
        <v>28.476395</v>
      </c>
      <c r="AA78" s="29">
        <v>28.646090000000001</v>
      </c>
      <c r="AB78" s="29">
        <v>28.795573999999998</v>
      </c>
      <c r="AC78" s="29">
        <v>28.890270000000001</v>
      </c>
      <c r="AD78" s="29">
        <v>28.975671999999999</v>
      </c>
      <c r="AE78" s="29">
        <v>29.091695999999999</v>
      </c>
      <c r="AF78">
        <v>3.467E-3</v>
      </c>
    </row>
    <row r="79" spans="1:32" ht="15" customHeight="1">
      <c r="A79" s="3" t="s">
        <v>138</v>
      </c>
      <c r="B79" s="63">
        <f>B71/B78</f>
        <v>0.90546091009049656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63">
        <f>U71/U78</f>
        <v>0.81815059166434978</v>
      </c>
      <c r="V79" s="25"/>
      <c r="W79" s="63"/>
      <c r="X79" s="25"/>
      <c r="Y79" s="25"/>
      <c r="Z79" s="25"/>
      <c r="AA79" s="25"/>
      <c r="AB79" s="25"/>
      <c r="AC79" s="25"/>
      <c r="AD79" s="25"/>
      <c r="AE79" s="63">
        <f>AE71/AE78</f>
        <v>0.77383934577069691</v>
      </c>
      <c r="AF79" s="34"/>
    </row>
    <row r="80" spans="1:32" ht="15" customHeight="1">
      <c r="A80" s="3" t="s">
        <v>139</v>
      </c>
      <c r="B80" s="63">
        <f>('HighOil_Renew Cons'!B12)/'HighOil_Cons-Sector'!B78</f>
        <v>5.6708017050206894E-2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63">
        <f>('HighOil_Renew Cons'!U12)/'HighOil_Cons-Sector'!U78</f>
        <v>7.6159831227556707E-2</v>
      </c>
      <c r="V80" s="25"/>
      <c r="W80" s="63"/>
      <c r="X80" s="25"/>
      <c r="Y80" s="25"/>
      <c r="Z80" s="25"/>
      <c r="AA80" s="25"/>
      <c r="AB80" s="25"/>
      <c r="AC80" s="25"/>
      <c r="AD80" s="25"/>
      <c r="AE80" s="63">
        <f>('HighOil_Renew Cons'!AE12)/'HighOil_Cons-Sector'!AE78</f>
        <v>8.5693525740128743E-2</v>
      </c>
      <c r="AF80" s="34"/>
    </row>
    <row r="81" spans="1:32" ht="15" customHeight="1">
      <c r="A81" s="3" t="s">
        <v>140</v>
      </c>
      <c r="B81" s="63">
        <f>(B73+B72)/B78</f>
        <v>3.2643447503401382E-2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63">
        <f>(U73+U72)/U78</f>
        <v>5.2050520221387217E-2</v>
      </c>
      <c r="V81" s="25"/>
      <c r="W81" s="63"/>
      <c r="X81" s="25"/>
      <c r="Y81" s="25"/>
      <c r="Z81" s="25"/>
      <c r="AA81" s="25"/>
      <c r="AB81" s="25"/>
      <c r="AC81" s="25"/>
      <c r="AD81" s="25"/>
      <c r="AE81" s="63">
        <f>(AE73+AE72)/AE78</f>
        <v>6.3181294070995389E-2</v>
      </c>
    </row>
    <row r="82" spans="1:32" ht="15" customHeight="1">
      <c r="A82" s="3" t="s">
        <v>137</v>
      </c>
      <c r="B82" s="144">
        <f>B61/B78</f>
        <v>2.6678238891164228E-4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144">
        <f>U61/U78</f>
        <v>4.9331291927686241E-4</v>
      </c>
      <c r="V82" s="25"/>
      <c r="W82" s="144"/>
      <c r="X82" s="25"/>
      <c r="Y82" s="25"/>
      <c r="Z82" s="25"/>
      <c r="AA82" s="25"/>
      <c r="AB82" s="25"/>
      <c r="AC82" s="25"/>
      <c r="AD82" s="25"/>
      <c r="AE82" s="144">
        <f>AE61/AE78</f>
        <v>6.0188996887634199E-4</v>
      </c>
    </row>
    <row r="83" spans="1:32" ht="15" customHeight="1">
      <c r="A83" s="42" t="s">
        <v>141</v>
      </c>
      <c r="B83" s="63">
        <f>(B77+B75)/B78</f>
        <v>4.9033995030930986E-3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63">
        <f>(U77+U75)/U78</f>
        <v>5.2944015890186838E-2</v>
      </c>
      <c r="V83" s="25"/>
      <c r="W83" s="144"/>
      <c r="X83" s="44"/>
      <c r="Y83" s="25"/>
      <c r="Z83" s="25"/>
      <c r="AA83" s="25"/>
      <c r="AB83" s="25"/>
      <c r="AC83" s="25"/>
      <c r="AD83" s="25"/>
      <c r="AE83" s="63">
        <f>(AE77+AE75)/AE78</f>
        <v>7.6431501277890432E-2</v>
      </c>
    </row>
    <row r="84" spans="1:32" ht="15" customHeight="1">
      <c r="A84" s="3" t="s">
        <v>142</v>
      </c>
      <c r="B84" s="147">
        <f>B74/B78</f>
        <v>1.7443463890376608E-5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44">
        <f>U74/U78</f>
        <v>2.0176404872567606E-4</v>
      </c>
      <c r="V84" s="25"/>
      <c r="W84" s="147"/>
      <c r="X84" s="25"/>
      <c r="Y84" s="25"/>
      <c r="Z84" s="25"/>
      <c r="AA84" s="25"/>
      <c r="AB84" s="25"/>
      <c r="AC84" s="25"/>
      <c r="AD84" s="25"/>
      <c r="AE84" s="144">
        <f>AE74/AE78</f>
        <v>2.5234004920166909E-4</v>
      </c>
    </row>
    <row r="85" spans="1:32" ht="15" customHeight="1">
      <c r="A85" s="28"/>
      <c r="B85" s="131">
        <f>SUM(B79:B84)</f>
        <v>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131">
        <f>SUM(U79:U84)</f>
        <v>1.0000000359714831</v>
      </c>
      <c r="V85" s="29"/>
      <c r="W85" s="131"/>
      <c r="X85" s="29"/>
      <c r="Y85" s="29"/>
      <c r="Z85" s="29"/>
      <c r="AA85" s="29"/>
      <c r="AB85" s="29"/>
      <c r="AC85" s="29"/>
      <c r="AD85" s="29"/>
      <c r="AE85" s="131">
        <f>SUM(AE79:AE84)</f>
        <v>0.99999989687778956</v>
      </c>
    </row>
    <row r="86" spans="1:32" ht="15" customHeight="1">
      <c r="A86" s="28" t="s">
        <v>165</v>
      </c>
    </row>
    <row r="87" spans="1:32" ht="15" customHeight="1">
      <c r="A87" s="28" t="s">
        <v>4</v>
      </c>
      <c r="B87" s="29">
        <v>0.210006</v>
      </c>
      <c r="C87" s="29">
        <v>4.8974999999999998E-2</v>
      </c>
      <c r="D87" s="29">
        <v>-0.15249199999999999</v>
      </c>
      <c r="E87" s="29">
        <v>-0.157583</v>
      </c>
      <c r="F87" s="29">
        <v>-0.16031899999999999</v>
      </c>
      <c r="G87" s="29">
        <v>-0.16144500000000001</v>
      </c>
      <c r="H87" s="29">
        <v>-0.162215</v>
      </c>
      <c r="I87" s="29">
        <v>-0.163082</v>
      </c>
      <c r="J87" s="29">
        <v>-0.16453699999999999</v>
      </c>
      <c r="K87" s="29">
        <v>-0.16631699999999999</v>
      </c>
      <c r="L87" s="29">
        <v>-0.167245</v>
      </c>
      <c r="M87" s="29">
        <v>-0.16709599999999999</v>
      </c>
      <c r="N87" s="29">
        <v>-0.16712099999999999</v>
      </c>
      <c r="O87" s="29">
        <v>-0.16709299999999999</v>
      </c>
      <c r="P87" s="29">
        <v>-0.16733799999999999</v>
      </c>
      <c r="Q87" s="29">
        <v>-0.16758500000000001</v>
      </c>
      <c r="R87" s="29">
        <v>-0.168045</v>
      </c>
      <c r="S87" s="29">
        <v>-0.16830899999999999</v>
      </c>
      <c r="T87" s="29">
        <v>-0.16870099999999999</v>
      </c>
      <c r="U87" s="29">
        <v>-0.16966200000000001</v>
      </c>
      <c r="V87" s="29">
        <v>-0.17102500000000001</v>
      </c>
      <c r="W87" s="29">
        <v>-0.17261899999999999</v>
      </c>
      <c r="X87" s="29">
        <v>-0.17438999999999999</v>
      </c>
      <c r="Y87" s="29">
        <v>-0.175731</v>
      </c>
      <c r="Z87" s="29">
        <v>-0.17674999999999999</v>
      </c>
      <c r="AA87" s="29">
        <v>-0.17818899999999999</v>
      </c>
      <c r="AB87" s="29">
        <v>-0.17910999999999999</v>
      </c>
      <c r="AC87" s="29">
        <v>-0.17937800000000001</v>
      </c>
      <c r="AD87" s="29">
        <v>-0.179616</v>
      </c>
      <c r="AE87" s="29">
        <v>-0.18023400000000001</v>
      </c>
      <c r="AF87" t="s">
        <v>205</v>
      </c>
    </row>
    <row r="88" spans="1:32" ht="15" customHeight="1">
      <c r="A88" s="28" t="s">
        <v>26</v>
      </c>
    </row>
    <row r="89" spans="1:32" ht="15" customHeight="1">
      <c r="A89" s="3" t="s">
        <v>155</v>
      </c>
      <c r="B89" s="25">
        <v>4.1896500000000003</v>
      </c>
      <c r="C89" s="25">
        <v>4.3347949999999997</v>
      </c>
      <c r="D89" s="25">
        <v>4.4664479999999998</v>
      </c>
      <c r="E89" s="25">
        <v>4.5994669999999998</v>
      </c>
      <c r="F89" s="25">
        <v>4.693676</v>
      </c>
      <c r="G89" s="25">
        <v>4.7855210000000001</v>
      </c>
      <c r="H89" s="25">
        <v>4.8599620000000003</v>
      </c>
      <c r="I89" s="25">
        <v>4.9211460000000002</v>
      </c>
      <c r="J89" s="25">
        <v>4.9793209999999997</v>
      </c>
      <c r="K89" s="25">
        <v>5.050834</v>
      </c>
      <c r="L89" s="25">
        <v>5.1260310000000002</v>
      </c>
      <c r="M89" s="25">
        <v>5.2339099999999998</v>
      </c>
      <c r="N89" s="25">
        <v>5.3266099999999996</v>
      </c>
      <c r="O89" s="25">
        <v>5.4020279999999996</v>
      </c>
      <c r="P89" s="25">
        <v>5.4958520000000002</v>
      </c>
      <c r="Q89" s="25">
        <v>5.5927290000000003</v>
      </c>
      <c r="R89" s="25">
        <v>5.7086730000000001</v>
      </c>
      <c r="S89" s="25">
        <v>5.8054059999999996</v>
      </c>
      <c r="T89" s="25">
        <v>5.8932159999999998</v>
      </c>
      <c r="U89" s="25">
        <v>5.968496</v>
      </c>
      <c r="V89" s="25">
        <v>6.07592</v>
      </c>
      <c r="W89" s="25">
        <v>6.1909010000000002</v>
      </c>
      <c r="X89" s="25">
        <v>6.3115110000000003</v>
      </c>
      <c r="Y89" s="25">
        <v>6.423864</v>
      </c>
      <c r="Z89" s="25">
        <v>6.5249090000000001</v>
      </c>
      <c r="AA89" s="25">
        <v>6.6331720000000001</v>
      </c>
      <c r="AB89" s="25">
        <v>6.7540019999999998</v>
      </c>
      <c r="AC89" s="25">
        <v>6.8258840000000003</v>
      </c>
      <c r="AD89" s="25">
        <v>6.8736050000000004</v>
      </c>
      <c r="AE89" s="25">
        <v>6.98306</v>
      </c>
      <c r="AF89">
        <v>1.7772E-2</v>
      </c>
    </row>
    <row r="90" spans="1:32" ht="15" customHeight="1">
      <c r="A90" s="3" t="s">
        <v>153</v>
      </c>
      <c r="B90" s="25">
        <v>16.204041</v>
      </c>
      <c r="C90" s="25">
        <v>16.461919999999999</v>
      </c>
      <c r="D90" s="25">
        <v>16.606397999999999</v>
      </c>
      <c r="E90" s="25">
        <v>16.609452999999998</v>
      </c>
      <c r="F90" s="25">
        <v>16.563469000000001</v>
      </c>
      <c r="G90" s="25">
        <v>16.447783999999999</v>
      </c>
      <c r="H90" s="25">
        <v>16.276744999999998</v>
      </c>
      <c r="I90" s="25">
        <v>16.092020000000002</v>
      </c>
      <c r="J90" s="25">
        <v>15.951917</v>
      </c>
      <c r="K90" s="25">
        <v>15.858224999999999</v>
      </c>
      <c r="L90" s="25">
        <v>15.768777</v>
      </c>
      <c r="M90" s="25">
        <v>15.648711</v>
      </c>
      <c r="N90" s="25">
        <v>15.537293999999999</v>
      </c>
      <c r="O90" s="25">
        <v>15.42334</v>
      </c>
      <c r="P90" s="25">
        <v>15.298730000000001</v>
      </c>
      <c r="Q90" s="25">
        <v>15.180602</v>
      </c>
      <c r="R90" s="25">
        <v>15.072618</v>
      </c>
      <c r="S90" s="25">
        <v>14.962208</v>
      </c>
      <c r="T90" s="25">
        <v>14.859695</v>
      </c>
      <c r="U90" s="25">
        <v>14.776838</v>
      </c>
      <c r="V90" s="25">
        <v>14.717591000000001</v>
      </c>
      <c r="W90" s="25">
        <v>14.674711</v>
      </c>
      <c r="X90" s="25">
        <v>14.645593</v>
      </c>
      <c r="Y90" s="25">
        <v>14.627268000000001</v>
      </c>
      <c r="Z90" s="25">
        <v>14.604660000000001</v>
      </c>
      <c r="AA90" s="25">
        <v>14.602072</v>
      </c>
      <c r="AB90" s="25">
        <v>14.597697999999999</v>
      </c>
      <c r="AC90" s="25">
        <v>14.583214999999999</v>
      </c>
      <c r="AD90" s="25">
        <v>14.561045999999999</v>
      </c>
      <c r="AE90" s="25">
        <v>14.544333</v>
      </c>
      <c r="AF90">
        <v>-3.7190000000000001E-3</v>
      </c>
    </row>
    <row r="91" spans="1:32" ht="15" customHeight="1">
      <c r="A91" s="3" t="s">
        <v>160</v>
      </c>
      <c r="B91" s="25">
        <v>3.7026999999999997E-2</v>
      </c>
      <c r="C91" s="25">
        <v>2.9524000000000002E-2</v>
      </c>
      <c r="D91" s="25">
        <v>2.9586999999999999E-2</v>
      </c>
      <c r="E91" s="25">
        <v>2.9211000000000001E-2</v>
      </c>
      <c r="F91" s="25">
        <v>2.8766E-2</v>
      </c>
      <c r="G91" s="25">
        <v>2.7781E-2</v>
      </c>
      <c r="H91" s="25">
        <v>2.6733E-2</v>
      </c>
      <c r="I91" s="25">
        <v>2.5648000000000001E-2</v>
      </c>
      <c r="J91" s="25">
        <v>2.4629000000000002E-2</v>
      </c>
      <c r="K91" s="25">
        <v>2.3736E-2</v>
      </c>
      <c r="L91" s="25">
        <v>2.2866000000000001E-2</v>
      </c>
      <c r="M91" s="25">
        <v>2.1913999999999999E-2</v>
      </c>
      <c r="N91" s="25">
        <v>2.1128999999999998E-2</v>
      </c>
      <c r="O91" s="25">
        <v>2.0254000000000001E-2</v>
      </c>
      <c r="P91" s="25">
        <v>1.9431E-2</v>
      </c>
      <c r="Q91" s="25">
        <v>1.881E-2</v>
      </c>
      <c r="R91" s="25">
        <v>1.8277000000000002E-2</v>
      </c>
      <c r="S91" s="25">
        <v>1.7909999999999999E-2</v>
      </c>
      <c r="T91" s="25">
        <v>1.7616E-2</v>
      </c>
      <c r="U91" s="25">
        <v>1.7478E-2</v>
      </c>
      <c r="V91" s="25">
        <v>1.7444000000000001E-2</v>
      </c>
      <c r="W91" s="25">
        <v>1.7385000000000001E-2</v>
      </c>
      <c r="X91" s="25">
        <v>1.7409000000000001E-2</v>
      </c>
      <c r="Y91" s="25">
        <v>1.7489999999999999E-2</v>
      </c>
      <c r="Z91" s="25">
        <v>1.7472999999999999E-2</v>
      </c>
      <c r="AA91" s="25">
        <v>1.7562000000000001E-2</v>
      </c>
      <c r="AB91" s="25">
        <v>1.7596000000000001E-2</v>
      </c>
      <c r="AC91" s="25">
        <v>1.763E-2</v>
      </c>
      <c r="AD91" s="25">
        <v>1.7668E-2</v>
      </c>
      <c r="AE91" s="25">
        <v>1.7683999999999998E-2</v>
      </c>
      <c r="AF91">
        <v>-2.5159999999999998E-2</v>
      </c>
    </row>
    <row r="92" spans="1:32" ht="15" customHeight="1">
      <c r="A92" s="3" t="s">
        <v>161</v>
      </c>
      <c r="B92" s="25">
        <v>2.8553959999999998</v>
      </c>
      <c r="C92" s="25">
        <v>3.196771</v>
      </c>
      <c r="D92" s="25">
        <v>3.3950550000000002</v>
      </c>
      <c r="E92" s="25">
        <v>3.5363190000000002</v>
      </c>
      <c r="F92" s="25">
        <v>3.6400049999999999</v>
      </c>
      <c r="G92" s="25">
        <v>3.7078009999999999</v>
      </c>
      <c r="H92" s="25">
        <v>3.7616209999999999</v>
      </c>
      <c r="I92" s="25">
        <v>3.8129230000000001</v>
      </c>
      <c r="J92" s="25">
        <v>3.8845190000000001</v>
      </c>
      <c r="K92" s="25">
        <v>3.9735670000000001</v>
      </c>
      <c r="L92" s="25">
        <v>4.0387700000000004</v>
      </c>
      <c r="M92" s="25">
        <v>4.0659200000000002</v>
      </c>
      <c r="N92" s="25">
        <v>4.108765</v>
      </c>
      <c r="O92" s="25">
        <v>4.1506280000000002</v>
      </c>
      <c r="P92" s="25">
        <v>4.1922600000000001</v>
      </c>
      <c r="Q92" s="25">
        <v>4.2313020000000003</v>
      </c>
      <c r="R92" s="25">
        <v>4.2730829999999997</v>
      </c>
      <c r="S92" s="25">
        <v>4.304284</v>
      </c>
      <c r="T92" s="25">
        <v>4.3411809999999997</v>
      </c>
      <c r="U92" s="25">
        <v>4.3918470000000003</v>
      </c>
      <c r="V92" s="25">
        <v>4.4448569999999998</v>
      </c>
      <c r="W92" s="25">
        <v>4.5086719999999998</v>
      </c>
      <c r="X92" s="25">
        <v>4.5758710000000002</v>
      </c>
      <c r="Y92" s="25">
        <v>4.6365499999999997</v>
      </c>
      <c r="Z92" s="25">
        <v>4.6966650000000003</v>
      </c>
      <c r="AA92" s="25">
        <v>4.766362</v>
      </c>
      <c r="AB92" s="25">
        <v>4.8245870000000002</v>
      </c>
      <c r="AC92" s="25">
        <v>4.8701020000000002</v>
      </c>
      <c r="AD92" s="25">
        <v>4.916391</v>
      </c>
      <c r="AE92" s="25">
        <v>4.966971</v>
      </c>
      <c r="AF92">
        <v>1.9272999999999998E-2</v>
      </c>
    </row>
    <row r="93" spans="1:32" ht="15" customHeight="1">
      <c r="A93" s="3" t="s">
        <v>166</v>
      </c>
      <c r="B93" s="25">
        <v>3.274E-3</v>
      </c>
      <c r="C93" s="25">
        <v>3.1640000000000001E-3</v>
      </c>
      <c r="D93" s="25">
        <v>2.7399999999999998E-3</v>
      </c>
      <c r="E93" s="25">
        <v>2.4009999999999999E-3</v>
      </c>
      <c r="F93" s="25">
        <v>2.1519999999999998E-3</v>
      </c>
      <c r="G93" s="25">
        <v>1.967E-3</v>
      </c>
      <c r="H93" s="25">
        <v>1.9499999999999999E-3</v>
      </c>
      <c r="I93" s="25">
        <v>1.9289999999999999E-3</v>
      </c>
      <c r="J93" s="25">
        <v>1.92E-3</v>
      </c>
      <c r="K93" s="25">
        <v>1.918E-3</v>
      </c>
      <c r="L93" s="25">
        <v>1.926E-3</v>
      </c>
      <c r="M93" s="25">
        <v>1.918E-3</v>
      </c>
      <c r="N93" s="25">
        <v>1.913E-3</v>
      </c>
      <c r="O93" s="25">
        <v>1.8990000000000001E-3</v>
      </c>
      <c r="P93" s="25">
        <v>1.882E-3</v>
      </c>
      <c r="Q93" s="25">
        <v>1.8569999999999999E-3</v>
      </c>
      <c r="R93" s="25">
        <v>1.836E-3</v>
      </c>
      <c r="S93" s="25">
        <v>1.8400000000000001E-3</v>
      </c>
      <c r="T93" s="25">
        <v>1.8259999999999999E-3</v>
      </c>
      <c r="U93" s="25">
        <v>1.817E-3</v>
      </c>
      <c r="V93" s="25">
        <v>1.8159999999999999E-3</v>
      </c>
      <c r="W93" s="25">
        <v>1.802E-3</v>
      </c>
      <c r="X93" s="25">
        <v>1.797E-3</v>
      </c>
      <c r="Y93" s="25">
        <v>1.7949999999999999E-3</v>
      </c>
      <c r="Z93" s="25">
        <v>1.7930000000000001E-3</v>
      </c>
      <c r="AA93" s="25">
        <v>1.7910000000000001E-3</v>
      </c>
      <c r="AB93" s="25">
        <v>1.789E-3</v>
      </c>
      <c r="AC93" s="25">
        <v>1.787E-3</v>
      </c>
      <c r="AD93" s="25">
        <v>1.7849999999999999E-3</v>
      </c>
      <c r="AE93" s="25">
        <v>1.7830000000000001E-3</v>
      </c>
      <c r="AF93">
        <v>-2.0736000000000001E-2</v>
      </c>
    </row>
    <row r="94" spans="1:32" ht="15" customHeight="1">
      <c r="A94" s="3" t="s">
        <v>151</v>
      </c>
      <c r="B94" s="25">
        <v>8.2589930000000003</v>
      </c>
      <c r="C94" s="25">
        <v>8.3020589999999999</v>
      </c>
      <c r="D94" s="25">
        <v>8.2500210000000003</v>
      </c>
      <c r="E94" s="25">
        <v>8.3346459999999993</v>
      </c>
      <c r="F94" s="25">
        <v>8.3408339999999992</v>
      </c>
      <c r="G94" s="25">
        <v>8.2904029999999995</v>
      </c>
      <c r="H94" s="25">
        <v>8.2217509999999994</v>
      </c>
      <c r="I94" s="25">
        <v>8.1609649999999991</v>
      </c>
      <c r="J94" s="25">
        <v>8.1219699999999992</v>
      </c>
      <c r="K94" s="25">
        <v>8.0917849999999998</v>
      </c>
      <c r="L94" s="25">
        <v>8.0455880000000004</v>
      </c>
      <c r="M94" s="25">
        <v>7.9810549999999996</v>
      </c>
      <c r="N94" s="25">
        <v>7.9064069999999997</v>
      </c>
      <c r="O94" s="25">
        <v>7.828322</v>
      </c>
      <c r="P94" s="25">
        <v>7.7646930000000003</v>
      </c>
      <c r="Q94" s="25">
        <v>7.7053269999999996</v>
      </c>
      <c r="R94" s="25">
        <v>7.6564709999999998</v>
      </c>
      <c r="S94" s="25">
        <v>7.6112209999999996</v>
      </c>
      <c r="T94" s="25">
        <v>7.5667499999999999</v>
      </c>
      <c r="U94" s="25">
        <v>7.5399269999999996</v>
      </c>
      <c r="V94" s="25">
        <v>7.5372380000000003</v>
      </c>
      <c r="W94" s="25">
        <v>7.5366400000000002</v>
      </c>
      <c r="X94" s="25">
        <v>7.5444290000000001</v>
      </c>
      <c r="Y94" s="25">
        <v>7.538481</v>
      </c>
      <c r="Z94" s="25">
        <v>7.5141590000000003</v>
      </c>
      <c r="AA94" s="25">
        <v>7.5039850000000001</v>
      </c>
      <c r="AB94" s="25">
        <v>7.4792579999999997</v>
      </c>
      <c r="AC94" s="25">
        <v>7.4331620000000003</v>
      </c>
      <c r="AD94" s="25">
        <v>7.3823590000000001</v>
      </c>
      <c r="AE94" s="25">
        <v>7.3488860000000003</v>
      </c>
      <c r="AF94">
        <v>-4.0179999999999999E-3</v>
      </c>
    </row>
    <row r="95" spans="1:32" ht="15" customHeight="1">
      <c r="A95" s="3" t="s">
        <v>14</v>
      </c>
      <c r="B95" s="25">
        <v>0.59743299999999999</v>
      </c>
      <c r="C95" s="25">
        <v>0.42759999999999998</v>
      </c>
      <c r="D95" s="25">
        <v>0.35719600000000001</v>
      </c>
      <c r="E95" s="25">
        <v>0.32286599999999999</v>
      </c>
      <c r="F95" s="25">
        <v>0.29938700000000001</v>
      </c>
      <c r="G95" s="25">
        <v>0.27331699999999998</v>
      </c>
      <c r="H95" s="25">
        <v>0.25988099999999997</v>
      </c>
      <c r="I95" s="25">
        <v>0.25277100000000002</v>
      </c>
      <c r="J95" s="25">
        <v>0.25351899999999999</v>
      </c>
      <c r="K95" s="25">
        <v>0.25161899999999998</v>
      </c>
      <c r="L95" s="25">
        <v>0.27209899999999998</v>
      </c>
      <c r="M95" s="25">
        <v>0.274283</v>
      </c>
      <c r="N95" s="25">
        <v>0.27481</v>
      </c>
      <c r="O95" s="25">
        <v>0.26790900000000001</v>
      </c>
      <c r="P95" s="25">
        <v>0.25912800000000002</v>
      </c>
      <c r="Q95" s="25">
        <v>0.25033899999999998</v>
      </c>
      <c r="R95" s="25">
        <v>0.243503</v>
      </c>
      <c r="S95" s="25">
        <v>0.24334800000000001</v>
      </c>
      <c r="T95" s="25">
        <v>0.23958599999999999</v>
      </c>
      <c r="U95" s="25">
        <v>0.24019699999999999</v>
      </c>
      <c r="V95" s="25">
        <v>0.24319399999999999</v>
      </c>
      <c r="W95" s="25">
        <v>0.23904300000000001</v>
      </c>
      <c r="X95" s="25">
        <v>0.236486</v>
      </c>
      <c r="Y95" s="25">
        <v>0.23444999999999999</v>
      </c>
      <c r="Z95" s="25">
        <v>0.22992000000000001</v>
      </c>
      <c r="AA95" s="25">
        <v>0.22691700000000001</v>
      </c>
      <c r="AB95" s="25">
        <v>0.22440199999999999</v>
      </c>
      <c r="AC95" s="25">
        <v>0.22053900000000001</v>
      </c>
      <c r="AD95" s="25">
        <v>0.21926799999999999</v>
      </c>
      <c r="AE95" s="25">
        <v>0.21852199999999999</v>
      </c>
      <c r="AF95">
        <v>-3.4086999999999999E-2</v>
      </c>
    </row>
    <row r="96" spans="1:32" ht="15" customHeight="1">
      <c r="A96" s="3" t="s">
        <v>15</v>
      </c>
      <c r="B96" s="25">
        <v>0.58365599999999995</v>
      </c>
      <c r="C96" s="25">
        <v>0.589669</v>
      </c>
      <c r="D96" s="25">
        <v>0.63090000000000002</v>
      </c>
      <c r="E96" s="25">
        <v>0.55000000000000004</v>
      </c>
      <c r="F96" s="25">
        <v>0.55000000000000004</v>
      </c>
      <c r="G96" s="25">
        <v>0.55000000000000004</v>
      </c>
      <c r="H96" s="25">
        <v>0.55000000000000004</v>
      </c>
      <c r="I96" s="25">
        <v>0.55000000000000004</v>
      </c>
      <c r="J96" s="25">
        <v>0.55000000000000004</v>
      </c>
      <c r="K96" s="25">
        <v>0.55000000000000004</v>
      </c>
      <c r="L96" s="25">
        <v>0.55000000000000004</v>
      </c>
      <c r="M96" s="25">
        <v>0.55000000000000004</v>
      </c>
      <c r="N96" s="25">
        <v>0.55000000000000004</v>
      </c>
      <c r="O96" s="25">
        <v>0.55000000000000004</v>
      </c>
      <c r="P96" s="25">
        <v>0.55000000000000004</v>
      </c>
      <c r="Q96" s="25">
        <v>0.55000000000000004</v>
      </c>
      <c r="R96" s="25">
        <v>0.55000000000000004</v>
      </c>
      <c r="S96" s="25">
        <v>0.55000000000000004</v>
      </c>
      <c r="T96" s="25">
        <v>0.55000000000000004</v>
      </c>
      <c r="U96" s="25">
        <v>0.55000000000000004</v>
      </c>
      <c r="V96" s="25">
        <v>0.55000000000000004</v>
      </c>
      <c r="W96" s="25">
        <v>0.55000000000000004</v>
      </c>
      <c r="X96" s="25">
        <v>0.55000000000000004</v>
      </c>
      <c r="Y96" s="25">
        <v>0.55000000000000004</v>
      </c>
      <c r="Z96" s="25">
        <v>0.55000000000000004</v>
      </c>
      <c r="AA96" s="25">
        <v>0.55000000000000004</v>
      </c>
      <c r="AB96" s="25">
        <v>0.55000000000000004</v>
      </c>
      <c r="AC96" s="25">
        <v>0.55000000000000004</v>
      </c>
      <c r="AD96" s="25">
        <v>0.55000000000000004</v>
      </c>
      <c r="AE96" s="25">
        <v>0.55000000000000004</v>
      </c>
      <c r="AF96">
        <v>-2.0460000000000001E-3</v>
      </c>
    </row>
    <row r="97" spans="1:32" ht="15" customHeight="1">
      <c r="A97" s="3" t="s">
        <v>167</v>
      </c>
      <c r="B97" s="25">
        <v>3.2359979999999999</v>
      </c>
      <c r="C97" s="25">
        <v>3.0302280000000001</v>
      </c>
      <c r="D97" s="25">
        <v>3.0217049999999999</v>
      </c>
      <c r="E97" s="25">
        <v>3.1025200000000002</v>
      </c>
      <c r="F97" s="25">
        <v>3.1346639999999999</v>
      </c>
      <c r="G97" s="25">
        <v>3.1679590000000002</v>
      </c>
      <c r="H97" s="25">
        <v>3.2100930000000001</v>
      </c>
      <c r="I97" s="25">
        <v>3.2393809999999998</v>
      </c>
      <c r="J97" s="25">
        <v>3.2854179999999999</v>
      </c>
      <c r="K97" s="25">
        <v>3.337513</v>
      </c>
      <c r="L97" s="25">
        <v>3.3863430000000001</v>
      </c>
      <c r="M97" s="25">
        <v>3.4148130000000001</v>
      </c>
      <c r="N97" s="25">
        <v>3.439298</v>
      </c>
      <c r="O97" s="25">
        <v>3.4517929999999999</v>
      </c>
      <c r="P97" s="25">
        <v>3.4615100000000001</v>
      </c>
      <c r="Q97" s="25">
        <v>3.469328</v>
      </c>
      <c r="R97" s="25">
        <v>3.4903059999999999</v>
      </c>
      <c r="S97" s="25">
        <v>3.5034209999999999</v>
      </c>
      <c r="T97" s="25">
        <v>3.5167600000000001</v>
      </c>
      <c r="U97" s="25">
        <v>3.5426700000000002</v>
      </c>
      <c r="V97" s="25">
        <v>3.5373749999999999</v>
      </c>
      <c r="W97" s="25">
        <v>3.554691</v>
      </c>
      <c r="X97" s="25">
        <v>3.578233</v>
      </c>
      <c r="Y97" s="25">
        <v>3.5867870000000002</v>
      </c>
      <c r="Z97" s="25">
        <v>3.6105839999999998</v>
      </c>
      <c r="AA97" s="25">
        <v>3.6236869999999999</v>
      </c>
      <c r="AB97" s="25">
        <v>3.6398730000000001</v>
      </c>
      <c r="AC97" s="25">
        <v>3.65855</v>
      </c>
      <c r="AD97" s="25">
        <v>3.6807699999999999</v>
      </c>
      <c r="AE97" s="25">
        <v>3.7154280000000002</v>
      </c>
      <c r="AF97">
        <v>4.7749999999999997E-3</v>
      </c>
    </row>
    <row r="98" spans="1:32" ht="15" customHeight="1">
      <c r="A98" s="3" t="s">
        <v>9</v>
      </c>
      <c r="B98" s="25">
        <v>35.928435999999998</v>
      </c>
      <c r="C98" s="25">
        <v>36.346207</v>
      </c>
      <c r="D98" s="25">
        <v>36.730465000000002</v>
      </c>
      <c r="E98" s="25">
        <v>37.057673999999999</v>
      </c>
      <c r="F98" s="25">
        <v>37.224186000000003</v>
      </c>
      <c r="G98" s="25">
        <v>37.224747000000001</v>
      </c>
      <c r="H98" s="25">
        <v>37.142001999999998</v>
      </c>
      <c r="I98" s="25">
        <v>37.031131999999999</v>
      </c>
      <c r="J98" s="25">
        <v>37.028584000000002</v>
      </c>
      <c r="K98" s="25">
        <v>37.115456000000002</v>
      </c>
      <c r="L98" s="25">
        <v>37.189529</v>
      </c>
      <c r="M98" s="25">
        <v>37.170611999999998</v>
      </c>
      <c r="N98" s="25">
        <v>37.145096000000002</v>
      </c>
      <c r="O98" s="25">
        <v>37.075920000000004</v>
      </c>
      <c r="P98" s="25">
        <v>37.024054999999997</v>
      </c>
      <c r="Q98" s="25">
        <v>36.981487000000001</v>
      </c>
      <c r="R98" s="25">
        <v>36.996490000000001</v>
      </c>
      <c r="S98" s="25">
        <v>36.981727999999997</v>
      </c>
      <c r="T98" s="25">
        <v>36.969009</v>
      </c>
      <c r="U98" s="25">
        <v>37.011791000000002</v>
      </c>
      <c r="V98" s="25">
        <v>37.107993999999998</v>
      </c>
      <c r="W98" s="25">
        <v>37.256461999999999</v>
      </c>
      <c r="X98" s="25">
        <v>37.443916000000002</v>
      </c>
      <c r="Y98" s="25">
        <v>37.599196999999997</v>
      </c>
      <c r="Z98" s="25">
        <v>37.732689000000001</v>
      </c>
      <c r="AA98" s="25">
        <v>37.907986000000001</v>
      </c>
      <c r="AB98" s="25">
        <v>38.071609000000002</v>
      </c>
      <c r="AC98" s="25">
        <v>38.143237999999997</v>
      </c>
      <c r="AD98" s="25">
        <v>38.185226</v>
      </c>
      <c r="AE98" s="25">
        <v>38.328983000000001</v>
      </c>
      <c r="AF98">
        <v>2.2330000000000002E-3</v>
      </c>
    </row>
    <row r="99" spans="1:32" ht="15" customHeight="1">
      <c r="A99" s="3" t="s">
        <v>3</v>
      </c>
      <c r="B99" s="25">
        <v>17.179390000000001</v>
      </c>
      <c r="C99" s="25">
        <v>18.000315000000001</v>
      </c>
      <c r="D99" s="25">
        <v>18.031957999999999</v>
      </c>
      <c r="E99" s="25">
        <v>18.430931000000001</v>
      </c>
      <c r="F99" s="25">
        <v>18.670926999999999</v>
      </c>
      <c r="G99" s="25">
        <v>18.851015</v>
      </c>
      <c r="H99" s="25">
        <v>18.951108999999999</v>
      </c>
      <c r="I99" s="25">
        <v>19.020966000000001</v>
      </c>
      <c r="J99" s="25">
        <v>19.102962000000002</v>
      </c>
      <c r="K99" s="25">
        <v>19.179604000000001</v>
      </c>
      <c r="L99" s="25">
        <v>19.129494000000001</v>
      </c>
      <c r="M99" s="25">
        <v>19.185289000000001</v>
      </c>
      <c r="N99" s="25">
        <v>19.234044999999998</v>
      </c>
      <c r="O99" s="25">
        <v>19.350431</v>
      </c>
      <c r="P99" s="25">
        <v>19.471916</v>
      </c>
      <c r="Q99" s="25">
        <v>19.622437999999999</v>
      </c>
      <c r="R99" s="25">
        <v>19.807510000000001</v>
      </c>
      <c r="S99" s="25">
        <v>19.927343</v>
      </c>
      <c r="T99" s="25">
        <v>20.083649000000001</v>
      </c>
      <c r="U99" s="25">
        <v>20.200792</v>
      </c>
      <c r="V99" s="25">
        <v>20.396023</v>
      </c>
      <c r="W99" s="25">
        <v>20.63327</v>
      </c>
      <c r="X99" s="25">
        <v>20.861340999999999</v>
      </c>
      <c r="Y99" s="25">
        <v>21.073252</v>
      </c>
      <c r="Z99" s="25">
        <v>21.262329000000001</v>
      </c>
      <c r="AA99" s="25">
        <v>21.477264000000002</v>
      </c>
      <c r="AB99" s="25">
        <v>21.669976999999999</v>
      </c>
      <c r="AC99" s="25">
        <v>21.817758999999999</v>
      </c>
      <c r="AD99" s="25">
        <v>21.940342000000001</v>
      </c>
      <c r="AE99" s="25">
        <v>22.111315000000001</v>
      </c>
      <c r="AF99">
        <v>8.7410000000000005E-3</v>
      </c>
    </row>
    <row r="100" spans="1:32" ht="15" customHeight="1">
      <c r="A100" s="3" t="s">
        <v>16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t="s">
        <v>205</v>
      </c>
    </row>
    <row r="101" spans="1:32" ht="15" customHeight="1">
      <c r="A101" s="3" t="s">
        <v>157</v>
      </c>
      <c r="B101" s="25">
        <v>1.9084449999999999</v>
      </c>
      <c r="C101" s="25">
        <v>2.0179659999999999</v>
      </c>
      <c r="D101" s="25">
        <v>2.1679149999999998</v>
      </c>
      <c r="E101" s="25">
        <v>2.2087750000000002</v>
      </c>
      <c r="F101" s="25">
        <v>2.248097</v>
      </c>
      <c r="G101" s="25">
        <v>2.2718219999999998</v>
      </c>
      <c r="H101" s="25">
        <v>2.2984490000000002</v>
      </c>
      <c r="I101" s="25">
        <v>2.3771650000000002</v>
      </c>
      <c r="J101" s="25">
        <v>2.446612</v>
      </c>
      <c r="K101" s="25">
        <v>2.5169450000000002</v>
      </c>
      <c r="L101" s="25">
        <v>2.5720130000000001</v>
      </c>
      <c r="M101" s="25">
        <v>2.6239699999999999</v>
      </c>
      <c r="N101" s="25">
        <v>2.6790349999999998</v>
      </c>
      <c r="O101" s="25">
        <v>2.738035</v>
      </c>
      <c r="P101" s="25">
        <v>2.7633770000000002</v>
      </c>
      <c r="Q101" s="25">
        <v>2.8082039999999999</v>
      </c>
      <c r="R101" s="25">
        <v>2.8489399999999998</v>
      </c>
      <c r="S101" s="25">
        <v>2.8628269999999998</v>
      </c>
      <c r="T101" s="25">
        <v>2.8845350000000001</v>
      </c>
      <c r="U101" s="25">
        <v>2.920223</v>
      </c>
      <c r="V101" s="25">
        <v>2.9389720000000001</v>
      </c>
      <c r="W101" s="25">
        <v>2.9878529999999999</v>
      </c>
      <c r="X101" s="25">
        <v>3.0299719999999999</v>
      </c>
      <c r="Y101" s="25">
        <v>3.0617290000000001</v>
      </c>
      <c r="Z101" s="25">
        <v>3.0766399999999998</v>
      </c>
      <c r="AA101" s="25">
        <v>3.1059610000000002</v>
      </c>
      <c r="AB101" s="25">
        <v>3.1194890000000002</v>
      </c>
      <c r="AC101" s="25">
        <v>3.1242489999999998</v>
      </c>
      <c r="AD101" s="25">
        <v>3.1107450000000001</v>
      </c>
      <c r="AE101" s="25">
        <v>3.1133760000000001</v>
      </c>
      <c r="AF101">
        <v>1.702E-2</v>
      </c>
    </row>
    <row r="102" spans="1:32" ht="15" customHeight="1">
      <c r="A102" s="3" t="s">
        <v>158</v>
      </c>
      <c r="B102" s="25">
        <v>0.30065500000000001</v>
      </c>
      <c r="C102" s="25">
        <v>0.35240899999999997</v>
      </c>
      <c r="D102" s="25">
        <v>0.37265900000000002</v>
      </c>
      <c r="E102" s="25">
        <v>0.37639699999999998</v>
      </c>
      <c r="F102" s="25">
        <v>0.39067000000000002</v>
      </c>
      <c r="G102" s="25">
        <v>0.391683</v>
      </c>
      <c r="H102" s="25">
        <v>0.41688199999999997</v>
      </c>
      <c r="I102" s="25">
        <v>0.46835300000000002</v>
      </c>
      <c r="J102" s="25">
        <v>0.51767799999999997</v>
      </c>
      <c r="K102" s="25">
        <v>0.56807700000000005</v>
      </c>
      <c r="L102" s="25">
        <v>0.618475</v>
      </c>
      <c r="M102" s="25">
        <v>0.66994600000000004</v>
      </c>
      <c r="N102" s="25">
        <v>0.71927099999999999</v>
      </c>
      <c r="O102" s="25">
        <v>0.76966900000000005</v>
      </c>
      <c r="P102" s="25">
        <v>0.81166799999999995</v>
      </c>
      <c r="Q102" s="25">
        <v>0.83794000000000002</v>
      </c>
      <c r="R102" s="25">
        <v>0.85366600000000004</v>
      </c>
      <c r="S102" s="25">
        <v>0.87046599999999996</v>
      </c>
      <c r="T102" s="25">
        <v>0.87886500000000001</v>
      </c>
      <c r="U102" s="25">
        <v>0.88833799999999996</v>
      </c>
      <c r="V102" s="25">
        <v>0.89566500000000004</v>
      </c>
      <c r="W102" s="25">
        <v>0.89566500000000004</v>
      </c>
      <c r="X102" s="25">
        <v>0.89566500000000004</v>
      </c>
      <c r="Y102" s="25">
        <v>0.89673800000000004</v>
      </c>
      <c r="Z102" s="25">
        <v>0.89566500000000004</v>
      </c>
      <c r="AA102" s="25">
        <v>0.89566500000000004</v>
      </c>
      <c r="AB102" s="25">
        <v>0.89566500000000004</v>
      </c>
      <c r="AC102" s="25">
        <v>0.89673800000000004</v>
      </c>
      <c r="AD102" s="25">
        <v>0.89566500000000004</v>
      </c>
      <c r="AE102" s="25">
        <v>0.89566500000000004</v>
      </c>
      <c r="AF102">
        <v>3.8358999999999997E-2</v>
      </c>
    </row>
    <row r="103" spans="1:32" ht="15" customHeight="1">
      <c r="A103" s="3" t="s">
        <v>164</v>
      </c>
      <c r="B103" s="25">
        <v>0.74792999999999998</v>
      </c>
      <c r="C103" s="25">
        <v>0.71303300000000003</v>
      </c>
      <c r="D103" s="25">
        <v>0.72604400000000002</v>
      </c>
      <c r="E103" s="25">
        <v>0.72319500000000003</v>
      </c>
      <c r="F103" s="25">
        <v>0.71838800000000003</v>
      </c>
      <c r="G103" s="25">
        <v>0.70947099999999996</v>
      </c>
      <c r="H103" s="25">
        <v>0.70053500000000002</v>
      </c>
      <c r="I103" s="25">
        <v>0.70242800000000005</v>
      </c>
      <c r="J103" s="25">
        <v>0.69664499999999996</v>
      </c>
      <c r="K103" s="25">
        <v>0.69314399999999998</v>
      </c>
      <c r="L103" s="25">
        <v>0.69694199999999995</v>
      </c>
      <c r="M103" s="25">
        <v>0.70543800000000001</v>
      </c>
      <c r="N103" s="25">
        <v>0.71091199999999999</v>
      </c>
      <c r="O103" s="25">
        <v>0.71235800000000005</v>
      </c>
      <c r="P103" s="25">
        <v>0.70800099999999999</v>
      </c>
      <c r="Q103" s="25">
        <v>0.71515399999999996</v>
      </c>
      <c r="R103" s="25">
        <v>0.73039600000000005</v>
      </c>
      <c r="S103" s="25">
        <v>0.74134100000000003</v>
      </c>
      <c r="T103" s="25">
        <v>0.74968599999999996</v>
      </c>
      <c r="U103" s="25">
        <v>0.761521</v>
      </c>
      <c r="V103" s="25">
        <v>0.76854</v>
      </c>
      <c r="W103" s="25">
        <v>0.77898999999999996</v>
      </c>
      <c r="X103" s="25">
        <v>0.78992200000000001</v>
      </c>
      <c r="Y103" s="25">
        <v>0.80625400000000003</v>
      </c>
      <c r="Z103" s="25">
        <v>0.81528800000000001</v>
      </c>
      <c r="AA103" s="25">
        <v>0.82213499999999995</v>
      </c>
      <c r="AB103" s="25">
        <v>0.83494100000000004</v>
      </c>
      <c r="AC103" s="25">
        <v>0.83806400000000003</v>
      </c>
      <c r="AD103" s="25">
        <v>0.84274899999999997</v>
      </c>
      <c r="AE103" s="25">
        <v>0.84726299999999999</v>
      </c>
      <c r="AF103">
        <v>4.3090000000000003E-3</v>
      </c>
    </row>
    <row r="104" spans="1:32" ht="15" customHeight="1">
      <c r="A104" s="3" t="s">
        <v>17</v>
      </c>
      <c r="B104" s="25">
        <v>20.136420999999999</v>
      </c>
      <c r="C104" s="25">
        <v>21.083722999999999</v>
      </c>
      <c r="D104" s="25">
        <v>21.298576000000001</v>
      </c>
      <c r="E104" s="25">
        <v>21.739296</v>
      </c>
      <c r="F104" s="25">
        <v>22.028082000000001</v>
      </c>
      <c r="G104" s="25">
        <v>22.223991000000002</v>
      </c>
      <c r="H104" s="25">
        <v>22.366973999999999</v>
      </c>
      <c r="I104" s="25">
        <v>22.568912999999998</v>
      </c>
      <c r="J104" s="25">
        <v>22.763897</v>
      </c>
      <c r="K104" s="25">
        <v>22.957768999999999</v>
      </c>
      <c r="L104" s="25">
        <v>23.016922000000001</v>
      </c>
      <c r="M104" s="25">
        <v>23.184645</v>
      </c>
      <c r="N104" s="25">
        <v>23.343264000000001</v>
      </c>
      <c r="O104" s="25">
        <v>23.570494</v>
      </c>
      <c r="P104" s="25">
        <v>23.754964999999999</v>
      </c>
      <c r="Q104" s="25">
        <v>23.983733999999998</v>
      </c>
      <c r="R104" s="25">
        <v>24.240513</v>
      </c>
      <c r="S104" s="25">
        <v>24.401978</v>
      </c>
      <c r="T104" s="25">
        <v>24.596734999999999</v>
      </c>
      <c r="U104" s="25">
        <v>24.770873999999999</v>
      </c>
      <c r="V104" s="25">
        <v>24.999199000000001</v>
      </c>
      <c r="W104" s="25">
        <v>25.295777999999999</v>
      </c>
      <c r="X104" s="25">
        <v>25.576899000000001</v>
      </c>
      <c r="Y104" s="25">
        <v>25.837973000000002</v>
      </c>
      <c r="Z104" s="25">
        <v>26.049921000000001</v>
      </c>
      <c r="AA104" s="25">
        <v>26.301024999999999</v>
      </c>
      <c r="AB104" s="25">
        <v>26.520071000000002</v>
      </c>
      <c r="AC104" s="25">
        <v>26.676808999999999</v>
      </c>
      <c r="AD104" s="25">
        <v>26.789498999999999</v>
      </c>
      <c r="AE104" s="25">
        <v>26.967618999999999</v>
      </c>
      <c r="AF104">
        <v>1.0123E-2</v>
      </c>
    </row>
    <row r="105" spans="1:32" ht="15" customHeight="1">
      <c r="A105" s="3" t="s">
        <v>18</v>
      </c>
      <c r="B105" s="25">
        <v>0.47798000000000002</v>
      </c>
      <c r="C105" s="25">
        <v>0.45835500000000001</v>
      </c>
      <c r="D105" s="25">
        <v>0.50855300000000003</v>
      </c>
      <c r="E105" s="25">
        <v>0.56085499999999999</v>
      </c>
      <c r="F105" s="25">
        <v>0.56584400000000001</v>
      </c>
      <c r="G105" s="25">
        <v>0.57354799999999995</v>
      </c>
      <c r="H105" s="25">
        <v>0.57836100000000001</v>
      </c>
      <c r="I105" s="25">
        <v>0.57896099999999995</v>
      </c>
      <c r="J105" s="25">
        <v>0.57433999999999996</v>
      </c>
      <c r="K105" s="25">
        <v>0.57189400000000001</v>
      </c>
      <c r="L105" s="25">
        <v>0.56250500000000003</v>
      </c>
      <c r="M105" s="25">
        <v>0.55440100000000003</v>
      </c>
      <c r="N105" s="25">
        <v>0.54152800000000001</v>
      </c>
      <c r="O105" s="25">
        <v>0.54141099999999998</v>
      </c>
      <c r="P105" s="25">
        <v>0.53908400000000001</v>
      </c>
      <c r="Q105" s="25">
        <v>0.53868199999999999</v>
      </c>
      <c r="R105" s="25">
        <v>0.53837000000000002</v>
      </c>
      <c r="S105" s="25">
        <v>0.53315400000000002</v>
      </c>
      <c r="T105" s="25">
        <v>0.52710000000000001</v>
      </c>
      <c r="U105" s="25">
        <v>0.52332100000000004</v>
      </c>
      <c r="V105" s="25">
        <v>0.52391299999999996</v>
      </c>
      <c r="W105" s="25">
        <v>0.53325500000000003</v>
      </c>
      <c r="X105" s="25">
        <v>0.540157</v>
      </c>
      <c r="Y105" s="25">
        <v>0.53830900000000004</v>
      </c>
      <c r="Z105" s="25">
        <v>0.531891</v>
      </c>
      <c r="AA105" s="25">
        <v>0.53396500000000002</v>
      </c>
      <c r="AB105" s="25">
        <v>0.52699200000000002</v>
      </c>
      <c r="AC105" s="25">
        <v>0.51834899999999995</v>
      </c>
      <c r="AD105" s="25">
        <v>0.50929199999999997</v>
      </c>
      <c r="AE105" s="25">
        <v>0.50873299999999999</v>
      </c>
      <c r="AF105">
        <v>2.1519999999999998E-3</v>
      </c>
    </row>
    <row r="106" spans="1:32" ht="15" customHeight="1">
      <c r="A106" s="3" t="s">
        <v>27</v>
      </c>
      <c r="B106" s="25">
        <v>0.50122500000000003</v>
      </c>
      <c r="C106" s="25">
        <v>0.474692</v>
      </c>
      <c r="D106" s="25">
        <v>0.48071799999999998</v>
      </c>
      <c r="E106" s="25">
        <v>0.487286</v>
      </c>
      <c r="F106" s="25">
        <v>0.48853000000000002</v>
      </c>
      <c r="G106" s="25">
        <v>0.49033199999999999</v>
      </c>
      <c r="H106" s="25">
        <v>0.49180000000000001</v>
      </c>
      <c r="I106" s="25">
        <v>0.49244100000000002</v>
      </c>
      <c r="J106" s="25">
        <v>0.493058</v>
      </c>
      <c r="K106" s="25">
        <v>0.49386099999999999</v>
      </c>
      <c r="L106" s="25">
        <v>0.49315700000000001</v>
      </c>
      <c r="M106" s="25">
        <v>0.49174800000000002</v>
      </c>
      <c r="N106" s="25">
        <v>0.48974800000000002</v>
      </c>
      <c r="O106" s="25">
        <v>0.48851499999999998</v>
      </c>
      <c r="P106" s="25">
        <v>0.48685800000000001</v>
      </c>
      <c r="Q106" s="25">
        <v>0.485597</v>
      </c>
      <c r="R106" s="25">
        <v>0.48821100000000001</v>
      </c>
      <c r="S106" s="25">
        <v>0.48708600000000002</v>
      </c>
      <c r="T106" s="25">
        <v>0.48706700000000003</v>
      </c>
      <c r="U106" s="25">
        <v>0.48835099999999998</v>
      </c>
      <c r="V106" s="25">
        <v>0.49074899999999999</v>
      </c>
      <c r="W106" s="25">
        <v>0.49948199999999998</v>
      </c>
      <c r="X106" s="25">
        <v>0.502803</v>
      </c>
      <c r="Y106" s="25">
        <v>0.50743199999999999</v>
      </c>
      <c r="Z106" s="25">
        <v>0.50627999999999995</v>
      </c>
      <c r="AA106" s="25">
        <v>0.50541899999999995</v>
      </c>
      <c r="AB106" s="25">
        <v>0.50434699999999999</v>
      </c>
      <c r="AC106" s="25">
        <v>0.50261900000000004</v>
      </c>
      <c r="AD106" s="25">
        <v>0.50112699999999999</v>
      </c>
      <c r="AE106" s="25">
        <v>0.50005699999999997</v>
      </c>
      <c r="AF106">
        <v>-8.0000000000000007E-5</v>
      </c>
    </row>
    <row r="107" spans="1:32" ht="15" customHeight="1">
      <c r="A107" s="3" t="s">
        <v>20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t="s">
        <v>205</v>
      </c>
    </row>
    <row r="108" spans="1:32" ht="15" customHeight="1">
      <c r="A108" s="3" t="s">
        <v>21</v>
      </c>
      <c r="B108" s="25">
        <v>-3.5229000000000003E-2</v>
      </c>
      <c r="C108" s="25">
        <v>-2.3674000000000001E-2</v>
      </c>
      <c r="D108" s="25">
        <v>-2.5769E-2</v>
      </c>
      <c r="E108" s="25">
        <v>-2.1807E-2</v>
      </c>
      <c r="F108" s="25">
        <v>-2.3056E-2</v>
      </c>
      <c r="G108" s="25">
        <v>-2.2575000000000001E-2</v>
      </c>
      <c r="H108" s="25">
        <v>-2.2565999999999999E-2</v>
      </c>
      <c r="I108" s="25">
        <v>-2.2512000000000001E-2</v>
      </c>
      <c r="J108" s="25">
        <v>-2.2009000000000001E-2</v>
      </c>
      <c r="K108" s="25">
        <v>-2.1932E-2</v>
      </c>
      <c r="L108" s="25">
        <v>-2.2161E-2</v>
      </c>
      <c r="M108" s="25">
        <v>-2.2362E-2</v>
      </c>
      <c r="N108" s="25">
        <v>-2.2692E-2</v>
      </c>
      <c r="O108" s="25">
        <v>-2.2676000000000002E-2</v>
      </c>
      <c r="P108" s="25">
        <v>-2.2681E-2</v>
      </c>
      <c r="Q108" s="25">
        <v>-2.2595000000000001E-2</v>
      </c>
      <c r="R108" s="25">
        <v>-2.2471000000000001E-2</v>
      </c>
      <c r="S108" s="25">
        <v>-2.2512999999999998E-2</v>
      </c>
      <c r="T108" s="25">
        <v>-2.2457000000000001E-2</v>
      </c>
      <c r="U108" s="25">
        <v>-2.2388999999999999E-2</v>
      </c>
      <c r="V108" s="25">
        <v>-2.2005E-2</v>
      </c>
      <c r="W108" s="25">
        <v>-2.1617999999999998E-2</v>
      </c>
      <c r="X108" s="25">
        <v>-2.1276E-2</v>
      </c>
      <c r="Y108" s="25">
        <v>-2.1267000000000001E-2</v>
      </c>
      <c r="Z108" s="25">
        <v>-2.1439E-2</v>
      </c>
      <c r="AA108" s="25">
        <v>-2.1135000000000001E-2</v>
      </c>
      <c r="AB108" s="25">
        <v>-2.1235E-2</v>
      </c>
      <c r="AC108" s="25">
        <v>-2.1510999999999999E-2</v>
      </c>
      <c r="AD108" s="25">
        <v>-2.1635999999999999E-2</v>
      </c>
      <c r="AE108" s="25">
        <v>-2.1333000000000001E-2</v>
      </c>
      <c r="AF108">
        <v>-1.7146999999999999E-2</v>
      </c>
    </row>
    <row r="109" spans="1:32" ht="15" customHeight="1">
      <c r="A109" s="3" t="s">
        <v>22</v>
      </c>
      <c r="B109" s="25">
        <v>0.94397600000000004</v>
      </c>
      <c r="C109" s="25">
        <v>0.90937299999999999</v>
      </c>
      <c r="D109" s="25">
        <v>0.96350199999999997</v>
      </c>
      <c r="E109" s="25">
        <v>1.0263329999999999</v>
      </c>
      <c r="F109" s="25">
        <v>1.031318</v>
      </c>
      <c r="G109" s="25">
        <v>1.0413049999999999</v>
      </c>
      <c r="H109" s="25">
        <v>1.0475950000000001</v>
      </c>
      <c r="I109" s="25">
        <v>1.048891</v>
      </c>
      <c r="J109" s="25">
        <v>1.0453889999999999</v>
      </c>
      <c r="K109" s="25">
        <v>1.0438229999999999</v>
      </c>
      <c r="L109" s="25">
        <v>1.0335000000000001</v>
      </c>
      <c r="M109" s="25">
        <v>1.023787</v>
      </c>
      <c r="N109" s="25">
        <v>1.008583</v>
      </c>
      <c r="O109" s="25">
        <v>1.00725</v>
      </c>
      <c r="P109" s="25">
        <v>1.003261</v>
      </c>
      <c r="Q109" s="25">
        <v>1.001684</v>
      </c>
      <c r="R109" s="25">
        <v>1.004111</v>
      </c>
      <c r="S109" s="25">
        <v>0.99772700000000003</v>
      </c>
      <c r="T109" s="25">
        <v>0.99170999999999998</v>
      </c>
      <c r="U109" s="25">
        <v>0.98928400000000005</v>
      </c>
      <c r="V109" s="25">
        <v>0.99265700000000001</v>
      </c>
      <c r="W109" s="25">
        <v>1.01112</v>
      </c>
      <c r="X109" s="25">
        <v>1.0216829999999999</v>
      </c>
      <c r="Y109" s="25">
        <v>1.0244740000000001</v>
      </c>
      <c r="Z109" s="25">
        <v>1.0167310000000001</v>
      </c>
      <c r="AA109" s="25">
        <v>1.018248</v>
      </c>
      <c r="AB109" s="25">
        <v>1.010105</v>
      </c>
      <c r="AC109" s="25">
        <v>0.99945799999999996</v>
      </c>
      <c r="AD109" s="25">
        <v>0.98878299999999997</v>
      </c>
      <c r="AE109" s="25">
        <v>0.98745700000000003</v>
      </c>
      <c r="AF109">
        <v>1.554E-3</v>
      </c>
    </row>
    <row r="110" spans="1:32" ht="15" customHeight="1">
      <c r="A110" s="3" t="s">
        <v>23</v>
      </c>
      <c r="B110" s="25">
        <v>0.94147800000000004</v>
      </c>
      <c r="C110" s="25">
        <v>0.89444000000000001</v>
      </c>
      <c r="D110" s="25">
        <v>0.90491299999999997</v>
      </c>
      <c r="E110" s="25">
        <v>0.90879200000000004</v>
      </c>
      <c r="F110" s="25">
        <v>0.92047100000000004</v>
      </c>
      <c r="G110" s="25">
        <v>0.92353399999999997</v>
      </c>
      <c r="H110" s="25">
        <v>0.92303199999999996</v>
      </c>
      <c r="I110" s="25">
        <v>0.92152999999999996</v>
      </c>
      <c r="J110" s="25">
        <v>0.92247500000000004</v>
      </c>
      <c r="K110" s="25">
        <v>0.92582799999999998</v>
      </c>
      <c r="L110" s="25">
        <v>0.92913900000000005</v>
      </c>
      <c r="M110" s="25">
        <v>0.93074000000000001</v>
      </c>
      <c r="N110" s="25">
        <v>0.93284199999999995</v>
      </c>
      <c r="O110" s="25">
        <v>0.93885600000000002</v>
      </c>
      <c r="P110" s="25">
        <v>0.93986899999999995</v>
      </c>
      <c r="Q110" s="25">
        <v>0.940554</v>
      </c>
      <c r="R110" s="25">
        <v>0.94598400000000005</v>
      </c>
      <c r="S110" s="25">
        <v>0.94818000000000002</v>
      </c>
      <c r="T110" s="25">
        <v>0.95052400000000004</v>
      </c>
      <c r="U110" s="25">
        <v>0.95402200000000004</v>
      </c>
      <c r="V110" s="25">
        <v>0.95835499999999996</v>
      </c>
      <c r="W110" s="25">
        <v>0.97153999999999996</v>
      </c>
      <c r="X110" s="25">
        <v>0.97777700000000001</v>
      </c>
      <c r="Y110" s="25">
        <v>0.98483200000000004</v>
      </c>
      <c r="Z110" s="25">
        <v>0.99052899999999999</v>
      </c>
      <c r="AA110" s="25">
        <v>0.99792400000000003</v>
      </c>
      <c r="AB110" s="25">
        <v>1.005752</v>
      </c>
      <c r="AC110" s="25">
        <v>1.012659</v>
      </c>
      <c r="AD110" s="25">
        <v>1.0223230000000001</v>
      </c>
      <c r="AE110" s="25">
        <v>1.029884</v>
      </c>
      <c r="AF110">
        <v>3.0999999999999999E-3</v>
      </c>
    </row>
    <row r="111" spans="1:32" ht="15" customHeight="1">
      <c r="A111" s="3" t="s">
        <v>168</v>
      </c>
      <c r="B111" s="25">
        <v>2.1446190000000001</v>
      </c>
      <c r="C111" s="25">
        <v>2.2367300000000001</v>
      </c>
      <c r="D111" s="25">
        <v>2.2635209999999999</v>
      </c>
      <c r="E111" s="25">
        <v>2.340973</v>
      </c>
      <c r="F111" s="25">
        <v>2.3784869999999998</v>
      </c>
      <c r="G111" s="25">
        <v>2.3980630000000001</v>
      </c>
      <c r="H111" s="25">
        <v>2.4076050000000002</v>
      </c>
      <c r="I111" s="25">
        <v>2.416941</v>
      </c>
      <c r="J111" s="25">
        <v>2.4354529999999999</v>
      </c>
      <c r="K111" s="25">
        <v>2.4529209999999999</v>
      </c>
      <c r="L111" s="25">
        <v>2.46278</v>
      </c>
      <c r="M111" s="25">
        <v>2.4677380000000002</v>
      </c>
      <c r="N111" s="25">
        <v>2.4673259999999999</v>
      </c>
      <c r="O111" s="25">
        <v>2.4704000000000002</v>
      </c>
      <c r="P111" s="25">
        <v>2.4767670000000002</v>
      </c>
      <c r="Q111" s="25">
        <v>2.4854690000000002</v>
      </c>
      <c r="R111" s="25">
        <v>2.497096</v>
      </c>
      <c r="S111" s="25">
        <v>2.5044240000000002</v>
      </c>
      <c r="T111" s="25">
        <v>2.51545</v>
      </c>
      <c r="U111" s="25">
        <v>2.5284149999999999</v>
      </c>
      <c r="V111" s="25">
        <v>2.54895</v>
      </c>
      <c r="W111" s="25">
        <v>2.5777009999999998</v>
      </c>
      <c r="X111" s="25">
        <v>2.6060479999999999</v>
      </c>
      <c r="Y111" s="25">
        <v>2.6312850000000001</v>
      </c>
      <c r="Z111" s="25">
        <v>2.6512470000000001</v>
      </c>
      <c r="AA111" s="25">
        <v>2.6765129999999999</v>
      </c>
      <c r="AB111" s="25">
        <v>2.7028460000000001</v>
      </c>
      <c r="AC111" s="25">
        <v>2.720459</v>
      </c>
      <c r="AD111" s="25">
        <v>2.7354799999999999</v>
      </c>
      <c r="AE111" s="25">
        <v>2.756459</v>
      </c>
      <c r="AF111">
        <v>8.6920000000000001E-3</v>
      </c>
    </row>
    <row r="112" spans="1:32" ht="15" customHeight="1">
      <c r="A112" s="3" t="s">
        <v>116</v>
      </c>
      <c r="B112" s="25">
        <v>4.5899999999999999E-4</v>
      </c>
      <c r="C112" s="25">
        <v>6.1300000000000005E-4</v>
      </c>
      <c r="D112" s="25">
        <v>7.94E-4</v>
      </c>
      <c r="E112" s="25">
        <v>9.9400000000000009E-4</v>
      </c>
      <c r="F112" s="25">
        <v>1.212E-3</v>
      </c>
      <c r="G112" s="25">
        <v>1.446E-3</v>
      </c>
      <c r="H112" s="25">
        <v>1.7030000000000001E-3</v>
      </c>
      <c r="I112" s="25">
        <v>1.9849999999999998E-3</v>
      </c>
      <c r="J112" s="25">
        <v>2.297E-3</v>
      </c>
      <c r="K112" s="25">
        <v>2.6329999999999999E-3</v>
      </c>
      <c r="L112" s="25">
        <v>2.983E-3</v>
      </c>
      <c r="M112" s="25">
        <v>3.3340000000000002E-3</v>
      </c>
      <c r="N112" s="25">
        <v>3.679E-3</v>
      </c>
      <c r="O112" s="25">
        <v>4.0150000000000003E-3</v>
      </c>
      <c r="P112" s="25">
        <v>4.3340000000000002E-3</v>
      </c>
      <c r="Q112" s="25">
        <v>4.6309999999999997E-3</v>
      </c>
      <c r="R112" s="25">
        <v>4.9030000000000002E-3</v>
      </c>
      <c r="S112" s="25">
        <v>5.1529999999999996E-3</v>
      </c>
      <c r="T112" s="25">
        <v>5.3860000000000002E-3</v>
      </c>
      <c r="U112" s="25">
        <v>5.6090000000000003E-3</v>
      </c>
      <c r="V112" s="25">
        <v>5.8180000000000003E-3</v>
      </c>
      <c r="W112" s="25">
        <v>6.0200000000000002E-3</v>
      </c>
      <c r="X112" s="25">
        <v>6.2129999999999998E-3</v>
      </c>
      <c r="Y112" s="25">
        <v>6.391E-3</v>
      </c>
      <c r="Z112" s="25">
        <v>6.5640000000000004E-3</v>
      </c>
      <c r="AA112" s="25">
        <v>6.7359999999999998E-3</v>
      </c>
      <c r="AB112" s="25">
        <v>6.901E-3</v>
      </c>
      <c r="AC112" s="25">
        <v>7.0530000000000002E-3</v>
      </c>
      <c r="AD112" s="25">
        <v>7.1970000000000003E-3</v>
      </c>
      <c r="AE112" s="25">
        <v>7.3410000000000003E-3</v>
      </c>
      <c r="AF112">
        <v>0.100298</v>
      </c>
    </row>
    <row r="113" spans="1:32" s="160" customFormat="1" ht="15" customHeight="1">
      <c r="A113" s="158" t="s">
        <v>10</v>
      </c>
      <c r="B113" s="159">
        <v>12.976532000000001</v>
      </c>
      <c r="C113" s="159">
        <v>74.764977000000002</v>
      </c>
      <c r="D113" s="159">
        <v>75.701126000000002</v>
      </c>
      <c r="E113" s="159">
        <v>76.577376999999998</v>
      </c>
      <c r="F113" s="159">
        <v>77.442963000000006</v>
      </c>
      <c r="G113" s="159">
        <v>77.973206000000005</v>
      </c>
      <c r="H113" s="159">
        <v>78.213714999999993</v>
      </c>
      <c r="I113" s="159">
        <v>78.534210000000002</v>
      </c>
      <c r="J113" s="159">
        <v>78.769272000000001</v>
      </c>
      <c r="K113" s="159">
        <v>79.028992000000002</v>
      </c>
      <c r="L113" s="159">
        <v>79.174605999999997</v>
      </c>
      <c r="M113" s="159">
        <v>79.414664999999999</v>
      </c>
      <c r="N113" s="159">
        <v>79.705855999999997</v>
      </c>
      <c r="O113" s="159">
        <v>80.006393000000003</v>
      </c>
      <c r="P113" s="159">
        <v>80.365829000000005</v>
      </c>
      <c r="Q113" s="159">
        <v>80.788634999999999</v>
      </c>
      <c r="R113" s="159">
        <v>81.291031000000004</v>
      </c>
      <c r="S113" s="159">
        <v>81.793212999999994</v>
      </c>
      <c r="T113" s="159">
        <v>82.307877000000005</v>
      </c>
      <c r="U113" s="159">
        <v>82.843429999999998</v>
      </c>
      <c r="V113" s="159">
        <v>83.471335999999994</v>
      </c>
      <c r="W113" s="159">
        <v>84.112792999999996</v>
      </c>
      <c r="X113" s="159">
        <v>84.820976000000002</v>
      </c>
      <c r="Y113" s="159">
        <v>85.481826999999996</v>
      </c>
      <c r="Z113" s="159">
        <v>86.129372000000004</v>
      </c>
      <c r="AA113" s="159">
        <v>86.866135</v>
      </c>
      <c r="AB113" s="159">
        <v>87.790024000000003</v>
      </c>
      <c r="AC113" s="159">
        <v>88.549071999999995</v>
      </c>
      <c r="AD113" s="159">
        <v>89.149078000000003</v>
      </c>
      <c r="AE113" s="159">
        <v>90.079078999999993</v>
      </c>
    </row>
    <row r="114" spans="1:32" ht="15" customHeight="1">
      <c r="A114" s="28" t="s">
        <v>11</v>
      </c>
      <c r="B114" s="29">
        <v>73.073111999999995</v>
      </c>
      <c r="C114" s="29">
        <v>74.453536999999997</v>
      </c>
      <c r="D114" s="29">
        <v>75.427704000000006</v>
      </c>
      <c r="E114" s="29">
        <v>76.547340000000005</v>
      </c>
      <c r="F114" s="29">
        <v>77.208160000000007</v>
      </c>
      <c r="G114" s="29">
        <v>77.538177000000005</v>
      </c>
      <c r="H114" s="29">
        <v>77.715202000000005</v>
      </c>
      <c r="I114" s="29">
        <v>77.905028999999999</v>
      </c>
      <c r="J114" s="29">
        <v>78.239136000000002</v>
      </c>
      <c r="K114" s="29">
        <v>78.661804000000004</v>
      </c>
      <c r="L114" s="29">
        <v>78.898651000000001</v>
      </c>
      <c r="M114" s="29">
        <v>79.157486000000006</v>
      </c>
      <c r="N114" s="29">
        <v>79.383262999999999</v>
      </c>
      <c r="O114" s="29">
        <v>79.664992999999996</v>
      </c>
      <c r="P114" s="29">
        <v>79.935349000000002</v>
      </c>
      <c r="Q114" s="29">
        <v>80.273269999999997</v>
      </c>
      <c r="R114" s="29">
        <v>80.722351000000003</v>
      </c>
      <c r="S114" s="29">
        <v>81.015961000000004</v>
      </c>
      <c r="T114" s="29">
        <v>81.340416000000005</v>
      </c>
      <c r="U114" s="29">
        <v>81.698348999999993</v>
      </c>
      <c r="V114" s="29">
        <v>82.202834999999993</v>
      </c>
      <c r="W114" s="29">
        <v>82.866791000000006</v>
      </c>
      <c r="X114" s="29">
        <v>83.552231000000006</v>
      </c>
      <c r="Y114" s="29">
        <v>84.166565000000006</v>
      </c>
      <c r="Z114" s="29">
        <v>84.675338999999994</v>
      </c>
      <c r="AA114" s="29">
        <v>85.293587000000002</v>
      </c>
      <c r="AB114" s="29">
        <v>85.865584999999996</v>
      </c>
      <c r="AC114" s="29">
        <v>86.241866999999999</v>
      </c>
      <c r="AD114" s="29">
        <v>86.538239000000004</v>
      </c>
      <c r="AE114" s="29">
        <v>87.032523999999995</v>
      </c>
      <c r="AF114">
        <v>6.0470000000000003E-3</v>
      </c>
    </row>
    <row r="115" spans="1:32" ht="15" customHeight="1">
      <c r="A115" s="3" t="s">
        <v>12</v>
      </c>
      <c r="B115" s="25">
        <v>23.926984999999998</v>
      </c>
      <c r="C115" s="25">
        <v>23.898384</v>
      </c>
      <c r="D115" s="25">
        <v>24.023893000000001</v>
      </c>
      <c r="E115" s="25">
        <v>23.760231000000001</v>
      </c>
      <c r="F115" s="25">
        <v>23.465246</v>
      </c>
      <c r="G115" s="25">
        <v>23.186019999999999</v>
      </c>
      <c r="H115" s="25">
        <v>22.961468</v>
      </c>
      <c r="I115" s="25">
        <v>22.821390000000001</v>
      </c>
      <c r="J115" s="25">
        <v>22.83662</v>
      </c>
      <c r="K115" s="25">
        <v>22.87406</v>
      </c>
      <c r="L115" s="25">
        <v>23.008251000000001</v>
      </c>
      <c r="M115" s="25">
        <v>23.065204999999999</v>
      </c>
      <c r="N115" s="25">
        <v>22.972156999999999</v>
      </c>
      <c r="O115" s="25">
        <v>22.978985000000002</v>
      </c>
      <c r="P115" s="25">
        <v>23.093575000000001</v>
      </c>
      <c r="Q115" s="25">
        <v>23.277698999999998</v>
      </c>
      <c r="R115" s="25">
        <v>23.388729000000001</v>
      </c>
      <c r="S115" s="25">
        <v>23.520796000000001</v>
      </c>
      <c r="T115" s="25">
        <v>23.684339999999999</v>
      </c>
      <c r="U115" s="25">
        <v>23.799931000000001</v>
      </c>
      <c r="V115" s="25">
        <v>23.959168999999999</v>
      </c>
      <c r="W115" s="25">
        <v>24.139599</v>
      </c>
      <c r="X115" s="25">
        <v>24.301960000000001</v>
      </c>
      <c r="Y115" s="25">
        <v>24.452978000000002</v>
      </c>
      <c r="Z115" s="25">
        <v>24.599356</v>
      </c>
      <c r="AA115" s="25">
        <v>24.759815</v>
      </c>
      <c r="AB115" s="25">
        <v>24.909127999999999</v>
      </c>
      <c r="AC115" s="25">
        <v>25.014590999999999</v>
      </c>
      <c r="AD115" s="25">
        <v>25.152393</v>
      </c>
      <c r="AE115" s="25">
        <v>25.324669</v>
      </c>
      <c r="AF115">
        <v>1.9599999999999999E-3</v>
      </c>
    </row>
    <row r="116" spans="1:32" ht="15" customHeight="1">
      <c r="A116" s="42" t="s">
        <v>129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</row>
    <row r="117" spans="1:32" ht="15" customHeight="1">
      <c r="A117" s="28" t="s">
        <v>4</v>
      </c>
      <c r="B117" s="29">
        <v>97.000099000000006</v>
      </c>
      <c r="C117" s="29">
        <v>98.351921000000004</v>
      </c>
      <c r="D117" s="29">
        <v>99.451599000000002</v>
      </c>
      <c r="E117" s="29">
        <v>100.307571</v>
      </c>
      <c r="F117" s="29">
        <v>100.67340900000001</v>
      </c>
      <c r="G117" s="29">
        <v>100.724197</v>
      </c>
      <c r="H117" s="29">
        <v>100.676666</v>
      </c>
      <c r="I117" s="29">
        <v>100.726418</v>
      </c>
      <c r="J117" s="29">
        <v>101.07576</v>
      </c>
      <c r="K117" s="29">
        <v>101.535866</v>
      </c>
      <c r="L117" s="29">
        <v>101.90690600000001</v>
      </c>
      <c r="M117" s="29">
        <v>102.22268699999999</v>
      </c>
      <c r="N117" s="29">
        <v>102.355423</v>
      </c>
      <c r="O117" s="29">
        <v>102.64398199999999</v>
      </c>
      <c r="P117" s="29">
        <v>103.02892300000001</v>
      </c>
      <c r="Q117" s="29">
        <v>103.55096399999999</v>
      </c>
      <c r="R117" s="29">
        <v>104.11108400000001</v>
      </c>
      <c r="S117" s="29">
        <v>104.53675800000001</v>
      </c>
      <c r="T117" s="29">
        <v>105.02475699999999</v>
      </c>
      <c r="U117" s="29">
        <v>105.498276</v>
      </c>
      <c r="V117" s="29">
        <v>106.162003</v>
      </c>
      <c r="W117" s="29">
        <v>107.006393</v>
      </c>
      <c r="X117" s="29">
        <v>107.854187</v>
      </c>
      <c r="Y117" s="29">
        <v>108.619545</v>
      </c>
      <c r="Z117" s="29">
        <v>109.27469600000001</v>
      </c>
      <c r="AA117" s="29">
        <v>110.053406</v>
      </c>
      <c r="AB117" s="29">
        <v>110.77471199999999</v>
      </c>
      <c r="AC117" s="29">
        <v>111.25645400000001</v>
      </c>
      <c r="AD117" s="29">
        <v>111.690628</v>
      </c>
      <c r="AE117" s="29">
        <v>112.357193</v>
      </c>
      <c r="AF117">
        <v>5.0809999999999996E-3</v>
      </c>
    </row>
    <row r="118" spans="1:32" ht="15" customHeight="1">
      <c r="A118" s="28" t="s">
        <v>169</v>
      </c>
    </row>
    <row r="119" spans="1:32" ht="15" customHeight="1">
      <c r="A119" s="3" t="s">
        <v>8</v>
      </c>
      <c r="B119" s="25">
        <v>7.9904000000000003E-2</v>
      </c>
      <c r="C119" s="25">
        <v>7.6303999999999997E-2</v>
      </c>
      <c r="D119" s="25">
        <v>7.2165999999999994E-2</v>
      </c>
      <c r="E119" s="25">
        <v>6.7000000000000004E-2</v>
      </c>
      <c r="F119" s="25">
        <v>6.3480999999999996E-2</v>
      </c>
      <c r="G119" s="25">
        <v>5.9448000000000001E-2</v>
      </c>
      <c r="H119" s="25">
        <v>5.4212000000000003E-2</v>
      </c>
      <c r="I119" s="25">
        <v>5.2498999999999997E-2</v>
      </c>
      <c r="J119" s="25">
        <v>5.1298999999999997E-2</v>
      </c>
      <c r="K119" s="25">
        <v>5.0264000000000003E-2</v>
      </c>
      <c r="L119" s="25">
        <v>4.8135999999999998E-2</v>
      </c>
      <c r="M119" s="25">
        <v>4.7246999999999997E-2</v>
      </c>
      <c r="N119" s="25">
        <v>4.6962999999999998E-2</v>
      </c>
      <c r="O119" s="25">
        <v>4.4597999999999999E-2</v>
      </c>
      <c r="P119" s="25">
        <v>4.3857E-2</v>
      </c>
      <c r="Q119" s="25">
        <v>4.2813999999999998E-2</v>
      </c>
      <c r="R119" s="25">
        <v>4.1550999999999998E-2</v>
      </c>
      <c r="S119" s="25">
        <v>4.0489999999999998E-2</v>
      </c>
      <c r="T119" s="25">
        <v>4.0370000000000003E-2</v>
      </c>
      <c r="U119" s="25">
        <v>3.9771000000000001E-2</v>
      </c>
      <c r="V119" s="25">
        <v>3.9462999999999998E-2</v>
      </c>
      <c r="W119" s="25">
        <v>3.8529000000000001E-2</v>
      </c>
      <c r="X119" s="25">
        <v>3.8137999999999998E-2</v>
      </c>
      <c r="Y119" s="25">
        <v>3.7379000000000003E-2</v>
      </c>
      <c r="Z119" s="25">
        <v>3.6606E-2</v>
      </c>
      <c r="AA119" s="25">
        <v>3.628E-2</v>
      </c>
      <c r="AB119" s="25">
        <v>3.5961E-2</v>
      </c>
      <c r="AC119" s="25">
        <v>3.6027000000000003E-2</v>
      </c>
      <c r="AD119" s="25">
        <v>3.6227000000000002E-2</v>
      </c>
      <c r="AE119" s="25">
        <v>3.6466999999999999E-2</v>
      </c>
      <c r="AF119">
        <v>-2.6686999999999999E-2</v>
      </c>
    </row>
    <row r="120" spans="1:32" ht="15" customHeight="1">
      <c r="A120" s="3" t="s">
        <v>14</v>
      </c>
      <c r="B120" s="25">
        <v>3.6726000000000002E-2</v>
      </c>
      <c r="C120" s="25">
        <v>3.5629000000000001E-2</v>
      </c>
      <c r="D120" s="25">
        <v>3.5674999999999998E-2</v>
      </c>
      <c r="E120" s="25">
        <v>3.5063999999999998E-2</v>
      </c>
      <c r="F120" s="25">
        <v>3.5025000000000001E-2</v>
      </c>
      <c r="G120" s="25">
        <v>3.4410000000000003E-2</v>
      </c>
      <c r="H120" s="25">
        <v>3.3468999999999999E-2</v>
      </c>
      <c r="I120" s="25">
        <v>3.2979000000000001E-2</v>
      </c>
      <c r="J120" s="25">
        <v>3.2550000000000003E-2</v>
      </c>
      <c r="K120" s="25">
        <v>3.2056000000000001E-2</v>
      </c>
      <c r="L120" s="25">
        <v>3.1736E-2</v>
      </c>
      <c r="M120" s="25">
        <v>3.1502000000000002E-2</v>
      </c>
      <c r="N120" s="25">
        <v>3.1308000000000002E-2</v>
      </c>
      <c r="O120" s="25">
        <v>3.1137000000000001E-2</v>
      </c>
      <c r="P120" s="25">
        <v>3.0974000000000002E-2</v>
      </c>
      <c r="Q120" s="25">
        <v>3.0393E-2</v>
      </c>
      <c r="R120" s="25">
        <v>2.9812000000000002E-2</v>
      </c>
      <c r="S120" s="25">
        <v>2.9203E-2</v>
      </c>
      <c r="T120" s="25">
        <v>2.8582E-2</v>
      </c>
      <c r="U120" s="25">
        <v>2.7942999999999999E-2</v>
      </c>
      <c r="V120" s="25">
        <v>2.5949E-2</v>
      </c>
      <c r="W120" s="25">
        <v>2.3965E-2</v>
      </c>
      <c r="X120" s="25">
        <v>2.1919999999999999E-2</v>
      </c>
      <c r="Y120" s="25">
        <v>1.9741000000000002E-2</v>
      </c>
      <c r="Z120" s="25">
        <v>1.7547E-2</v>
      </c>
      <c r="AA120" s="25">
        <v>1.7642000000000001E-2</v>
      </c>
      <c r="AB120" s="25">
        <v>1.7631000000000001E-2</v>
      </c>
      <c r="AC120" s="25">
        <v>1.7697999999999998E-2</v>
      </c>
      <c r="AD120" s="25">
        <v>1.7766000000000001E-2</v>
      </c>
      <c r="AE120" s="25">
        <v>1.7842E-2</v>
      </c>
      <c r="AF120">
        <v>-2.4587000000000001E-2</v>
      </c>
    </row>
    <row r="121" spans="1:32" ht="15" customHeight="1">
      <c r="A121" s="3" t="s">
        <v>9</v>
      </c>
      <c r="B121" s="25">
        <v>0.11663</v>
      </c>
      <c r="C121" s="25">
        <v>0.111932</v>
      </c>
      <c r="D121" s="25">
        <v>0.10784100000000001</v>
      </c>
      <c r="E121" s="25">
        <v>0.102064</v>
      </c>
      <c r="F121" s="25">
        <v>9.8505999999999996E-2</v>
      </c>
      <c r="G121" s="25">
        <v>9.3857999999999997E-2</v>
      </c>
      <c r="H121" s="25">
        <v>8.7680999999999995E-2</v>
      </c>
      <c r="I121" s="25">
        <v>8.5477999999999998E-2</v>
      </c>
      <c r="J121" s="25">
        <v>8.3849000000000007E-2</v>
      </c>
      <c r="K121" s="25">
        <v>8.2320000000000004E-2</v>
      </c>
      <c r="L121" s="25">
        <v>7.9873E-2</v>
      </c>
      <c r="M121" s="25">
        <v>7.8749E-2</v>
      </c>
      <c r="N121" s="25">
        <v>7.8270999999999993E-2</v>
      </c>
      <c r="O121" s="25">
        <v>7.5735999999999998E-2</v>
      </c>
      <c r="P121" s="25">
        <v>7.4829999999999994E-2</v>
      </c>
      <c r="Q121" s="25">
        <v>7.3206999999999994E-2</v>
      </c>
      <c r="R121" s="25">
        <v>7.1362999999999996E-2</v>
      </c>
      <c r="S121" s="25">
        <v>6.9692000000000004E-2</v>
      </c>
      <c r="T121" s="25">
        <v>6.8951999999999999E-2</v>
      </c>
      <c r="U121" s="25">
        <v>6.7713999999999996E-2</v>
      </c>
      <c r="V121" s="25">
        <v>6.5411999999999998E-2</v>
      </c>
      <c r="W121" s="25">
        <v>6.2493E-2</v>
      </c>
      <c r="X121" s="25">
        <v>6.0058E-2</v>
      </c>
      <c r="Y121" s="25">
        <v>5.7119999999999997E-2</v>
      </c>
      <c r="Z121" s="25">
        <v>5.4153E-2</v>
      </c>
      <c r="AA121" s="25">
        <v>5.3921999999999998E-2</v>
      </c>
      <c r="AB121" s="25">
        <v>5.3591E-2</v>
      </c>
      <c r="AC121" s="25">
        <v>5.3725000000000002E-2</v>
      </c>
      <c r="AD121" s="25">
        <v>5.3991999999999998E-2</v>
      </c>
      <c r="AE121" s="25">
        <v>5.4309000000000003E-2</v>
      </c>
      <c r="AF121">
        <v>-2.6012E-2</v>
      </c>
    </row>
    <row r="122" spans="1:32" ht="15" customHeight="1">
      <c r="A122" s="3" t="s">
        <v>3</v>
      </c>
      <c r="B122" s="25">
        <v>11.225135999999999</v>
      </c>
      <c r="C122" s="25">
        <v>10.855952</v>
      </c>
      <c r="D122" s="25">
        <v>11.793265999999999</v>
      </c>
      <c r="E122" s="25">
        <v>11.778613999999999</v>
      </c>
      <c r="F122" s="25">
        <v>11.817183</v>
      </c>
      <c r="G122" s="25">
        <v>11.707167</v>
      </c>
      <c r="H122" s="25">
        <v>11.640739999999999</v>
      </c>
      <c r="I122" s="25">
        <v>11.508668999999999</v>
      </c>
      <c r="J122" s="25">
        <v>11.475842</v>
      </c>
      <c r="K122" s="25">
        <v>11.329579000000001</v>
      </c>
      <c r="L122" s="25">
        <v>11.281015999999999</v>
      </c>
      <c r="M122" s="25">
        <v>11.231256</v>
      </c>
      <c r="N122" s="25">
        <v>11.310822</v>
      </c>
      <c r="O122" s="25">
        <v>11.115512000000001</v>
      </c>
      <c r="P122" s="25">
        <v>10.511822</v>
      </c>
      <c r="Q122" s="25">
        <v>10.278964999999999</v>
      </c>
      <c r="R122" s="25">
        <v>10.437984999999999</v>
      </c>
      <c r="S122" s="25">
        <v>10.449448</v>
      </c>
      <c r="T122" s="25">
        <v>10.448161000000001</v>
      </c>
      <c r="U122" s="25">
        <v>10.510246</v>
      </c>
      <c r="V122" s="25">
        <v>10.526596</v>
      </c>
      <c r="W122" s="25">
        <v>10.770554000000001</v>
      </c>
      <c r="X122" s="25">
        <v>10.991364000000001</v>
      </c>
      <c r="Y122" s="25">
        <v>11.24573</v>
      </c>
      <c r="Z122" s="25">
        <v>11.402614</v>
      </c>
      <c r="AA122" s="25">
        <v>11.616007</v>
      </c>
      <c r="AB122" s="25">
        <v>11.913926</v>
      </c>
      <c r="AC122" s="25">
        <v>12.071908000000001</v>
      </c>
      <c r="AD122" s="25">
        <v>12.227111000000001</v>
      </c>
      <c r="AE122" s="25">
        <v>12.272183999999999</v>
      </c>
      <c r="AF122">
        <v>3.0799999999999998E-3</v>
      </c>
    </row>
    <row r="123" spans="1:32" ht="15" customHeight="1">
      <c r="A123" s="3" t="s">
        <v>28</v>
      </c>
      <c r="B123" s="25">
        <v>9.9392619999999994</v>
      </c>
      <c r="C123" s="25">
        <v>9.4997819999999997</v>
      </c>
      <c r="D123" s="25">
        <v>8.3100579999999997</v>
      </c>
      <c r="E123" s="25">
        <v>7.1113660000000003</v>
      </c>
      <c r="F123" s="25">
        <v>6.5005240000000004</v>
      </c>
      <c r="G123" s="25">
        <v>6.3288390000000003</v>
      </c>
      <c r="H123" s="25">
        <v>5.9959959999999999</v>
      </c>
      <c r="I123" s="25">
        <v>6.1499600000000001</v>
      </c>
      <c r="J123" s="25">
        <v>6.0227329999999997</v>
      </c>
      <c r="K123" s="25">
        <v>5.9678009999999997</v>
      </c>
      <c r="L123" s="25">
        <v>6.0110520000000003</v>
      </c>
      <c r="M123" s="25">
        <v>5.9170610000000003</v>
      </c>
      <c r="N123" s="25">
        <v>5.8814590000000004</v>
      </c>
      <c r="O123" s="25">
        <v>5.3387589999999996</v>
      </c>
      <c r="P123" s="25">
        <v>5.1971340000000001</v>
      </c>
      <c r="Q123" s="25">
        <v>5.0235900000000004</v>
      </c>
      <c r="R123" s="25">
        <v>4.8857879999999998</v>
      </c>
      <c r="S123" s="25">
        <v>4.9182110000000003</v>
      </c>
      <c r="T123" s="25">
        <v>4.9293100000000001</v>
      </c>
      <c r="U123" s="25">
        <v>4.8419990000000004</v>
      </c>
      <c r="V123" s="25">
        <v>4.8881139999999998</v>
      </c>
      <c r="W123" s="25">
        <v>4.7608110000000003</v>
      </c>
      <c r="X123" s="25">
        <v>4.7758190000000003</v>
      </c>
      <c r="Y123" s="25">
        <v>4.6872299999999996</v>
      </c>
      <c r="Z123" s="25">
        <v>4.6446329999999998</v>
      </c>
      <c r="AA123" s="25">
        <v>4.5943509999999996</v>
      </c>
      <c r="AB123" s="25">
        <v>4.4783169999999997</v>
      </c>
      <c r="AC123" s="25">
        <v>4.4321359999999999</v>
      </c>
      <c r="AD123" s="25">
        <v>4.4739500000000003</v>
      </c>
      <c r="AE123" s="25">
        <v>4.4998019999999999</v>
      </c>
      <c r="AF123">
        <v>-2.6956000000000001E-2</v>
      </c>
    </row>
    <row r="124" spans="1:32" ht="15" customHeight="1">
      <c r="A124" s="3" t="s">
        <v>170</v>
      </c>
      <c r="B124" s="25">
        <v>8.1211490000000008</v>
      </c>
      <c r="C124" s="25">
        <v>8.1831110000000002</v>
      </c>
      <c r="D124" s="25">
        <v>8.2025790000000001</v>
      </c>
      <c r="E124" s="25">
        <v>8.239058</v>
      </c>
      <c r="F124" s="25">
        <v>8.1638990000000007</v>
      </c>
      <c r="G124" s="25">
        <v>8.0757549999999991</v>
      </c>
      <c r="H124" s="25">
        <v>7.9302659999999996</v>
      </c>
      <c r="I124" s="25">
        <v>7.4547829999999999</v>
      </c>
      <c r="J124" s="25">
        <v>7.3185880000000001</v>
      </c>
      <c r="K124" s="25">
        <v>7.3260909999999999</v>
      </c>
      <c r="L124" s="25">
        <v>7.3375079999999997</v>
      </c>
      <c r="M124" s="25">
        <v>7.243449</v>
      </c>
      <c r="N124" s="25">
        <v>6.7255219999999998</v>
      </c>
      <c r="O124" s="25">
        <v>6.7327729999999999</v>
      </c>
      <c r="P124" s="25">
        <v>6.7474460000000001</v>
      </c>
      <c r="Q124" s="25">
        <v>6.7583539999999998</v>
      </c>
      <c r="R124" s="25">
        <v>6.760554</v>
      </c>
      <c r="S124" s="25">
        <v>6.7627540000000002</v>
      </c>
      <c r="T124" s="25">
        <v>6.7627579999999998</v>
      </c>
      <c r="U124" s="25">
        <v>6.7663599999999997</v>
      </c>
      <c r="V124" s="25">
        <v>6.7794299999999996</v>
      </c>
      <c r="W124" s="25">
        <v>6.7888909999999996</v>
      </c>
      <c r="X124" s="25">
        <v>6.7980140000000002</v>
      </c>
      <c r="Y124" s="25">
        <v>6.8059010000000004</v>
      </c>
      <c r="Z124" s="25">
        <v>6.7333150000000002</v>
      </c>
      <c r="AA124" s="25">
        <v>6.7377750000000001</v>
      </c>
      <c r="AB124" s="25">
        <v>6.7422190000000004</v>
      </c>
      <c r="AC124" s="25">
        <v>6.7449890000000003</v>
      </c>
      <c r="AD124" s="25">
        <v>6.6678689999999996</v>
      </c>
      <c r="AE124" s="25">
        <v>6.6727100000000004</v>
      </c>
      <c r="AF124">
        <v>-6.7510000000000001E-3</v>
      </c>
    </row>
    <row r="125" spans="1:32" ht="15" customHeight="1">
      <c r="A125" s="3" t="s">
        <v>171</v>
      </c>
      <c r="B125" s="25">
        <v>7.1655769999999999</v>
      </c>
      <c r="C125" s="25">
        <v>7.9522469999999998</v>
      </c>
      <c r="D125" s="25">
        <v>8.6163329999999991</v>
      </c>
      <c r="E125" s="25">
        <v>9.7379239999999996</v>
      </c>
      <c r="F125" s="25">
        <v>10.255171000000001</v>
      </c>
      <c r="G125" s="25">
        <v>10.446259</v>
      </c>
      <c r="H125" s="25">
        <v>10.860353</v>
      </c>
      <c r="I125" s="25">
        <v>11.256914</v>
      </c>
      <c r="J125" s="25">
        <v>11.692594</v>
      </c>
      <c r="K125" s="25">
        <v>12.041378999999999</v>
      </c>
      <c r="L125" s="25">
        <v>12.279771</v>
      </c>
      <c r="M125" s="25">
        <v>12.684801</v>
      </c>
      <c r="N125" s="25">
        <v>13.174139</v>
      </c>
      <c r="O125" s="25">
        <v>14.024265</v>
      </c>
      <c r="P125" s="25">
        <v>15.008708</v>
      </c>
      <c r="Q125" s="25">
        <v>15.735188000000001</v>
      </c>
      <c r="R125" s="25">
        <v>15.986428</v>
      </c>
      <c r="S125" s="25">
        <v>16.216688000000001</v>
      </c>
      <c r="T125" s="25">
        <v>16.505127000000002</v>
      </c>
      <c r="U125" s="25">
        <v>16.766864999999999</v>
      </c>
      <c r="V125" s="25">
        <v>17.010441</v>
      </c>
      <c r="W125" s="25">
        <v>17.223291</v>
      </c>
      <c r="X125" s="25">
        <v>17.314817000000001</v>
      </c>
      <c r="Y125" s="25">
        <v>17.455428999999999</v>
      </c>
      <c r="Z125" s="25">
        <v>17.708569000000001</v>
      </c>
      <c r="AA125" s="25">
        <v>17.860265999999999</v>
      </c>
      <c r="AB125" s="25">
        <v>17.986387000000001</v>
      </c>
      <c r="AC125" s="25">
        <v>18.112674999999999</v>
      </c>
      <c r="AD125" s="25">
        <v>18.259665999999999</v>
      </c>
      <c r="AE125" s="25">
        <v>18.500425</v>
      </c>
      <c r="AF125">
        <v>3.3248E-2</v>
      </c>
    </row>
    <row r="126" spans="1:32" ht="15" customHeight="1">
      <c r="A126" s="3" t="s">
        <v>29</v>
      </c>
      <c r="B126" s="25">
        <v>0.122819</v>
      </c>
      <c r="C126" s="25">
        <v>0.122819</v>
      </c>
      <c r="D126" s="25">
        <v>0.122819</v>
      </c>
      <c r="E126" s="25">
        <v>0.122819</v>
      </c>
      <c r="F126" s="25">
        <v>0.122819</v>
      </c>
      <c r="G126" s="25">
        <v>0.122819</v>
      </c>
      <c r="H126" s="25">
        <v>0.122819</v>
      </c>
      <c r="I126" s="25">
        <v>0.122819</v>
      </c>
      <c r="J126" s="25">
        <v>0.122819</v>
      </c>
      <c r="K126" s="25">
        <v>0.122819</v>
      </c>
      <c r="L126" s="25">
        <v>0.122819</v>
      </c>
      <c r="M126" s="25">
        <v>0.122819</v>
      </c>
      <c r="N126" s="25">
        <v>0.122819</v>
      </c>
      <c r="O126" s="25">
        <v>0.122819</v>
      </c>
      <c r="P126" s="25">
        <v>0.122819</v>
      </c>
      <c r="Q126" s="25">
        <v>0.122819</v>
      </c>
      <c r="R126" s="25">
        <v>0.122819</v>
      </c>
      <c r="S126" s="25">
        <v>0.122819</v>
      </c>
      <c r="T126" s="25">
        <v>0.122819</v>
      </c>
      <c r="U126" s="25">
        <v>0.122819</v>
      </c>
      <c r="V126" s="25">
        <v>0.122819</v>
      </c>
      <c r="W126" s="25">
        <v>0.122819</v>
      </c>
      <c r="X126" s="25">
        <v>0.122819</v>
      </c>
      <c r="Y126" s="25">
        <v>0.122819</v>
      </c>
      <c r="Z126" s="25">
        <v>0.122819</v>
      </c>
      <c r="AA126" s="25">
        <v>0.122819</v>
      </c>
      <c r="AB126" s="25">
        <v>0.122819</v>
      </c>
      <c r="AC126" s="25">
        <v>0.122819</v>
      </c>
      <c r="AD126" s="25">
        <v>0.122819</v>
      </c>
      <c r="AE126" s="25">
        <v>0.122819</v>
      </c>
      <c r="AF126">
        <v>0</v>
      </c>
    </row>
    <row r="127" spans="1:32" ht="15" customHeight="1">
      <c r="A127" s="3" t="s">
        <v>30</v>
      </c>
      <c r="B127" s="25">
        <v>0.21413499999999999</v>
      </c>
      <c r="C127" s="25">
        <v>0.15499199999999999</v>
      </c>
      <c r="D127" s="25">
        <v>0.136929</v>
      </c>
      <c r="E127" s="25">
        <v>0.14166599999999999</v>
      </c>
      <c r="F127" s="25">
        <v>0.131548</v>
      </c>
      <c r="G127" s="25">
        <v>0.136407</v>
      </c>
      <c r="H127" s="25">
        <v>0.14990400000000001</v>
      </c>
      <c r="I127" s="25">
        <v>0.15840299999999999</v>
      </c>
      <c r="J127" s="25">
        <v>0.16123999999999999</v>
      </c>
      <c r="K127" s="25">
        <v>0.16744200000000001</v>
      </c>
      <c r="L127" s="25">
        <v>0.16001000000000001</v>
      </c>
      <c r="M127" s="25">
        <v>0.16369700000000001</v>
      </c>
      <c r="N127" s="25">
        <v>0.16159699999999999</v>
      </c>
      <c r="O127" s="25">
        <v>0.16718</v>
      </c>
      <c r="P127" s="25">
        <v>0.16291800000000001</v>
      </c>
      <c r="Q127" s="25">
        <v>0.16128999999999999</v>
      </c>
      <c r="R127" s="25">
        <v>0.15703800000000001</v>
      </c>
      <c r="S127" s="25">
        <v>0.15795999999999999</v>
      </c>
      <c r="T127" s="25">
        <v>0.15881600000000001</v>
      </c>
      <c r="U127" s="25">
        <v>0.16228500000000001</v>
      </c>
      <c r="V127" s="25">
        <v>0.156218</v>
      </c>
      <c r="W127" s="25">
        <v>0.158912</v>
      </c>
      <c r="X127" s="25">
        <v>0.158771</v>
      </c>
      <c r="Y127" s="25">
        <v>0.161162</v>
      </c>
      <c r="Z127" s="25">
        <v>0.16090399999999999</v>
      </c>
      <c r="AA127" s="25">
        <v>0.15982399999999999</v>
      </c>
      <c r="AB127" s="25">
        <v>0.16017700000000001</v>
      </c>
      <c r="AC127" s="25">
        <v>0.158526</v>
      </c>
      <c r="AD127" s="25">
        <v>0.156718</v>
      </c>
      <c r="AE127" s="25">
        <v>0.15720700000000001</v>
      </c>
      <c r="AF127">
        <v>-1.06E-2</v>
      </c>
    </row>
    <row r="128" spans="1:32" ht="15" customHeight="1">
      <c r="A128" s="28" t="s">
        <v>4</v>
      </c>
      <c r="B128" s="29">
        <v>36.904708999999997</v>
      </c>
      <c r="C128" s="29">
        <v>36.880836000000002</v>
      </c>
      <c r="D128" s="29">
        <v>37.289825</v>
      </c>
      <c r="E128" s="29">
        <v>37.233508999999998</v>
      </c>
      <c r="F128" s="29">
        <v>37.089649000000001</v>
      </c>
      <c r="G128" s="29">
        <v>36.911105999999997</v>
      </c>
      <c r="H128" s="29">
        <v>36.787757999999997</v>
      </c>
      <c r="I128" s="29">
        <v>36.737026</v>
      </c>
      <c r="J128" s="29">
        <v>36.877665999999998</v>
      </c>
      <c r="K128" s="29">
        <v>37.037430000000001</v>
      </c>
      <c r="L128" s="29">
        <v>37.272053</v>
      </c>
      <c r="M128" s="29">
        <v>37.441833000000003</v>
      </c>
      <c r="N128" s="29">
        <v>37.454631999999997</v>
      </c>
      <c r="O128" s="29">
        <v>37.577044999999998</v>
      </c>
      <c r="P128" s="29">
        <v>37.825676000000001</v>
      </c>
      <c r="Q128" s="29">
        <v>38.153412000000003</v>
      </c>
      <c r="R128" s="29">
        <v>38.421978000000003</v>
      </c>
      <c r="S128" s="29">
        <v>38.697571000000003</v>
      </c>
      <c r="T128" s="29">
        <v>38.995944999999999</v>
      </c>
      <c r="U128" s="29">
        <v>39.238289000000002</v>
      </c>
      <c r="V128" s="29">
        <v>39.549033999999999</v>
      </c>
      <c r="W128" s="29">
        <v>39.887774999999998</v>
      </c>
      <c r="X128" s="29">
        <v>40.221660999999997</v>
      </c>
      <c r="Y128" s="29">
        <v>40.535392999999999</v>
      </c>
      <c r="Z128" s="29">
        <v>40.827010999999999</v>
      </c>
      <c r="AA128" s="29">
        <v>41.144970000000001</v>
      </c>
      <c r="AB128" s="29">
        <v>41.457431999999997</v>
      </c>
      <c r="AC128" s="29">
        <v>41.696781000000001</v>
      </c>
      <c r="AD128" s="29">
        <v>41.962128</v>
      </c>
      <c r="AE128" s="29">
        <v>42.279449</v>
      </c>
      <c r="AF128">
        <v>4.6990000000000001E-3</v>
      </c>
    </row>
    <row r="129" spans="1:32" ht="15" customHeight="1">
      <c r="A129" s="3" t="s">
        <v>143</v>
      </c>
      <c r="B129" s="131">
        <f>B122/B128</f>
        <v>0.30416541151970605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131">
        <f>U122/U128</f>
        <v>0.26785688845912725</v>
      </c>
      <c r="V129" s="29"/>
      <c r="W129" s="131"/>
      <c r="X129" s="29"/>
      <c r="Y129" s="29"/>
      <c r="Z129" s="29"/>
      <c r="AA129" s="29"/>
      <c r="AB129" s="29"/>
      <c r="AC129" s="29"/>
      <c r="AD129" s="29"/>
      <c r="AE129" s="131">
        <f>AE122/AE128</f>
        <v>0.29026357462700142</v>
      </c>
    </row>
    <row r="130" spans="1:32" ht="15" customHeight="1">
      <c r="A130" s="3" t="s">
        <v>144</v>
      </c>
      <c r="B130" s="131">
        <f>B123/B128</f>
        <v>0.26932232415109952</v>
      </c>
      <c r="C130" s="131">
        <f>C123/C128</f>
        <v>0.25758044096397381</v>
      </c>
      <c r="D130" s="29"/>
      <c r="E130" s="29"/>
      <c r="F130" s="29"/>
      <c r="G130" s="29"/>
      <c r="H130" s="131">
        <f>H123/H128</f>
        <v>0.16298889429467273</v>
      </c>
      <c r="I130" s="29"/>
      <c r="J130" s="29"/>
      <c r="K130" s="29"/>
      <c r="L130" s="29"/>
      <c r="M130" s="131">
        <f>M123/M128</f>
        <v>0.15803342213507549</v>
      </c>
      <c r="N130" s="29"/>
      <c r="O130" s="29"/>
      <c r="P130" s="29"/>
      <c r="Q130" s="29"/>
      <c r="R130" s="29"/>
      <c r="S130" s="29"/>
      <c r="T130" s="29"/>
      <c r="U130" s="131">
        <f>U123/U128</f>
        <v>0.12339985058981548</v>
      </c>
      <c r="V130" s="29"/>
      <c r="W130" s="131"/>
      <c r="X130" s="29"/>
      <c r="Y130" s="29"/>
      <c r="Z130" s="29"/>
      <c r="AA130" s="29"/>
      <c r="AB130" s="29"/>
      <c r="AC130" s="29"/>
      <c r="AD130" s="29"/>
      <c r="AE130" s="131">
        <f>AE123/AE128</f>
        <v>0.10643000574581754</v>
      </c>
    </row>
    <row r="131" spans="1:32" ht="15" customHeight="1">
      <c r="A131" s="3" t="s">
        <v>146</v>
      </c>
      <c r="B131" s="131">
        <f>B124/B128</f>
        <v>0.2200572561078859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31">
        <f>U124/U128</f>
        <v>0.17244278923578954</v>
      </c>
      <c r="V131" s="29"/>
      <c r="W131" s="131"/>
      <c r="X131" s="29"/>
      <c r="Y131" s="29"/>
      <c r="Z131" s="29"/>
      <c r="AA131" s="29"/>
      <c r="AB131" s="29"/>
      <c r="AC131" s="29"/>
      <c r="AD131" s="29"/>
      <c r="AE131" s="131">
        <f>AE124/AE128</f>
        <v>0.1578239583964304</v>
      </c>
    </row>
    <row r="132" spans="1:32" ht="15" customHeight="1">
      <c r="A132" s="3" t="s">
        <v>145</v>
      </c>
      <c r="B132" s="131">
        <f>B125/B128</f>
        <v>0.19416430027940337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31">
        <f>U125/U128</f>
        <v>0.42730876975802889</v>
      </c>
      <c r="V132" s="29"/>
      <c r="W132" s="131"/>
      <c r="X132" s="29"/>
      <c r="Y132" s="29"/>
      <c r="Z132" s="29"/>
      <c r="AA132" s="29"/>
      <c r="AB132" s="29"/>
      <c r="AC132" s="29"/>
      <c r="AD132" s="29"/>
      <c r="AE132" s="131">
        <f>AE125/AE128</f>
        <v>0.43757488419491936</v>
      </c>
    </row>
    <row r="133" spans="1:32" ht="15" customHeight="1">
      <c r="A133" s="3" t="s">
        <v>147</v>
      </c>
      <c r="B133" s="140">
        <f>B121/B128</f>
        <v>3.1603013046383865E-3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140">
        <f>U121/U128</f>
        <v>1.7257123520345139E-3</v>
      </c>
      <c r="V133" s="29"/>
      <c r="W133" s="140"/>
      <c r="X133" s="29"/>
      <c r="Y133" s="29"/>
      <c r="Z133" s="29"/>
      <c r="AA133" s="29"/>
      <c r="AB133" s="29"/>
      <c r="AC133" s="29"/>
      <c r="AD133" s="29"/>
      <c r="AE133" s="140">
        <f>AE121/AE128</f>
        <v>1.284524781768088E-3</v>
      </c>
    </row>
    <row r="134" spans="1:32" ht="15" customHeight="1">
      <c r="A134" s="28" t="s">
        <v>31</v>
      </c>
    </row>
    <row r="135" spans="1:32" ht="15" customHeight="1">
      <c r="A135" s="3" t="s">
        <v>155</v>
      </c>
      <c r="B135" s="25">
        <v>4.1896500000000003</v>
      </c>
      <c r="C135" s="25">
        <v>4.3347949999999997</v>
      </c>
      <c r="D135" s="25">
        <v>4.4664479999999998</v>
      </c>
      <c r="E135" s="25">
        <v>4.5994669999999998</v>
      </c>
      <c r="F135" s="25">
        <v>4.693676</v>
      </c>
      <c r="G135" s="25">
        <v>4.7855210000000001</v>
      </c>
      <c r="H135" s="25">
        <v>4.8599620000000003</v>
      </c>
      <c r="I135" s="25">
        <v>4.9211460000000002</v>
      </c>
      <c r="J135" s="25">
        <v>4.9793209999999997</v>
      </c>
      <c r="K135" s="25">
        <v>5.050834</v>
      </c>
      <c r="L135" s="25">
        <v>5.1260310000000002</v>
      </c>
      <c r="M135" s="25">
        <v>5.2339099999999998</v>
      </c>
      <c r="N135" s="25">
        <v>5.3266099999999996</v>
      </c>
      <c r="O135" s="25">
        <v>5.4020279999999996</v>
      </c>
      <c r="P135" s="25">
        <v>5.4958520000000002</v>
      </c>
      <c r="Q135" s="25">
        <v>5.5927290000000003</v>
      </c>
      <c r="R135" s="25">
        <v>5.7086730000000001</v>
      </c>
      <c r="S135" s="25">
        <v>5.8054059999999996</v>
      </c>
      <c r="T135" s="25">
        <v>5.8932159999999998</v>
      </c>
      <c r="U135" s="25">
        <v>5.968496</v>
      </c>
      <c r="V135" s="25">
        <v>6.07592</v>
      </c>
      <c r="W135" s="25">
        <v>6.1909010000000002</v>
      </c>
      <c r="X135" s="25">
        <v>6.3115110000000003</v>
      </c>
      <c r="Y135" s="25">
        <v>6.423864</v>
      </c>
      <c r="Z135" s="25">
        <v>6.5249090000000001</v>
      </c>
      <c r="AA135" s="25">
        <v>6.6331720000000001</v>
      </c>
      <c r="AB135" s="25">
        <v>6.7540019999999998</v>
      </c>
      <c r="AC135" s="25">
        <v>6.8258840000000003</v>
      </c>
      <c r="AD135" s="25">
        <v>6.8736050000000004</v>
      </c>
      <c r="AE135" s="25">
        <v>6.98306</v>
      </c>
      <c r="AF135">
        <v>1.7772E-2</v>
      </c>
    </row>
    <row r="136" spans="1:32" ht="15" customHeight="1">
      <c r="A136" s="3" t="s">
        <v>153</v>
      </c>
      <c r="B136" s="25">
        <v>16.204041</v>
      </c>
      <c r="C136" s="25">
        <v>16.461919999999999</v>
      </c>
      <c r="D136" s="25">
        <v>16.606397999999999</v>
      </c>
      <c r="E136" s="25">
        <v>16.609452999999998</v>
      </c>
      <c r="F136" s="25">
        <v>16.563469000000001</v>
      </c>
      <c r="G136" s="25">
        <v>16.447783999999999</v>
      </c>
      <c r="H136" s="25">
        <v>16.276744999999998</v>
      </c>
      <c r="I136" s="25">
        <v>16.092020000000002</v>
      </c>
      <c r="J136" s="25">
        <v>15.951917</v>
      </c>
      <c r="K136" s="25">
        <v>15.858224999999999</v>
      </c>
      <c r="L136" s="25">
        <v>15.768777</v>
      </c>
      <c r="M136" s="25">
        <v>15.648711</v>
      </c>
      <c r="N136" s="25">
        <v>15.537293999999999</v>
      </c>
      <c r="O136" s="25">
        <v>15.42334</v>
      </c>
      <c r="P136" s="25">
        <v>15.298730000000001</v>
      </c>
      <c r="Q136" s="25">
        <v>15.180602</v>
      </c>
      <c r="R136" s="25">
        <v>15.072618</v>
      </c>
      <c r="S136" s="25">
        <v>14.962208</v>
      </c>
      <c r="T136" s="25">
        <v>14.859695</v>
      </c>
      <c r="U136" s="25">
        <v>14.776838</v>
      </c>
      <c r="V136" s="25">
        <v>14.717591000000001</v>
      </c>
      <c r="W136" s="25">
        <v>14.674711</v>
      </c>
      <c r="X136" s="25">
        <v>14.645593</v>
      </c>
      <c r="Y136" s="25">
        <v>14.627268000000001</v>
      </c>
      <c r="Z136" s="25">
        <v>14.604660000000001</v>
      </c>
      <c r="AA136" s="25">
        <v>14.602072</v>
      </c>
      <c r="AB136" s="25">
        <v>14.597697999999999</v>
      </c>
      <c r="AC136" s="25">
        <v>14.583214999999999</v>
      </c>
      <c r="AD136" s="25">
        <v>14.561045999999999</v>
      </c>
      <c r="AE136" s="25">
        <v>14.544333</v>
      </c>
      <c r="AF136">
        <v>-3.7190000000000001E-3</v>
      </c>
    </row>
    <row r="137" spans="1:32" ht="15" customHeight="1">
      <c r="A137" s="3" t="s">
        <v>150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149">
        <f>U62/U136</f>
        <v>0.95260765530487657</v>
      </c>
      <c r="V137" s="63">
        <f>U136/K136-1</f>
        <v>-6.8190923006830828E-2</v>
      </c>
      <c r="W137" s="150">
        <f>U136-K136</f>
        <v>-1.0813869999999994</v>
      </c>
      <c r="X137" s="63"/>
      <c r="Y137" s="25"/>
      <c r="Z137" s="25"/>
      <c r="AA137" s="25"/>
      <c r="AB137" s="25"/>
      <c r="AC137" s="25"/>
      <c r="AD137" s="25"/>
      <c r="AE137" s="149">
        <f>AE62/AE136</f>
        <v>0.95041250774442532</v>
      </c>
    </row>
    <row r="138" spans="1:32" ht="15" customHeight="1">
      <c r="A138" s="3" t="s">
        <v>160</v>
      </c>
      <c r="B138" s="25">
        <v>3.7026999999999997E-2</v>
      </c>
      <c r="C138" s="25">
        <v>2.9524000000000002E-2</v>
      </c>
      <c r="D138" s="25">
        <v>2.9586999999999999E-2</v>
      </c>
      <c r="E138" s="25">
        <v>2.9211000000000001E-2</v>
      </c>
      <c r="F138" s="25">
        <v>2.8766E-2</v>
      </c>
      <c r="G138" s="25">
        <v>2.7781E-2</v>
      </c>
      <c r="H138" s="25">
        <v>2.6733E-2</v>
      </c>
      <c r="I138" s="25">
        <v>2.5648000000000001E-2</v>
      </c>
      <c r="J138" s="25">
        <v>2.4629000000000002E-2</v>
      </c>
      <c r="K138" s="25">
        <v>2.3736E-2</v>
      </c>
      <c r="L138" s="25">
        <v>2.2866000000000001E-2</v>
      </c>
      <c r="M138" s="25">
        <v>2.1913999999999999E-2</v>
      </c>
      <c r="N138" s="25">
        <v>2.1128999999999998E-2</v>
      </c>
      <c r="O138" s="25">
        <v>2.0254000000000001E-2</v>
      </c>
      <c r="P138" s="25">
        <v>1.9431E-2</v>
      </c>
      <c r="Q138" s="25">
        <v>1.881E-2</v>
      </c>
      <c r="R138" s="25">
        <v>1.8277000000000002E-2</v>
      </c>
      <c r="S138" s="25">
        <v>1.7909999999999999E-2</v>
      </c>
      <c r="T138" s="25">
        <v>1.7616E-2</v>
      </c>
      <c r="U138" s="25">
        <v>1.7478E-2</v>
      </c>
      <c r="V138" s="25">
        <v>1.7444000000000001E-2</v>
      </c>
      <c r="W138" s="25">
        <v>1.7385000000000001E-2</v>
      </c>
      <c r="X138" s="25">
        <v>1.7409000000000001E-2</v>
      </c>
      <c r="Y138" s="25">
        <v>1.7489999999999999E-2</v>
      </c>
      <c r="Z138" s="25">
        <v>1.7472999999999999E-2</v>
      </c>
      <c r="AA138" s="25">
        <v>1.7562000000000001E-2</v>
      </c>
      <c r="AB138" s="25">
        <v>1.7596000000000001E-2</v>
      </c>
      <c r="AC138" s="25">
        <v>1.763E-2</v>
      </c>
      <c r="AD138" s="25">
        <v>1.7668E-2</v>
      </c>
      <c r="AE138" s="25">
        <v>1.7683999999999998E-2</v>
      </c>
      <c r="AF138">
        <v>-2.5159999999999998E-2</v>
      </c>
    </row>
    <row r="139" spans="1:32" ht="15" customHeight="1">
      <c r="A139" s="3" t="s">
        <v>161</v>
      </c>
      <c r="B139" s="25">
        <v>2.8553959999999998</v>
      </c>
      <c r="C139" s="25">
        <v>3.196771</v>
      </c>
      <c r="D139" s="25">
        <v>3.3950550000000002</v>
      </c>
      <c r="E139" s="25">
        <v>3.5363190000000002</v>
      </c>
      <c r="F139" s="25">
        <v>3.6400049999999999</v>
      </c>
      <c r="G139" s="25">
        <v>3.7078009999999999</v>
      </c>
      <c r="H139" s="25">
        <v>3.7616209999999999</v>
      </c>
      <c r="I139" s="25">
        <v>3.8129230000000001</v>
      </c>
      <c r="J139" s="25">
        <v>3.8845190000000001</v>
      </c>
      <c r="K139" s="25">
        <v>3.9735670000000001</v>
      </c>
      <c r="L139" s="25">
        <v>4.0387700000000004</v>
      </c>
      <c r="M139" s="25">
        <v>4.0659200000000002</v>
      </c>
      <c r="N139" s="25">
        <v>4.108765</v>
      </c>
      <c r="O139" s="25">
        <v>4.1506280000000002</v>
      </c>
      <c r="P139" s="25">
        <v>4.1922600000000001</v>
      </c>
      <c r="Q139" s="25">
        <v>4.2313020000000003</v>
      </c>
      <c r="R139" s="25">
        <v>4.2730829999999997</v>
      </c>
      <c r="S139" s="25">
        <v>4.304284</v>
      </c>
      <c r="T139" s="25">
        <v>4.3411809999999997</v>
      </c>
      <c r="U139" s="25">
        <v>4.3918470000000003</v>
      </c>
      <c r="V139" s="25">
        <v>4.4448569999999998</v>
      </c>
      <c r="W139" s="25">
        <v>4.5086719999999998</v>
      </c>
      <c r="X139" s="25">
        <v>4.5758710000000002</v>
      </c>
      <c r="Y139" s="25">
        <v>4.6365499999999997</v>
      </c>
      <c r="Z139" s="25">
        <v>4.6966650000000003</v>
      </c>
      <c r="AA139" s="25">
        <v>4.766362</v>
      </c>
      <c r="AB139" s="25">
        <v>4.8245870000000002</v>
      </c>
      <c r="AC139" s="25">
        <v>4.8701020000000002</v>
      </c>
      <c r="AD139" s="25">
        <v>4.916391</v>
      </c>
      <c r="AE139" s="25">
        <v>4.966971</v>
      </c>
      <c r="AF139">
        <v>1.9272999999999998E-2</v>
      </c>
    </row>
    <row r="140" spans="1:32" ht="15" customHeight="1">
      <c r="A140" s="3" t="s">
        <v>166</v>
      </c>
      <c r="B140" s="25">
        <v>3.274E-3</v>
      </c>
      <c r="C140" s="25">
        <v>3.1640000000000001E-3</v>
      </c>
      <c r="D140" s="25">
        <v>2.7399999999999998E-3</v>
      </c>
      <c r="E140" s="25">
        <v>2.4009999999999999E-3</v>
      </c>
      <c r="F140" s="25">
        <v>2.1519999999999998E-3</v>
      </c>
      <c r="G140" s="25">
        <v>1.967E-3</v>
      </c>
      <c r="H140" s="25">
        <v>1.9499999999999999E-3</v>
      </c>
      <c r="I140" s="25">
        <v>1.9289999999999999E-3</v>
      </c>
      <c r="J140" s="25">
        <v>1.92E-3</v>
      </c>
      <c r="K140" s="25">
        <v>1.918E-3</v>
      </c>
      <c r="L140" s="25">
        <v>1.926E-3</v>
      </c>
      <c r="M140" s="25">
        <v>1.918E-3</v>
      </c>
      <c r="N140" s="25">
        <v>1.913E-3</v>
      </c>
      <c r="O140" s="25">
        <v>1.8990000000000001E-3</v>
      </c>
      <c r="P140" s="25">
        <v>1.882E-3</v>
      </c>
      <c r="Q140" s="25">
        <v>1.8569999999999999E-3</v>
      </c>
      <c r="R140" s="25">
        <v>1.836E-3</v>
      </c>
      <c r="S140" s="25">
        <v>1.8400000000000001E-3</v>
      </c>
      <c r="T140" s="25">
        <v>1.8259999999999999E-3</v>
      </c>
      <c r="U140" s="25">
        <v>1.817E-3</v>
      </c>
      <c r="V140" s="25">
        <v>1.8159999999999999E-3</v>
      </c>
      <c r="W140" s="25">
        <v>1.802E-3</v>
      </c>
      <c r="X140" s="25">
        <v>1.797E-3</v>
      </c>
      <c r="Y140" s="25">
        <v>1.7949999999999999E-3</v>
      </c>
      <c r="Z140" s="25">
        <v>1.7930000000000001E-3</v>
      </c>
      <c r="AA140" s="25">
        <v>1.7910000000000001E-3</v>
      </c>
      <c r="AB140" s="25">
        <v>1.789E-3</v>
      </c>
      <c r="AC140" s="25">
        <v>1.787E-3</v>
      </c>
      <c r="AD140" s="25">
        <v>1.7849999999999999E-3</v>
      </c>
      <c r="AE140" s="25">
        <v>1.7830000000000001E-3</v>
      </c>
      <c r="AF140">
        <v>-2.0736000000000001E-2</v>
      </c>
    </row>
    <row r="141" spans="1:32" ht="15" customHeight="1">
      <c r="A141" s="3" t="s">
        <v>151</v>
      </c>
      <c r="B141" s="25">
        <v>8.3388980000000004</v>
      </c>
      <c r="C141" s="25">
        <v>8.3783630000000002</v>
      </c>
      <c r="D141" s="25">
        <v>8.3221860000000003</v>
      </c>
      <c r="E141" s="25">
        <v>8.4016470000000005</v>
      </c>
      <c r="F141" s="25">
        <v>8.4043139999999994</v>
      </c>
      <c r="G141" s="25">
        <v>8.3498520000000003</v>
      </c>
      <c r="H141" s="25">
        <v>8.2759630000000008</v>
      </c>
      <c r="I141" s="25">
        <v>8.2134640000000001</v>
      </c>
      <c r="J141" s="25">
        <v>8.1732689999999995</v>
      </c>
      <c r="K141" s="25">
        <v>8.1420499999999993</v>
      </c>
      <c r="L141" s="25">
        <v>8.0937239999999999</v>
      </c>
      <c r="M141" s="25">
        <v>8.0283010000000008</v>
      </c>
      <c r="N141" s="25">
        <v>7.9533699999999996</v>
      </c>
      <c r="O141" s="25">
        <v>7.8729209999999998</v>
      </c>
      <c r="P141" s="25">
        <v>7.8085500000000003</v>
      </c>
      <c r="Q141" s="25">
        <v>7.7481410000000004</v>
      </c>
      <c r="R141" s="25">
        <v>7.6980219999999999</v>
      </c>
      <c r="S141" s="25">
        <v>7.6517109999999997</v>
      </c>
      <c r="T141" s="25">
        <v>7.6071210000000002</v>
      </c>
      <c r="U141" s="25">
        <v>7.5796989999999997</v>
      </c>
      <c r="V141" s="25">
        <v>7.576702</v>
      </c>
      <c r="W141" s="25">
        <v>7.5751689999999998</v>
      </c>
      <c r="X141" s="25">
        <v>7.5825670000000001</v>
      </c>
      <c r="Y141" s="25">
        <v>7.5758599999999996</v>
      </c>
      <c r="Z141" s="25">
        <v>7.5507650000000002</v>
      </c>
      <c r="AA141" s="25">
        <v>7.5402649999999998</v>
      </c>
      <c r="AB141" s="25">
        <v>7.5152190000000001</v>
      </c>
      <c r="AC141" s="25">
        <v>7.4691890000000001</v>
      </c>
      <c r="AD141" s="25">
        <v>7.4185860000000003</v>
      </c>
      <c r="AE141" s="25">
        <v>7.3853530000000003</v>
      </c>
      <c r="AF141">
        <v>-4.1790000000000004E-3</v>
      </c>
    </row>
    <row r="142" spans="1:32" ht="15" customHeight="1">
      <c r="A142" s="3" t="s">
        <v>14</v>
      </c>
      <c r="B142" s="25">
        <v>0.63415900000000003</v>
      </c>
      <c r="C142" s="25">
        <v>0.463229</v>
      </c>
      <c r="D142" s="25">
        <v>0.392872</v>
      </c>
      <c r="E142" s="25">
        <v>0.357931</v>
      </c>
      <c r="F142" s="25">
        <v>0.33441199999999999</v>
      </c>
      <c r="G142" s="25">
        <v>0.30772699999999997</v>
      </c>
      <c r="H142" s="25">
        <v>0.29335</v>
      </c>
      <c r="I142" s="25">
        <v>0.28575</v>
      </c>
      <c r="J142" s="25">
        <v>0.28606900000000002</v>
      </c>
      <c r="K142" s="25">
        <v>0.28367500000000001</v>
      </c>
      <c r="L142" s="25">
        <v>0.30383500000000002</v>
      </c>
      <c r="M142" s="25">
        <v>0.305786</v>
      </c>
      <c r="N142" s="25">
        <v>0.306118</v>
      </c>
      <c r="O142" s="25">
        <v>0.29904599999999998</v>
      </c>
      <c r="P142" s="25">
        <v>0.290101</v>
      </c>
      <c r="Q142" s="25">
        <v>0.28073100000000001</v>
      </c>
      <c r="R142" s="25">
        <v>0.273316</v>
      </c>
      <c r="S142" s="25">
        <v>0.27255099999999999</v>
      </c>
      <c r="T142" s="25">
        <v>0.26816800000000002</v>
      </c>
      <c r="U142" s="25">
        <v>0.26813900000000002</v>
      </c>
      <c r="V142" s="25">
        <v>0.26914300000000002</v>
      </c>
      <c r="W142" s="25">
        <v>0.26300699999999999</v>
      </c>
      <c r="X142" s="25">
        <v>0.25840600000000002</v>
      </c>
      <c r="Y142" s="25">
        <v>0.254191</v>
      </c>
      <c r="Z142" s="25">
        <v>0.24746799999999999</v>
      </c>
      <c r="AA142" s="25">
        <v>0.244559</v>
      </c>
      <c r="AB142" s="25">
        <v>0.242033</v>
      </c>
      <c r="AC142" s="25">
        <v>0.238237</v>
      </c>
      <c r="AD142" s="25">
        <v>0.23703299999999999</v>
      </c>
      <c r="AE142" s="25">
        <v>0.23636399999999999</v>
      </c>
      <c r="AF142">
        <v>-3.3459000000000003E-2</v>
      </c>
    </row>
    <row r="143" spans="1:32" ht="15" customHeight="1">
      <c r="A143" s="3" t="s">
        <v>15</v>
      </c>
      <c r="B143" s="25">
        <v>0.58365599999999995</v>
      </c>
      <c r="C143" s="25">
        <v>0.589669</v>
      </c>
      <c r="D143" s="25">
        <v>0.63090000000000002</v>
      </c>
      <c r="E143" s="25">
        <v>0.55000000000000004</v>
      </c>
      <c r="F143" s="25">
        <v>0.55000000000000004</v>
      </c>
      <c r="G143" s="25">
        <v>0.55000000000000004</v>
      </c>
      <c r="H143" s="25">
        <v>0.55000000000000004</v>
      </c>
      <c r="I143" s="25">
        <v>0.55000000000000004</v>
      </c>
      <c r="J143" s="25">
        <v>0.55000000000000004</v>
      </c>
      <c r="K143" s="25">
        <v>0.55000000000000004</v>
      </c>
      <c r="L143" s="25">
        <v>0.55000000000000004</v>
      </c>
      <c r="M143" s="25">
        <v>0.55000000000000004</v>
      </c>
      <c r="N143" s="25">
        <v>0.55000000000000004</v>
      </c>
      <c r="O143" s="25">
        <v>0.55000000000000004</v>
      </c>
      <c r="P143" s="25">
        <v>0.55000000000000004</v>
      </c>
      <c r="Q143" s="25">
        <v>0.55000000000000004</v>
      </c>
      <c r="R143" s="25">
        <v>0.55000000000000004</v>
      </c>
      <c r="S143" s="25">
        <v>0.55000000000000004</v>
      </c>
      <c r="T143" s="25">
        <v>0.55000000000000004</v>
      </c>
      <c r="U143" s="25">
        <v>0.55000000000000004</v>
      </c>
      <c r="V143" s="25">
        <v>0.55000000000000004</v>
      </c>
      <c r="W143" s="25">
        <v>0.55000000000000004</v>
      </c>
      <c r="X143" s="25">
        <v>0.55000000000000004</v>
      </c>
      <c r="Y143" s="25">
        <v>0.55000000000000004</v>
      </c>
      <c r="Z143" s="25">
        <v>0.55000000000000004</v>
      </c>
      <c r="AA143" s="25">
        <v>0.55000000000000004</v>
      </c>
      <c r="AB143" s="25">
        <v>0.55000000000000004</v>
      </c>
      <c r="AC143" s="25">
        <v>0.55000000000000004</v>
      </c>
      <c r="AD143" s="25">
        <v>0.55000000000000004</v>
      </c>
      <c r="AE143" s="25">
        <v>0.55000000000000004</v>
      </c>
      <c r="AF143">
        <v>-2.0460000000000001E-3</v>
      </c>
    </row>
    <row r="144" spans="1:32" ht="15" customHeight="1">
      <c r="A144" s="3" t="s">
        <v>167</v>
      </c>
      <c r="B144" s="25">
        <v>3.2359979999999999</v>
      </c>
      <c r="C144" s="25">
        <v>3.0302280000000001</v>
      </c>
      <c r="D144" s="25">
        <v>3.0217049999999999</v>
      </c>
      <c r="E144" s="25">
        <v>3.1025200000000002</v>
      </c>
      <c r="F144" s="25">
        <v>3.1346639999999999</v>
      </c>
      <c r="G144" s="25">
        <v>3.1679590000000002</v>
      </c>
      <c r="H144" s="25">
        <v>3.2100930000000001</v>
      </c>
      <c r="I144" s="25">
        <v>3.2393809999999998</v>
      </c>
      <c r="J144" s="25">
        <v>3.2854179999999999</v>
      </c>
      <c r="K144" s="25">
        <v>3.337513</v>
      </c>
      <c r="L144" s="25">
        <v>3.3863430000000001</v>
      </c>
      <c r="M144" s="25">
        <v>3.4148130000000001</v>
      </c>
      <c r="N144" s="25">
        <v>3.439298</v>
      </c>
      <c r="O144" s="25">
        <v>3.4517929999999999</v>
      </c>
      <c r="P144" s="25">
        <v>3.4615100000000001</v>
      </c>
      <c r="Q144" s="25">
        <v>3.469328</v>
      </c>
      <c r="R144" s="25">
        <v>3.4903059999999999</v>
      </c>
      <c r="S144" s="25">
        <v>3.5034209999999999</v>
      </c>
      <c r="T144" s="25">
        <v>3.5167600000000001</v>
      </c>
      <c r="U144" s="25">
        <v>3.5426700000000002</v>
      </c>
      <c r="V144" s="25">
        <v>3.5373749999999999</v>
      </c>
      <c r="W144" s="25">
        <v>3.554691</v>
      </c>
      <c r="X144" s="25">
        <v>3.578233</v>
      </c>
      <c r="Y144" s="25">
        <v>3.5867870000000002</v>
      </c>
      <c r="Z144" s="25">
        <v>3.6105839999999998</v>
      </c>
      <c r="AA144" s="25">
        <v>3.6236869999999999</v>
      </c>
      <c r="AB144" s="25">
        <v>3.6398730000000001</v>
      </c>
      <c r="AC144" s="25">
        <v>3.65855</v>
      </c>
      <c r="AD144" s="25">
        <v>3.6807699999999999</v>
      </c>
      <c r="AE144" s="25">
        <v>3.7154280000000002</v>
      </c>
      <c r="AF144">
        <v>4.7749999999999997E-3</v>
      </c>
    </row>
    <row r="145" spans="1:32" ht="15" customHeight="1">
      <c r="A145" s="3" t="s">
        <v>9</v>
      </c>
      <c r="B145" s="25">
        <v>36.045074</v>
      </c>
      <c r="C145" s="25">
        <v>36.458137999999998</v>
      </c>
      <c r="D145" s="25">
        <v>36.838306000000003</v>
      </c>
      <c r="E145" s="25">
        <v>37.159737</v>
      </c>
      <c r="F145" s="25">
        <v>37.322693000000001</v>
      </c>
      <c r="G145" s="25">
        <v>37.318607</v>
      </c>
      <c r="H145" s="25">
        <v>37.229683000000001</v>
      </c>
      <c r="I145" s="25">
        <v>37.116610999999999</v>
      </c>
      <c r="J145" s="25">
        <v>37.112434</v>
      </c>
      <c r="K145" s="25">
        <v>37.197783999999999</v>
      </c>
      <c r="L145" s="25">
        <v>37.269409000000003</v>
      </c>
      <c r="M145" s="25">
        <v>37.249358999999998</v>
      </c>
      <c r="N145" s="25">
        <v>37.223370000000003</v>
      </c>
      <c r="O145" s="25">
        <v>37.151653000000003</v>
      </c>
      <c r="P145" s="25">
        <v>37.098880999999999</v>
      </c>
      <c r="Q145" s="25">
        <v>37.054690999999998</v>
      </c>
      <c r="R145" s="25">
        <v>37.067855999999999</v>
      </c>
      <c r="S145" s="25">
        <v>37.051422000000002</v>
      </c>
      <c r="T145" s="25">
        <v>37.037964000000002</v>
      </c>
      <c r="U145" s="25">
        <v>37.079506000000002</v>
      </c>
      <c r="V145" s="25">
        <v>37.173405000000002</v>
      </c>
      <c r="W145" s="25">
        <v>37.318953999999998</v>
      </c>
      <c r="X145" s="25">
        <v>37.503974999999997</v>
      </c>
      <c r="Y145" s="25">
        <v>37.656314999999999</v>
      </c>
      <c r="Z145" s="25">
        <v>37.786842</v>
      </c>
      <c r="AA145" s="25">
        <v>37.961910000000003</v>
      </c>
      <c r="AB145" s="25">
        <v>38.125197999999997</v>
      </c>
      <c r="AC145" s="25">
        <v>38.196959999999997</v>
      </c>
      <c r="AD145" s="25">
        <v>38.239215999999999</v>
      </c>
      <c r="AE145" s="25">
        <v>38.383288999999998</v>
      </c>
      <c r="AF145">
        <v>2.1700000000000001E-3</v>
      </c>
    </row>
    <row r="146" spans="1:32" ht="15" customHeight="1">
      <c r="A146" s="3" t="s">
        <v>3</v>
      </c>
      <c r="B146" s="25">
        <v>28.404526000000001</v>
      </c>
      <c r="C146" s="25">
        <v>28.856268</v>
      </c>
      <c r="D146" s="25">
        <v>29.825223999999999</v>
      </c>
      <c r="E146" s="25">
        <v>30.209544999999999</v>
      </c>
      <c r="F146" s="25">
        <v>30.488109999999999</v>
      </c>
      <c r="G146" s="25">
        <v>30.558181999999999</v>
      </c>
      <c r="H146" s="25">
        <v>30.591850000000001</v>
      </c>
      <c r="I146" s="25">
        <v>30.529634000000001</v>
      </c>
      <c r="J146" s="25">
        <v>30.578804000000002</v>
      </c>
      <c r="K146" s="25">
        <v>30.509184000000001</v>
      </c>
      <c r="L146" s="25">
        <v>30.410509000000001</v>
      </c>
      <c r="M146" s="25">
        <v>30.416546</v>
      </c>
      <c r="N146" s="25">
        <v>30.544867</v>
      </c>
      <c r="O146" s="25">
        <v>30.465944</v>
      </c>
      <c r="P146" s="25">
        <v>29.983737999999999</v>
      </c>
      <c r="Q146" s="25">
        <v>29.901402999999998</v>
      </c>
      <c r="R146" s="25">
        <v>30.245497</v>
      </c>
      <c r="S146" s="25">
        <v>30.376791000000001</v>
      </c>
      <c r="T146" s="25">
        <v>30.531811000000001</v>
      </c>
      <c r="U146" s="25">
        <v>30.711039</v>
      </c>
      <c r="V146" s="25">
        <v>30.922619000000001</v>
      </c>
      <c r="W146" s="25">
        <v>31.403824</v>
      </c>
      <c r="X146" s="25">
        <v>31.852705</v>
      </c>
      <c r="Y146" s="25">
        <v>32.318984999999998</v>
      </c>
      <c r="Z146" s="25">
        <v>32.664943999999998</v>
      </c>
      <c r="AA146" s="25">
        <v>33.093273000000003</v>
      </c>
      <c r="AB146" s="25">
        <v>33.583903999999997</v>
      </c>
      <c r="AC146" s="25">
        <v>33.889668</v>
      </c>
      <c r="AD146" s="25">
        <v>34.167453999999999</v>
      </c>
      <c r="AE146" s="25">
        <v>34.383499</v>
      </c>
      <c r="AF146">
        <v>6.6090000000000003E-3</v>
      </c>
    </row>
    <row r="147" spans="1:32" ht="15" customHeight="1">
      <c r="A147" s="3" t="s">
        <v>16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t="s">
        <v>205</v>
      </c>
    </row>
    <row r="148" spans="1:32" ht="15" customHeight="1">
      <c r="A148" s="3" t="s">
        <v>157</v>
      </c>
      <c r="B148" s="25">
        <v>1.9084449999999999</v>
      </c>
      <c r="C148" s="25">
        <v>2.0179659999999999</v>
      </c>
      <c r="D148" s="25">
        <v>2.1679149999999998</v>
      </c>
      <c r="E148" s="25">
        <v>2.2087750000000002</v>
      </c>
      <c r="F148" s="25">
        <v>2.248097</v>
      </c>
      <c r="G148" s="25">
        <v>2.2718219999999998</v>
      </c>
      <c r="H148" s="25">
        <v>2.2984490000000002</v>
      </c>
      <c r="I148" s="25">
        <v>2.3771650000000002</v>
      </c>
      <c r="J148" s="25">
        <v>2.446612</v>
      </c>
      <c r="K148" s="25">
        <v>2.5169450000000002</v>
      </c>
      <c r="L148" s="25">
        <v>2.5720130000000001</v>
      </c>
      <c r="M148" s="25">
        <v>2.6239699999999999</v>
      </c>
      <c r="N148" s="25">
        <v>2.6790349999999998</v>
      </c>
      <c r="O148" s="25">
        <v>2.738035</v>
      </c>
      <c r="P148" s="25">
        <v>2.7633770000000002</v>
      </c>
      <c r="Q148" s="25">
        <v>2.8082039999999999</v>
      </c>
      <c r="R148" s="25">
        <v>2.8489399999999998</v>
      </c>
      <c r="S148" s="25">
        <v>2.8628269999999998</v>
      </c>
      <c r="T148" s="25">
        <v>2.8845350000000001</v>
      </c>
      <c r="U148" s="25">
        <v>2.920223</v>
      </c>
      <c r="V148" s="25">
        <v>2.9389720000000001</v>
      </c>
      <c r="W148" s="25">
        <v>2.9878529999999999</v>
      </c>
      <c r="X148" s="25">
        <v>3.0299719999999999</v>
      </c>
      <c r="Y148" s="25">
        <v>3.0617290000000001</v>
      </c>
      <c r="Z148" s="25">
        <v>3.0766399999999998</v>
      </c>
      <c r="AA148" s="25">
        <v>3.1059610000000002</v>
      </c>
      <c r="AB148" s="25">
        <v>3.1194890000000002</v>
      </c>
      <c r="AC148" s="25">
        <v>3.1242489999999998</v>
      </c>
      <c r="AD148" s="25">
        <v>3.1107450000000001</v>
      </c>
      <c r="AE148" s="25">
        <v>3.1133760000000001</v>
      </c>
      <c r="AF148">
        <v>1.702E-2</v>
      </c>
    </row>
    <row r="149" spans="1:32" ht="15" customHeight="1">
      <c r="A149" s="3" t="s">
        <v>158</v>
      </c>
      <c r="B149" s="25">
        <v>0.30065500000000001</v>
      </c>
      <c r="C149" s="25">
        <v>0.35240899999999997</v>
      </c>
      <c r="D149" s="25">
        <v>0.37265900000000002</v>
      </c>
      <c r="E149" s="25">
        <v>0.37639699999999998</v>
      </c>
      <c r="F149" s="25">
        <v>0.39067000000000002</v>
      </c>
      <c r="G149" s="25">
        <v>0.391683</v>
      </c>
      <c r="H149" s="25">
        <v>0.41688199999999997</v>
      </c>
      <c r="I149" s="25">
        <v>0.46835300000000002</v>
      </c>
      <c r="J149" s="25">
        <v>0.51767799999999997</v>
      </c>
      <c r="K149" s="25">
        <v>0.56807700000000005</v>
      </c>
      <c r="L149" s="25">
        <v>0.618475</v>
      </c>
      <c r="M149" s="25">
        <v>0.66994600000000004</v>
      </c>
      <c r="N149" s="25">
        <v>0.71927099999999999</v>
      </c>
      <c r="O149" s="25">
        <v>0.76966900000000005</v>
      </c>
      <c r="P149" s="25">
        <v>0.81166799999999995</v>
      </c>
      <c r="Q149" s="25">
        <v>0.83794000000000002</v>
      </c>
      <c r="R149" s="25">
        <v>0.85366600000000004</v>
      </c>
      <c r="S149" s="25">
        <v>0.87046599999999996</v>
      </c>
      <c r="T149" s="25">
        <v>0.87886500000000001</v>
      </c>
      <c r="U149" s="25">
        <v>0.88833799999999996</v>
      </c>
      <c r="V149" s="25">
        <v>0.89566500000000004</v>
      </c>
      <c r="W149" s="25">
        <v>0.89566500000000004</v>
      </c>
      <c r="X149" s="25">
        <v>0.89566500000000004</v>
      </c>
      <c r="Y149" s="25">
        <v>0.89673800000000004</v>
      </c>
      <c r="Z149" s="25">
        <v>0.89566500000000004</v>
      </c>
      <c r="AA149" s="25">
        <v>0.89566500000000004</v>
      </c>
      <c r="AB149" s="25">
        <v>0.89566500000000004</v>
      </c>
      <c r="AC149" s="25">
        <v>0.89673800000000004</v>
      </c>
      <c r="AD149" s="25">
        <v>0.89566500000000004</v>
      </c>
      <c r="AE149" s="25">
        <v>0.89566500000000004</v>
      </c>
      <c r="AF149">
        <v>3.8358999999999997E-2</v>
      </c>
    </row>
    <row r="150" spans="1:32" ht="15" customHeight="1">
      <c r="A150" s="3" t="s">
        <v>164</v>
      </c>
      <c r="B150" s="25">
        <v>0.74792999999999998</v>
      </c>
      <c r="C150" s="25">
        <v>0.71303300000000003</v>
      </c>
      <c r="D150" s="25">
        <v>0.72604400000000002</v>
      </c>
      <c r="E150" s="25">
        <v>0.72319500000000003</v>
      </c>
      <c r="F150" s="25">
        <v>0.71838800000000003</v>
      </c>
      <c r="G150" s="25">
        <v>0.70947099999999996</v>
      </c>
      <c r="H150" s="25">
        <v>0.70053500000000002</v>
      </c>
      <c r="I150" s="25">
        <v>0.70242800000000005</v>
      </c>
      <c r="J150" s="25">
        <v>0.69664499999999996</v>
      </c>
      <c r="K150" s="25">
        <v>0.69314399999999998</v>
      </c>
      <c r="L150" s="25">
        <v>0.69694199999999995</v>
      </c>
      <c r="M150" s="25">
        <v>0.70543800000000001</v>
      </c>
      <c r="N150" s="25">
        <v>0.71091199999999999</v>
      </c>
      <c r="O150" s="25">
        <v>0.71235800000000005</v>
      </c>
      <c r="P150" s="25">
        <v>0.70800099999999999</v>
      </c>
      <c r="Q150" s="25">
        <v>0.71515399999999996</v>
      </c>
      <c r="R150" s="25">
        <v>0.73039600000000005</v>
      </c>
      <c r="S150" s="25">
        <v>0.74134100000000003</v>
      </c>
      <c r="T150" s="25">
        <v>0.74968599999999996</v>
      </c>
      <c r="U150" s="25">
        <v>0.761521</v>
      </c>
      <c r="V150" s="25">
        <v>0.76854</v>
      </c>
      <c r="W150" s="25">
        <v>0.77898999999999996</v>
      </c>
      <c r="X150" s="25">
        <v>0.78992200000000001</v>
      </c>
      <c r="Y150" s="25">
        <v>0.80625400000000003</v>
      </c>
      <c r="Z150" s="25">
        <v>0.81528800000000001</v>
      </c>
      <c r="AA150" s="25">
        <v>0.82213499999999995</v>
      </c>
      <c r="AB150" s="25">
        <v>0.83494100000000004</v>
      </c>
      <c r="AC150" s="25">
        <v>0.83806400000000003</v>
      </c>
      <c r="AD150" s="25">
        <v>0.84274899999999997</v>
      </c>
      <c r="AE150" s="25">
        <v>0.84726299999999999</v>
      </c>
      <c r="AF150">
        <v>4.3090000000000003E-3</v>
      </c>
    </row>
    <row r="151" spans="1:32" ht="15" customHeight="1">
      <c r="A151" s="3" t="s">
        <v>17</v>
      </c>
      <c r="B151" s="25">
        <v>31.361557000000001</v>
      </c>
      <c r="C151" s="25">
        <v>31.939675999999999</v>
      </c>
      <c r="D151" s="25">
        <v>33.091842999999997</v>
      </c>
      <c r="E151" s="25">
        <v>33.517910000000001</v>
      </c>
      <c r="F151" s="25">
        <v>33.845264</v>
      </c>
      <c r="G151" s="25">
        <v>33.931159999999998</v>
      </c>
      <c r="H151" s="25">
        <v>34.007717</v>
      </c>
      <c r="I151" s="25">
        <v>34.077579</v>
      </c>
      <c r="J151" s="25">
        <v>34.239738000000003</v>
      </c>
      <c r="K151" s="25">
        <v>34.287345999999999</v>
      </c>
      <c r="L151" s="25">
        <v>34.297939</v>
      </c>
      <c r="M151" s="25">
        <v>34.415900999999998</v>
      </c>
      <c r="N151" s="25">
        <v>34.654083</v>
      </c>
      <c r="O151" s="25">
        <v>34.686005000000002</v>
      </c>
      <c r="P151" s="25">
        <v>34.266784999999999</v>
      </c>
      <c r="Q151" s="25">
        <v>34.262698999999998</v>
      </c>
      <c r="R151" s="25">
        <v>34.678500999999997</v>
      </c>
      <c r="S151" s="25">
        <v>34.851424999999999</v>
      </c>
      <c r="T151" s="25">
        <v>35.044899000000001</v>
      </c>
      <c r="U151" s="25">
        <v>35.281120000000001</v>
      </c>
      <c r="V151" s="25">
        <v>35.525795000000002</v>
      </c>
      <c r="W151" s="25">
        <v>36.066333999999998</v>
      </c>
      <c r="X151" s="25">
        <v>36.568263999999999</v>
      </c>
      <c r="Y151" s="25">
        <v>37.083705999999999</v>
      </c>
      <c r="Z151" s="25">
        <v>37.452537999999997</v>
      </c>
      <c r="AA151" s="25">
        <v>37.917034000000001</v>
      </c>
      <c r="AB151" s="25">
        <v>38.433998000000003</v>
      </c>
      <c r="AC151" s="25">
        <v>38.748714</v>
      </c>
      <c r="AD151" s="25">
        <v>39.016609000000003</v>
      </c>
      <c r="AE151" s="25">
        <v>39.239803000000002</v>
      </c>
      <c r="AF151">
        <v>7.7580000000000001E-3</v>
      </c>
    </row>
    <row r="152" spans="1:32" ht="15" customHeight="1">
      <c r="A152" s="3" t="s">
        <v>18</v>
      </c>
      <c r="B152" s="25">
        <v>0.47798000000000002</v>
      </c>
      <c r="C152" s="25">
        <v>0.45835500000000001</v>
      </c>
      <c r="D152" s="25">
        <v>0.50855300000000003</v>
      </c>
      <c r="E152" s="25">
        <v>0.56085499999999999</v>
      </c>
      <c r="F152" s="25">
        <v>0.56584400000000001</v>
      </c>
      <c r="G152" s="25">
        <v>0.57354799999999995</v>
      </c>
      <c r="H152" s="25">
        <v>0.57836100000000001</v>
      </c>
      <c r="I152" s="25">
        <v>0.57896099999999995</v>
      </c>
      <c r="J152" s="25">
        <v>0.57433999999999996</v>
      </c>
      <c r="K152" s="25">
        <v>0.57189400000000001</v>
      </c>
      <c r="L152" s="25">
        <v>0.56250500000000003</v>
      </c>
      <c r="M152" s="25">
        <v>0.55440100000000003</v>
      </c>
      <c r="N152" s="25">
        <v>0.54152800000000001</v>
      </c>
      <c r="O152" s="25">
        <v>0.54141099999999998</v>
      </c>
      <c r="P152" s="25">
        <v>0.53908400000000001</v>
      </c>
      <c r="Q152" s="25">
        <v>0.53868199999999999</v>
      </c>
      <c r="R152" s="25">
        <v>0.53837000000000002</v>
      </c>
      <c r="S152" s="25">
        <v>0.53315400000000002</v>
      </c>
      <c r="T152" s="25">
        <v>0.52710000000000001</v>
      </c>
      <c r="U152" s="25">
        <v>0.52332100000000004</v>
      </c>
      <c r="V152" s="25">
        <v>0.52391299999999996</v>
      </c>
      <c r="W152" s="25">
        <v>0.53325500000000003</v>
      </c>
      <c r="X152" s="25">
        <v>0.540157</v>
      </c>
      <c r="Y152" s="25">
        <v>0.53830900000000004</v>
      </c>
      <c r="Z152" s="25">
        <v>0.531891</v>
      </c>
      <c r="AA152" s="25">
        <v>0.53396500000000002</v>
      </c>
      <c r="AB152" s="25">
        <v>0.52699200000000002</v>
      </c>
      <c r="AC152" s="25">
        <v>0.51834899999999995</v>
      </c>
      <c r="AD152" s="25">
        <v>0.50929199999999997</v>
      </c>
      <c r="AE152" s="25">
        <v>0.50873299999999999</v>
      </c>
      <c r="AF152">
        <v>2.1519999999999998E-3</v>
      </c>
    </row>
    <row r="153" spans="1:32" ht="15" customHeight="1">
      <c r="A153" s="3" t="s">
        <v>27</v>
      </c>
      <c r="B153" s="25">
        <v>10.440486999999999</v>
      </c>
      <c r="C153" s="25">
        <v>9.9744740000000007</v>
      </c>
      <c r="D153" s="25">
        <v>8.790775</v>
      </c>
      <c r="E153" s="25">
        <v>7.5986520000000004</v>
      </c>
      <c r="F153" s="25">
        <v>6.9890540000000003</v>
      </c>
      <c r="G153" s="25">
        <v>6.8191709999999999</v>
      </c>
      <c r="H153" s="25">
        <v>6.4877960000000003</v>
      </c>
      <c r="I153" s="25">
        <v>6.6424010000000004</v>
      </c>
      <c r="J153" s="25">
        <v>6.5157910000000001</v>
      </c>
      <c r="K153" s="25">
        <v>6.4616619999999996</v>
      </c>
      <c r="L153" s="25">
        <v>6.5042090000000004</v>
      </c>
      <c r="M153" s="25">
        <v>6.4088089999999998</v>
      </c>
      <c r="N153" s="25">
        <v>6.3712070000000001</v>
      </c>
      <c r="O153" s="25">
        <v>5.8272740000000001</v>
      </c>
      <c r="P153" s="25">
        <v>5.6839919999999999</v>
      </c>
      <c r="Q153" s="25">
        <v>5.5091859999999997</v>
      </c>
      <c r="R153" s="25">
        <v>5.3739999999999997</v>
      </c>
      <c r="S153" s="25">
        <v>5.405297</v>
      </c>
      <c r="T153" s="25">
        <v>5.4163779999999999</v>
      </c>
      <c r="U153" s="25">
        <v>5.3303500000000001</v>
      </c>
      <c r="V153" s="25">
        <v>5.3788640000000001</v>
      </c>
      <c r="W153" s="25">
        <v>5.2602929999999999</v>
      </c>
      <c r="X153" s="25">
        <v>5.2786220000000004</v>
      </c>
      <c r="Y153" s="25">
        <v>5.1946620000000001</v>
      </c>
      <c r="Z153" s="25">
        <v>5.1509119999999999</v>
      </c>
      <c r="AA153" s="25">
        <v>5.0997700000000004</v>
      </c>
      <c r="AB153" s="25">
        <v>4.9826639999999998</v>
      </c>
      <c r="AC153" s="25">
        <v>4.934755</v>
      </c>
      <c r="AD153" s="25">
        <v>4.9750769999999997</v>
      </c>
      <c r="AE153" s="25">
        <v>4.9998589999999998</v>
      </c>
      <c r="AF153">
        <v>-2.5069000000000001E-2</v>
      </c>
    </row>
    <row r="154" spans="1:32" ht="15" customHeight="1">
      <c r="A154" s="3" t="s">
        <v>20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t="s">
        <v>205</v>
      </c>
    </row>
    <row r="155" spans="1:32" ht="15" customHeight="1">
      <c r="A155" s="3" t="s">
        <v>21</v>
      </c>
      <c r="B155" s="25">
        <v>-3.5229000000000003E-2</v>
      </c>
      <c r="C155" s="25">
        <v>-2.3674000000000001E-2</v>
      </c>
      <c r="D155" s="25">
        <v>-2.5769E-2</v>
      </c>
      <c r="E155" s="25">
        <v>-2.1807E-2</v>
      </c>
      <c r="F155" s="25">
        <v>-2.3056E-2</v>
      </c>
      <c r="G155" s="25">
        <v>-2.2575000000000001E-2</v>
      </c>
      <c r="H155" s="25">
        <v>-2.2565999999999999E-2</v>
      </c>
      <c r="I155" s="25">
        <v>-2.2512000000000001E-2</v>
      </c>
      <c r="J155" s="25">
        <v>-2.2009000000000001E-2</v>
      </c>
      <c r="K155" s="25">
        <v>-2.1932E-2</v>
      </c>
      <c r="L155" s="25">
        <v>-2.2161E-2</v>
      </c>
      <c r="M155" s="25">
        <v>-2.2362E-2</v>
      </c>
      <c r="N155" s="25">
        <v>-2.2692E-2</v>
      </c>
      <c r="O155" s="25">
        <v>-2.2676000000000002E-2</v>
      </c>
      <c r="P155" s="25">
        <v>-2.2681E-2</v>
      </c>
      <c r="Q155" s="25">
        <v>-2.2595000000000001E-2</v>
      </c>
      <c r="R155" s="25">
        <v>-2.2471000000000001E-2</v>
      </c>
      <c r="S155" s="25">
        <v>-2.2512999999999998E-2</v>
      </c>
      <c r="T155" s="25">
        <v>-2.2457000000000001E-2</v>
      </c>
      <c r="U155" s="25">
        <v>-2.2388999999999999E-2</v>
      </c>
      <c r="V155" s="25">
        <v>-2.2005E-2</v>
      </c>
      <c r="W155" s="25">
        <v>-2.1617999999999998E-2</v>
      </c>
      <c r="X155" s="25">
        <v>-2.1276E-2</v>
      </c>
      <c r="Y155" s="25">
        <v>-2.1267000000000001E-2</v>
      </c>
      <c r="Z155" s="25">
        <v>-2.1439E-2</v>
      </c>
      <c r="AA155" s="25">
        <v>-2.1135000000000001E-2</v>
      </c>
      <c r="AB155" s="25">
        <v>-2.1235E-2</v>
      </c>
      <c r="AC155" s="25">
        <v>-2.1510999999999999E-2</v>
      </c>
      <c r="AD155" s="25">
        <v>-2.1635999999999999E-2</v>
      </c>
      <c r="AE155" s="25">
        <v>-2.1333000000000001E-2</v>
      </c>
      <c r="AF155">
        <v>-1.7146999999999999E-2</v>
      </c>
    </row>
    <row r="156" spans="1:32" ht="15" customHeight="1">
      <c r="A156" s="3" t="s">
        <v>22</v>
      </c>
      <c r="B156" s="25">
        <v>10.883238</v>
      </c>
      <c r="C156" s="25">
        <v>10.409155</v>
      </c>
      <c r="D156" s="25">
        <v>9.2735599999999998</v>
      </c>
      <c r="E156" s="25">
        <v>8.1377000000000006</v>
      </c>
      <c r="F156" s="25">
        <v>7.5318420000000001</v>
      </c>
      <c r="G156" s="25">
        <v>7.3701439999999998</v>
      </c>
      <c r="H156" s="25">
        <v>7.0435910000000002</v>
      </c>
      <c r="I156" s="25">
        <v>7.1988500000000002</v>
      </c>
      <c r="J156" s="25">
        <v>7.0681219999999998</v>
      </c>
      <c r="K156" s="25">
        <v>7.0116240000000003</v>
      </c>
      <c r="L156" s="25">
        <v>7.0445520000000004</v>
      </c>
      <c r="M156" s="25">
        <v>6.9408469999999998</v>
      </c>
      <c r="N156" s="25">
        <v>6.8900420000000002</v>
      </c>
      <c r="O156" s="25">
        <v>6.3460089999999996</v>
      </c>
      <c r="P156" s="25">
        <v>6.2003950000000003</v>
      </c>
      <c r="Q156" s="25">
        <v>6.0252730000000003</v>
      </c>
      <c r="R156" s="25">
        <v>5.8898989999999998</v>
      </c>
      <c r="S156" s="25">
        <v>5.9159379999999997</v>
      </c>
      <c r="T156" s="25">
        <v>5.9210209999999996</v>
      </c>
      <c r="U156" s="25">
        <v>5.831283</v>
      </c>
      <c r="V156" s="25">
        <v>5.8807720000000003</v>
      </c>
      <c r="W156" s="25">
        <v>5.7719310000000004</v>
      </c>
      <c r="X156" s="25">
        <v>5.7975029999999999</v>
      </c>
      <c r="Y156" s="25">
        <v>5.711703</v>
      </c>
      <c r="Z156" s="25">
        <v>5.6613639999999998</v>
      </c>
      <c r="AA156" s="25">
        <v>5.6125990000000003</v>
      </c>
      <c r="AB156" s="25">
        <v>5.4884209999999998</v>
      </c>
      <c r="AC156" s="25">
        <v>5.4315930000000003</v>
      </c>
      <c r="AD156" s="25">
        <v>5.4627330000000001</v>
      </c>
      <c r="AE156" s="25">
        <v>5.4872579999999997</v>
      </c>
      <c r="AF156">
        <v>-2.3337E-2</v>
      </c>
    </row>
    <row r="157" spans="1:32" ht="15" customHeight="1">
      <c r="A157" s="3" t="s">
        <v>170</v>
      </c>
      <c r="B157" s="25">
        <v>8.1211490000000008</v>
      </c>
      <c r="C157" s="25">
        <v>8.1831110000000002</v>
      </c>
      <c r="D157" s="25">
        <v>8.2025790000000001</v>
      </c>
      <c r="E157" s="25">
        <v>8.239058</v>
      </c>
      <c r="F157" s="25">
        <v>8.1638990000000007</v>
      </c>
      <c r="G157" s="25">
        <v>8.0757549999999991</v>
      </c>
      <c r="H157" s="25">
        <v>7.9302659999999996</v>
      </c>
      <c r="I157" s="25">
        <v>7.4547829999999999</v>
      </c>
      <c r="J157" s="25">
        <v>7.3185880000000001</v>
      </c>
      <c r="K157" s="25">
        <v>7.3260909999999999</v>
      </c>
      <c r="L157" s="25">
        <v>7.3375079999999997</v>
      </c>
      <c r="M157" s="25">
        <v>7.243449</v>
      </c>
      <c r="N157" s="25">
        <v>6.7255219999999998</v>
      </c>
      <c r="O157" s="25">
        <v>6.7327729999999999</v>
      </c>
      <c r="P157" s="25">
        <v>6.7474460000000001</v>
      </c>
      <c r="Q157" s="25">
        <v>6.7583539999999998</v>
      </c>
      <c r="R157" s="25">
        <v>6.760554</v>
      </c>
      <c r="S157" s="25">
        <v>6.7627540000000002</v>
      </c>
      <c r="T157" s="25">
        <v>6.7627579999999998</v>
      </c>
      <c r="U157" s="25">
        <v>6.7663599999999997</v>
      </c>
      <c r="V157" s="25">
        <v>6.7794299999999996</v>
      </c>
      <c r="W157" s="25">
        <v>6.7888909999999996</v>
      </c>
      <c r="X157" s="25">
        <v>6.7980140000000002</v>
      </c>
      <c r="Y157" s="25">
        <v>6.8059010000000004</v>
      </c>
      <c r="Z157" s="25">
        <v>6.7333150000000002</v>
      </c>
      <c r="AA157" s="25">
        <v>6.7377750000000001</v>
      </c>
      <c r="AB157" s="25">
        <v>6.7422190000000004</v>
      </c>
      <c r="AC157" s="25">
        <v>6.7449890000000003</v>
      </c>
      <c r="AD157" s="25">
        <v>6.6678689999999996</v>
      </c>
      <c r="AE157" s="25">
        <v>6.6727100000000004</v>
      </c>
      <c r="AF157">
        <v>-6.7510000000000001E-3</v>
      </c>
    </row>
    <row r="158" spans="1:32" ht="15" customHeight="1">
      <c r="A158" s="3" t="s">
        <v>23</v>
      </c>
      <c r="B158" s="25">
        <v>0.94147800000000004</v>
      </c>
      <c r="C158" s="25">
        <v>0.89444000000000001</v>
      </c>
      <c r="D158" s="25">
        <v>0.90491299999999997</v>
      </c>
      <c r="E158" s="25">
        <v>0.90879200000000004</v>
      </c>
      <c r="F158" s="25">
        <v>0.92047100000000004</v>
      </c>
      <c r="G158" s="25">
        <v>0.92353399999999997</v>
      </c>
      <c r="H158" s="25">
        <v>0.92303199999999996</v>
      </c>
      <c r="I158" s="25">
        <v>0.92152999999999996</v>
      </c>
      <c r="J158" s="25">
        <v>0.92247500000000004</v>
      </c>
      <c r="K158" s="25">
        <v>0.92582799999999998</v>
      </c>
      <c r="L158" s="25">
        <v>0.92913900000000005</v>
      </c>
      <c r="M158" s="25">
        <v>0.93074000000000001</v>
      </c>
      <c r="N158" s="25">
        <v>0.93284199999999995</v>
      </c>
      <c r="O158" s="25">
        <v>0.93885600000000002</v>
      </c>
      <c r="P158" s="25">
        <v>0.93986899999999995</v>
      </c>
      <c r="Q158" s="25">
        <v>0.940554</v>
      </c>
      <c r="R158" s="25">
        <v>0.94598400000000005</v>
      </c>
      <c r="S158" s="25">
        <v>0.94818000000000002</v>
      </c>
      <c r="T158" s="25">
        <v>0.95052400000000004</v>
      </c>
      <c r="U158" s="25">
        <v>0.95402200000000004</v>
      </c>
      <c r="V158" s="25">
        <v>0.95835499999999996</v>
      </c>
      <c r="W158" s="25">
        <v>0.97153999999999996</v>
      </c>
      <c r="X158" s="25">
        <v>0.97777700000000001</v>
      </c>
      <c r="Y158" s="25">
        <v>0.98483200000000004</v>
      </c>
      <c r="Z158" s="25">
        <v>0.99052899999999999</v>
      </c>
      <c r="AA158" s="25">
        <v>0.99792400000000003</v>
      </c>
      <c r="AB158" s="25">
        <v>1.005752</v>
      </c>
      <c r="AC158" s="25">
        <v>1.012659</v>
      </c>
      <c r="AD158" s="25">
        <v>1.0223230000000001</v>
      </c>
      <c r="AE158" s="25">
        <v>1.029884</v>
      </c>
      <c r="AF158">
        <v>3.0999999999999999E-3</v>
      </c>
    </row>
    <row r="159" spans="1:32" ht="15" customHeight="1">
      <c r="A159" s="3" t="s">
        <v>172</v>
      </c>
      <c r="B159" s="25">
        <v>9.3101959999999995</v>
      </c>
      <c r="C159" s="25">
        <v>10.188977</v>
      </c>
      <c r="D159" s="25">
        <v>10.879853000000001</v>
      </c>
      <c r="E159" s="25">
        <v>12.078897</v>
      </c>
      <c r="F159" s="25">
        <v>12.633656999999999</v>
      </c>
      <c r="G159" s="25">
        <v>12.844322</v>
      </c>
      <c r="H159" s="25">
        <v>13.267958999999999</v>
      </c>
      <c r="I159" s="25">
        <v>13.673855</v>
      </c>
      <c r="J159" s="25">
        <v>14.128047</v>
      </c>
      <c r="K159" s="25">
        <v>14.494300000000001</v>
      </c>
      <c r="L159" s="25">
        <v>14.742551000000001</v>
      </c>
      <c r="M159" s="25">
        <v>15.152539000000001</v>
      </c>
      <c r="N159" s="25">
        <v>15.641465</v>
      </c>
      <c r="O159" s="25">
        <v>16.494665000000001</v>
      </c>
      <c r="P159" s="25">
        <v>17.485474</v>
      </c>
      <c r="Q159" s="25">
        <v>18.220655000000001</v>
      </c>
      <c r="R159" s="25">
        <v>18.483522000000001</v>
      </c>
      <c r="S159" s="25">
        <v>18.721112999999999</v>
      </c>
      <c r="T159" s="25">
        <v>19.020575999999998</v>
      </c>
      <c r="U159" s="25">
        <v>19.295280000000002</v>
      </c>
      <c r="V159" s="25">
        <v>19.559391000000002</v>
      </c>
      <c r="W159" s="25">
        <v>19.800992999999998</v>
      </c>
      <c r="X159" s="25">
        <v>19.920866</v>
      </c>
      <c r="Y159" s="25">
        <v>20.086714000000001</v>
      </c>
      <c r="Z159" s="25">
        <v>20.359815999999999</v>
      </c>
      <c r="AA159" s="25">
        <v>20.536778999999999</v>
      </c>
      <c r="AB159" s="25">
        <v>20.689233999999999</v>
      </c>
      <c r="AC159" s="25">
        <v>20.833134000000001</v>
      </c>
      <c r="AD159" s="25">
        <v>20.995145999999998</v>
      </c>
      <c r="AE159" s="25">
        <v>21.256883999999999</v>
      </c>
      <c r="AF159">
        <v>2.8877E-2</v>
      </c>
    </row>
    <row r="160" spans="1:32" ht="15" customHeight="1">
      <c r="A160" s="3" t="s">
        <v>116</v>
      </c>
      <c r="B160" s="25">
        <v>4.5899999999999999E-4</v>
      </c>
      <c r="C160" s="25">
        <v>6.1300000000000005E-4</v>
      </c>
      <c r="D160" s="25">
        <v>7.94E-4</v>
      </c>
      <c r="E160" s="25">
        <v>9.9400000000000009E-4</v>
      </c>
      <c r="F160" s="25">
        <v>1.212E-3</v>
      </c>
      <c r="G160" s="25">
        <v>1.446E-3</v>
      </c>
      <c r="H160" s="25">
        <v>1.7030000000000001E-3</v>
      </c>
      <c r="I160" s="25">
        <v>1.9849999999999998E-3</v>
      </c>
      <c r="J160" s="25">
        <v>2.297E-3</v>
      </c>
      <c r="K160" s="25">
        <v>2.6329999999999999E-3</v>
      </c>
      <c r="L160" s="25">
        <v>2.983E-3</v>
      </c>
      <c r="M160" s="25">
        <v>3.3340000000000002E-3</v>
      </c>
      <c r="N160" s="25">
        <v>3.679E-3</v>
      </c>
      <c r="O160" s="25">
        <v>4.0150000000000003E-3</v>
      </c>
      <c r="P160" s="25">
        <v>4.3340000000000002E-3</v>
      </c>
      <c r="Q160" s="25">
        <v>4.6309999999999997E-3</v>
      </c>
      <c r="R160" s="25">
        <v>4.9030000000000002E-3</v>
      </c>
      <c r="S160" s="25">
        <v>5.1529999999999996E-3</v>
      </c>
      <c r="T160" s="25">
        <v>5.3860000000000002E-3</v>
      </c>
      <c r="U160" s="25">
        <v>5.6090000000000003E-3</v>
      </c>
      <c r="V160" s="25">
        <v>5.8180000000000003E-3</v>
      </c>
      <c r="W160" s="25">
        <v>6.0200000000000002E-3</v>
      </c>
      <c r="X160" s="25">
        <v>6.2129999999999998E-3</v>
      </c>
      <c r="Y160" s="25">
        <v>6.391E-3</v>
      </c>
      <c r="Z160" s="25">
        <v>6.5640000000000004E-3</v>
      </c>
      <c r="AA160" s="25">
        <v>6.7359999999999998E-3</v>
      </c>
      <c r="AB160" s="25">
        <v>6.901E-3</v>
      </c>
      <c r="AC160" s="25">
        <v>7.0530000000000002E-3</v>
      </c>
      <c r="AD160" s="25">
        <v>7.1970000000000003E-3</v>
      </c>
      <c r="AE160" s="25">
        <v>7.3410000000000003E-3</v>
      </c>
      <c r="AF160">
        <v>0.100298</v>
      </c>
    </row>
    <row r="161" spans="1:32" ht="15" customHeight="1">
      <c r="A161" s="3" t="s">
        <v>29</v>
      </c>
      <c r="B161" s="29">
        <v>0.122819</v>
      </c>
      <c r="C161" s="29">
        <v>0.122819</v>
      </c>
      <c r="D161" s="29">
        <v>0.122819</v>
      </c>
      <c r="E161" s="29">
        <v>0.122819</v>
      </c>
      <c r="F161" s="29">
        <v>0.122819</v>
      </c>
      <c r="G161" s="29">
        <v>0.122819</v>
      </c>
      <c r="H161" s="29">
        <v>0.122819</v>
      </c>
      <c r="I161" s="29">
        <v>0.122819</v>
      </c>
      <c r="J161" s="29">
        <v>0.122819</v>
      </c>
      <c r="K161" s="29">
        <v>0.122819</v>
      </c>
      <c r="L161" s="29">
        <v>0.122819</v>
      </c>
      <c r="M161" s="29">
        <v>0.122819</v>
      </c>
      <c r="N161" s="29">
        <v>0.122819</v>
      </c>
      <c r="O161" s="29">
        <v>0.122819</v>
      </c>
      <c r="P161" s="29">
        <v>0.122819</v>
      </c>
      <c r="Q161" s="29">
        <v>0.122819</v>
      </c>
      <c r="R161" s="29">
        <v>0.122819</v>
      </c>
      <c r="S161" s="29">
        <v>0.122819</v>
      </c>
      <c r="T161" s="29">
        <v>0.122819</v>
      </c>
      <c r="U161" s="29">
        <v>0.122819</v>
      </c>
      <c r="V161" s="29">
        <v>0.122819</v>
      </c>
      <c r="W161" s="29">
        <v>0.122819</v>
      </c>
      <c r="X161" s="29">
        <v>0.122819</v>
      </c>
      <c r="Y161" s="29">
        <v>0.122819</v>
      </c>
      <c r="Z161" s="29">
        <v>0.122819</v>
      </c>
      <c r="AA161" s="29">
        <v>0.122819</v>
      </c>
      <c r="AB161" s="29">
        <v>0.122819</v>
      </c>
      <c r="AC161" s="29">
        <v>0.122819</v>
      </c>
      <c r="AD161" s="29">
        <v>0.122819</v>
      </c>
      <c r="AE161" s="29">
        <v>0.122819</v>
      </c>
      <c r="AF161">
        <v>0</v>
      </c>
    </row>
    <row r="162" spans="1:32" ht="15" customHeight="1">
      <c r="A162" s="3" t="s">
        <v>30</v>
      </c>
      <c r="B162" s="29">
        <v>0.21413499999999999</v>
      </c>
      <c r="C162" s="29">
        <v>0.15499199999999999</v>
      </c>
      <c r="D162" s="29">
        <v>0.136929</v>
      </c>
      <c r="E162" s="29">
        <v>0.14166599999999999</v>
      </c>
      <c r="F162" s="29">
        <v>0.131548</v>
      </c>
      <c r="G162" s="29">
        <v>0.136407</v>
      </c>
      <c r="H162" s="29">
        <v>0.14990400000000001</v>
      </c>
      <c r="I162" s="29">
        <v>0.15840299999999999</v>
      </c>
      <c r="J162" s="29">
        <v>0.16123999999999999</v>
      </c>
      <c r="K162" s="29">
        <v>0.16744200000000001</v>
      </c>
      <c r="L162" s="29">
        <v>0.16001000000000001</v>
      </c>
      <c r="M162" s="29">
        <v>0.16369700000000001</v>
      </c>
      <c r="N162" s="29">
        <v>0.16159699999999999</v>
      </c>
      <c r="O162" s="29">
        <v>0.16718</v>
      </c>
      <c r="P162" s="29">
        <v>0.16291800000000001</v>
      </c>
      <c r="Q162" s="29">
        <v>0.16128999999999999</v>
      </c>
      <c r="R162" s="29">
        <v>0.15703800000000001</v>
      </c>
      <c r="S162" s="29">
        <v>0.15795999999999999</v>
      </c>
      <c r="T162" s="29">
        <v>0.15881600000000001</v>
      </c>
      <c r="U162" s="29">
        <v>0.16228500000000001</v>
      </c>
      <c r="V162" s="29">
        <v>0.156218</v>
      </c>
      <c r="W162" s="29">
        <v>0.158912</v>
      </c>
      <c r="X162" s="29">
        <v>0.158771</v>
      </c>
      <c r="Y162" s="29">
        <v>0.161162</v>
      </c>
      <c r="Z162" s="29">
        <v>0.16090399999999999</v>
      </c>
      <c r="AA162" s="29">
        <v>0.15982399999999999</v>
      </c>
      <c r="AB162" s="29">
        <v>0.16017700000000001</v>
      </c>
      <c r="AC162" s="29">
        <v>0.158526</v>
      </c>
      <c r="AD162" s="29">
        <v>0.156718</v>
      </c>
      <c r="AE162" s="29">
        <v>0.15720700000000001</v>
      </c>
      <c r="AF162">
        <v>-1.06E-2</v>
      </c>
    </row>
    <row r="163" spans="1:32" ht="15" customHeight="1">
      <c r="A163" s="28" t="s">
        <v>4</v>
      </c>
      <c r="B163" s="29">
        <v>97.000099000000006</v>
      </c>
      <c r="C163" s="29">
        <v>98.351912999999996</v>
      </c>
      <c r="D163" s="29">
        <v>99.451590999999993</v>
      </c>
      <c r="E163" s="29">
        <v>100.307564</v>
      </c>
      <c r="F163" s="29">
        <v>100.673401</v>
      </c>
      <c r="G163" s="29">
        <v>100.724197</v>
      </c>
      <c r="H163" s="29">
        <v>100.676666</v>
      </c>
      <c r="I163" s="29">
        <v>100.726418</v>
      </c>
      <c r="J163" s="29">
        <v>101.07576</v>
      </c>
      <c r="K163" s="29">
        <v>101.535866</v>
      </c>
      <c r="L163" s="29">
        <v>101.906914</v>
      </c>
      <c r="M163" s="29">
        <v>102.22268699999999</v>
      </c>
      <c r="N163" s="29">
        <v>102.355423</v>
      </c>
      <c r="O163" s="29">
        <v>102.64398199999999</v>
      </c>
      <c r="P163" s="29">
        <v>103.02892300000001</v>
      </c>
      <c r="Q163" s="29">
        <v>103.55096399999999</v>
      </c>
      <c r="R163" s="29">
        <v>104.111069</v>
      </c>
      <c r="S163" s="29">
        <v>104.536766</v>
      </c>
      <c r="T163" s="29">
        <v>105.02475699999999</v>
      </c>
      <c r="U163" s="140">
        <v>105.498283</v>
      </c>
      <c r="V163" s="29">
        <v>106.162003</v>
      </c>
      <c r="W163" s="140">
        <v>107.006393</v>
      </c>
      <c r="X163" s="29">
        <v>107.854195</v>
      </c>
      <c r="Y163" s="29">
        <v>108.61953699999999</v>
      </c>
      <c r="Z163" s="29">
        <v>109.27469600000001</v>
      </c>
      <c r="AA163" s="29">
        <v>110.053406</v>
      </c>
      <c r="AB163" s="29">
        <v>110.774719</v>
      </c>
      <c r="AC163" s="29">
        <v>111.25644699999999</v>
      </c>
      <c r="AD163" s="29">
        <v>111.690636</v>
      </c>
      <c r="AE163" s="140">
        <v>112.357193</v>
      </c>
      <c r="AF163">
        <v>5.0809999999999996E-3</v>
      </c>
    </row>
    <row r="164" spans="1:32" ht="15" customHeight="1">
      <c r="A164" s="3" t="s">
        <v>125</v>
      </c>
      <c r="B164" s="29">
        <f>B145-B135-'HighOil_Renew Cons'!B12</f>
        <v>30.363233000000001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151">
        <f>(U39-U33)/U162</f>
        <v>33.660270511754014</v>
      </c>
      <c r="V164" s="29"/>
      <c r="W164" s="151"/>
      <c r="X164" s="29"/>
      <c r="Y164" s="29"/>
      <c r="Z164" s="29"/>
      <c r="AA164" s="29"/>
      <c r="AB164" s="29"/>
      <c r="AC164" s="29"/>
      <c r="AD164" s="29"/>
      <c r="AE164" s="151">
        <f>(AE39-AE33)/AE162</f>
        <v>36.195888223806818</v>
      </c>
    </row>
    <row r="165" spans="1:32" ht="15" customHeight="1">
      <c r="A165" s="42" t="s">
        <v>126</v>
      </c>
      <c r="B165" s="140">
        <f>B71/B164</f>
        <v>0.7846963793348356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151">
        <f>(U7-U5+U22-U17+U121)/U162</f>
        <v>5.8937363280648229</v>
      </c>
      <c r="V165" s="29"/>
      <c r="W165" s="151"/>
      <c r="X165" s="29"/>
      <c r="Y165" s="29"/>
      <c r="Z165" s="29"/>
      <c r="AA165" s="29"/>
      <c r="AB165" s="29"/>
      <c r="AC165" s="29"/>
      <c r="AD165" s="29"/>
      <c r="AE165" s="151">
        <f>(AE7-AE5+AE22-AE17+AE121)/AE162</f>
        <v>5.6292022619857889</v>
      </c>
    </row>
    <row r="166" spans="1:32" ht="15" customHeight="1">
      <c r="A166" s="42" t="s">
        <v>127</v>
      </c>
      <c r="B166" s="151">
        <f>(B39-B33)/B164</f>
        <v>0.16870502558143263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151">
        <f>U87/U162</f>
        <v>-1.0454570662722986</v>
      </c>
      <c r="V166" s="29"/>
      <c r="W166" s="151"/>
      <c r="X166" s="29"/>
      <c r="Y166" s="29"/>
      <c r="Z166" s="29"/>
      <c r="AA166" s="29"/>
      <c r="AB166" s="29"/>
      <c r="AC166" s="29"/>
      <c r="AD166" s="29"/>
      <c r="AE166" s="151">
        <f>AE87/AE162</f>
        <v>-1.1464756658418518</v>
      </c>
    </row>
    <row r="167" spans="1:32" ht="15" customHeight="1">
      <c r="A167" s="42" t="s">
        <v>128</v>
      </c>
      <c r="B167" s="151">
        <f>(B7-B5+B22-B17+B121)/B164</f>
        <v>3.9682072063933378E-2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151">
        <f>SUM(U163:U166)</f>
        <v>144.00683277354653</v>
      </c>
      <c r="V167" s="29"/>
      <c r="W167" s="151"/>
      <c r="X167" s="29"/>
      <c r="Y167" s="29"/>
      <c r="Z167" s="29"/>
      <c r="AA167" s="29"/>
      <c r="AB167" s="29"/>
      <c r="AC167" s="29"/>
      <c r="AD167" s="29"/>
      <c r="AE167" s="151">
        <f>SUM(AE163:AE166)</f>
        <v>153.03580781995078</v>
      </c>
    </row>
    <row r="168" spans="1:32" ht="15" customHeight="1">
      <c r="A168" s="42" t="s">
        <v>188</v>
      </c>
      <c r="B168" s="151">
        <f>B87/B164</f>
        <v>6.9164571506598127E-3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151"/>
      <c r="V168" s="29"/>
      <c r="W168" s="151"/>
      <c r="X168" s="29"/>
      <c r="Y168" s="29"/>
      <c r="Z168" s="29"/>
      <c r="AA168" s="29"/>
      <c r="AB168" s="29"/>
      <c r="AC168" s="29"/>
      <c r="AD168" s="29"/>
      <c r="AE168" s="151"/>
    </row>
    <row r="169" spans="1:32" ht="15" customHeight="1">
      <c r="A169" s="42"/>
      <c r="B169" s="151">
        <f>SUM(B165:B168)</f>
        <v>0.99999993413086141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151"/>
      <c r="V169" s="29"/>
      <c r="W169" s="151"/>
      <c r="X169" s="29"/>
      <c r="Y169" s="29"/>
      <c r="Z169" s="29"/>
      <c r="AA169" s="29"/>
      <c r="AB169" s="29"/>
      <c r="AC169" s="29"/>
      <c r="AD169" s="29"/>
      <c r="AE169" s="151"/>
    </row>
    <row r="170" spans="1:32" ht="14.5" customHeight="1">
      <c r="A170" s="28" t="s">
        <v>32</v>
      </c>
    </row>
    <row r="171" spans="1:32" ht="15" customHeight="1">
      <c r="A171" s="3" t="s">
        <v>33</v>
      </c>
      <c r="B171" s="25">
        <v>73.073111999999995</v>
      </c>
      <c r="C171" s="25">
        <v>74.453536999999997</v>
      </c>
      <c r="D171" s="25">
        <v>75.427704000000006</v>
      </c>
      <c r="E171" s="25">
        <v>76.547340000000005</v>
      </c>
      <c r="F171" s="25">
        <v>77.208160000000007</v>
      </c>
      <c r="G171" s="25">
        <v>77.538177000000005</v>
      </c>
      <c r="H171" s="25">
        <v>77.715202000000005</v>
      </c>
      <c r="I171" s="25">
        <v>77.905028999999999</v>
      </c>
      <c r="J171" s="25">
        <v>78.239136000000002</v>
      </c>
      <c r="K171" s="25">
        <v>78.661804000000004</v>
      </c>
      <c r="L171" s="25">
        <v>78.898651000000001</v>
      </c>
      <c r="M171" s="25">
        <v>79.157486000000006</v>
      </c>
      <c r="N171" s="25">
        <v>79.383262999999999</v>
      </c>
      <c r="O171" s="25">
        <v>79.664992999999996</v>
      </c>
      <c r="P171" s="25">
        <v>79.935349000000002</v>
      </c>
      <c r="Q171" s="25">
        <v>80.273269999999997</v>
      </c>
      <c r="R171" s="25">
        <v>80.722351000000003</v>
      </c>
      <c r="S171" s="25">
        <v>81.015961000000004</v>
      </c>
      <c r="T171" s="25">
        <v>81.340416000000005</v>
      </c>
      <c r="U171" s="25">
        <v>81.698348999999993</v>
      </c>
      <c r="V171" s="25">
        <v>82.202834999999993</v>
      </c>
      <c r="W171" s="25">
        <v>82.866791000000006</v>
      </c>
      <c r="X171" s="25">
        <v>83.552231000000006</v>
      </c>
      <c r="Y171" s="25">
        <v>84.166565000000006</v>
      </c>
      <c r="Z171" s="25">
        <v>84.675338999999994</v>
      </c>
      <c r="AA171" s="25">
        <v>85.293587000000002</v>
      </c>
      <c r="AB171" s="25">
        <v>85.865584999999996</v>
      </c>
      <c r="AC171" s="25">
        <v>86.241866999999999</v>
      </c>
      <c r="AD171" s="25">
        <v>86.538239000000004</v>
      </c>
      <c r="AE171" s="25">
        <v>87.032523999999995</v>
      </c>
      <c r="AF171">
        <v>6.0470000000000003E-3</v>
      </c>
    </row>
    <row r="172" spans="1:32" ht="15" customHeight="1">
      <c r="A172" s="3" t="s">
        <v>34</v>
      </c>
      <c r="B172" s="25">
        <v>97.000099000000006</v>
      </c>
      <c r="C172" s="25">
        <v>98.351912999999996</v>
      </c>
      <c r="D172" s="25">
        <v>99.451590999999993</v>
      </c>
      <c r="E172" s="25">
        <v>100.307564</v>
      </c>
      <c r="F172" s="25">
        <v>100.673401</v>
      </c>
      <c r="G172" s="25">
        <v>100.724197</v>
      </c>
      <c r="H172" s="25">
        <v>100.676666</v>
      </c>
      <c r="I172" s="25">
        <v>100.726418</v>
      </c>
      <c r="J172" s="25">
        <v>101.07576</v>
      </c>
      <c r="K172" s="25">
        <v>101.535866</v>
      </c>
      <c r="L172" s="25">
        <v>101.906914</v>
      </c>
      <c r="M172" s="25">
        <v>102.22268699999999</v>
      </c>
      <c r="N172" s="25">
        <v>102.355423</v>
      </c>
      <c r="O172" s="25">
        <v>102.64398199999999</v>
      </c>
      <c r="P172" s="25">
        <v>103.02892300000001</v>
      </c>
      <c r="Q172" s="25">
        <v>103.55096399999999</v>
      </c>
      <c r="R172" s="25">
        <v>104.111069</v>
      </c>
      <c r="S172" s="25">
        <v>104.536766</v>
      </c>
      <c r="T172" s="25">
        <v>105.02475699999999</v>
      </c>
      <c r="U172" s="25">
        <v>105.498283</v>
      </c>
      <c r="V172" s="25">
        <v>106.162003</v>
      </c>
      <c r="W172" s="25">
        <v>107.006393</v>
      </c>
      <c r="X172" s="25">
        <v>107.854195</v>
      </c>
      <c r="Y172" s="25">
        <v>108.61953699999999</v>
      </c>
      <c r="Z172" s="25">
        <v>109.27469600000001</v>
      </c>
      <c r="AA172" s="25">
        <v>110.053406</v>
      </c>
      <c r="AB172" s="25">
        <v>110.774719</v>
      </c>
      <c r="AC172" s="25">
        <v>111.25644699999999</v>
      </c>
      <c r="AD172" s="25">
        <v>111.690636</v>
      </c>
      <c r="AE172" s="25">
        <v>112.357193</v>
      </c>
      <c r="AF172">
        <v>5.0809999999999996E-3</v>
      </c>
    </row>
    <row r="173" spans="1:32" ht="15" customHeight="1">
      <c r="A173" s="3" t="s">
        <v>35</v>
      </c>
      <c r="B173" s="25">
        <v>1.173046</v>
      </c>
      <c r="C173" s="25">
        <v>1.205789</v>
      </c>
      <c r="D173" s="25">
        <v>1.2174959999999999</v>
      </c>
      <c r="E173" s="25">
        <v>1.2187859999999999</v>
      </c>
      <c r="F173" s="25">
        <v>1.223133</v>
      </c>
      <c r="G173" s="25">
        <v>1.2221109999999999</v>
      </c>
      <c r="H173" s="25">
        <v>1.2168369999999999</v>
      </c>
      <c r="I173" s="25">
        <v>1.2103459999999999</v>
      </c>
      <c r="J173" s="25">
        <v>1.20709</v>
      </c>
      <c r="K173" s="25">
        <v>1.207244</v>
      </c>
      <c r="L173" s="25">
        <v>1.2076309999999999</v>
      </c>
      <c r="M173" s="25">
        <v>1.2055450000000001</v>
      </c>
      <c r="N173" s="25">
        <v>1.2041059999999999</v>
      </c>
      <c r="O173" s="25">
        <v>1.2023109999999999</v>
      </c>
      <c r="P173" s="25">
        <v>1.199613</v>
      </c>
      <c r="Q173" s="25">
        <v>1.1958260000000001</v>
      </c>
      <c r="R173" s="25">
        <v>1.192798</v>
      </c>
      <c r="S173" s="25">
        <v>1.189586</v>
      </c>
      <c r="T173" s="25">
        <v>1.1869540000000001</v>
      </c>
      <c r="U173" s="25">
        <v>1.185899</v>
      </c>
      <c r="V173" s="25">
        <v>1.185945</v>
      </c>
      <c r="W173" s="25">
        <v>1.1872510000000001</v>
      </c>
      <c r="X173" s="25">
        <v>1.189686</v>
      </c>
      <c r="Y173" s="25">
        <v>1.193004</v>
      </c>
      <c r="Z173" s="25">
        <v>1.1959</v>
      </c>
      <c r="AA173" s="25">
        <v>1.20048</v>
      </c>
      <c r="AB173" s="25">
        <v>1.2048779999999999</v>
      </c>
      <c r="AC173" s="25">
        <v>1.2084349999999999</v>
      </c>
      <c r="AD173" s="25">
        <v>1.2113430000000001</v>
      </c>
      <c r="AE173" s="25">
        <v>1.2146729999999999</v>
      </c>
      <c r="AF173">
        <v>1.2030000000000001E-3</v>
      </c>
    </row>
    <row r="174" spans="1:32" ht="15" customHeight="1">
      <c r="A174" s="3" t="s">
        <v>36</v>
      </c>
      <c r="B174" s="25">
        <v>332.00228900000002</v>
      </c>
      <c r="C174" s="25">
        <v>333.14962800000001</v>
      </c>
      <c r="D174" s="25">
        <v>334.68261699999999</v>
      </c>
      <c r="E174" s="25">
        <v>336.352936</v>
      </c>
      <c r="F174" s="25">
        <v>338.14468399999998</v>
      </c>
      <c r="G174" s="25">
        <v>339.95471199999997</v>
      </c>
      <c r="H174" s="25">
        <v>341.77563500000002</v>
      </c>
      <c r="I174" s="25">
        <v>343.60968000000003</v>
      </c>
      <c r="J174" s="25">
        <v>345.45166</v>
      </c>
      <c r="K174" s="25">
        <v>347.28869600000002</v>
      </c>
      <c r="L174" s="25">
        <v>349.10687300000001</v>
      </c>
      <c r="M174" s="25">
        <v>350.88400300000001</v>
      </c>
      <c r="N174" s="25">
        <v>352.61172499999998</v>
      </c>
      <c r="O174" s="25">
        <v>354.29840100000001</v>
      </c>
      <c r="P174" s="25">
        <v>355.93682899999999</v>
      </c>
      <c r="Q174" s="25">
        <v>357.518799</v>
      </c>
      <c r="R174" s="25">
        <v>359.03988600000002</v>
      </c>
      <c r="S174" s="25">
        <v>360.50418100000002</v>
      </c>
      <c r="T174" s="25">
        <v>361.92407200000002</v>
      </c>
      <c r="U174" s="25">
        <v>363.30181900000002</v>
      </c>
      <c r="V174" s="25">
        <v>364.64413500000001</v>
      </c>
      <c r="W174" s="25">
        <v>365.96105999999997</v>
      </c>
      <c r="X174" s="25">
        <v>367.252411</v>
      </c>
      <c r="Y174" s="25">
        <v>368.51709</v>
      </c>
      <c r="Z174" s="25">
        <v>369.75906400000002</v>
      </c>
      <c r="AA174" s="25">
        <v>370.983948</v>
      </c>
      <c r="AB174" s="25">
        <v>372.199432</v>
      </c>
      <c r="AC174" s="25">
        <v>373.403076</v>
      </c>
      <c r="AD174" s="25">
        <v>374.594269</v>
      </c>
      <c r="AE174" s="25">
        <v>375.77700800000002</v>
      </c>
      <c r="AF174">
        <v>4.28E-3</v>
      </c>
    </row>
    <row r="175" spans="1:32" ht="15" customHeight="1">
      <c r="A175" s="66" t="s">
        <v>37</v>
      </c>
      <c r="B175" s="31">
        <v>19438.871093999998</v>
      </c>
      <c r="C175" s="31">
        <v>20176.011718999998</v>
      </c>
      <c r="D175" s="31">
        <v>20827.623047000001</v>
      </c>
      <c r="E175" s="31">
        <v>21775.220702999999</v>
      </c>
      <c r="F175" s="31">
        <v>22478.376952999999</v>
      </c>
      <c r="G175" s="31">
        <v>23056.822265999999</v>
      </c>
      <c r="H175" s="31">
        <v>23558.9375</v>
      </c>
      <c r="I175" s="31">
        <v>24088.384765999999</v>
      </c>
      <c r="J175" s="31">
        <v>24757.693359000001</v>
      </c>
      <c r="K175" s="31">
        <v>25491.052734000001</v>
      </c>
      <c r="L175" s="31">
        <v>26149.769531000002</v>
      </c>
      <c r="M175" s="31">
        <v>26764.580077999999</v>
      </c>
      <c r="N175" s="31">
        <v>27357.238281000002</v>
      </c>
      <c r="O175" s="31">
        <v>27954.519531000002</v>
      </c>
      <c r="P175" s="31">
        <v>28532.408202999999</v>
      </c>
      <c r="Q175" s="31">
        <v>29090.800781000002</v>
      </c>
      <c r="R175" s="31">
        <v>29652.425781000002</v>
      </c>
      <c r="S175" s="31">
        <v>30172.507812</v>
      </c>
      <c r="T175" s="31">
        <v>30723.480468999998</v>
      </c>
      <c r="U175" s="31">
        <v>31343.230468999998</v>
      </c>
      <c r="V175" s="31">
        <v>31975.136718999998</v>
      </c>
      <c r="W175" s="31">
        <v>32664.955077999999</v>
      </c>
      <c r="X175" s="31">
        <v>33395.492187999997</v>
      </c>
      <c r="Y175" s="31">
        <v>34104.574219000002</v>
      </c>
      <c r="Z175" s="31">
        <v>34806.210937999997</v>
      </c>
      <c r="AA175" s="31">
        <v>35573.082030999998</v>
      </c>
      <c r="AB175" s="31">
        <v>36290.550780999998</v>
      </c>
      <c r="AC175" s="31">
        <v>36962.34375</v>
      </c>
      <c r="AD175" s="31">
        <v>37630.898437999997</v>
      </c>
      <c r="AE175" s="31">
        <v>38346.980469000002</v>
      </c>
      <c r="AF175">
        <v>2.3703999999999999E-2</v>
      </c>
    </row>
    <row r="176" spans="1:32" ht="15" customHeight="1">
      <c r="A176" s="32" t="s">
        <v>38</v>
      </c>
    </row>
    <row r="177" spans="1:32" ht="15" customHeight="1">
      <c r="A177" s="3" t="s">
        <v>39</v>
      </c>
      <c r="B177" s="30">
        <v>4823.9414059999999</v>
      </c>
      <c r="C177" s="30">
        <v>4826.1376950000003</v>
      </c>
      <c r="D177" s="30">
        <v>4806.6416019999997</v>
      </c>
      <c r="E177" s="30">
        <v>4724.7094729999999</v>
      </c>
      <c r="F177" s="30">
        <v>4690.4360349999997</v>
      </c>
      <c r="G177" s="30">
        <v>4675.626953</v>
      </c>
      <c r="H177" s="30">
        <v>4631.9775390000004</v>
      </c>
      <c r="I177" s="30">
        <v>4635.4672849999997</v>
      </c>
      <c r="J177" s="30">
        <v>4625.826172</v>
      </c>
      <c r="K177" s="30">
        <v>4622.3134769999997</v>
      </c>
      <c r="L177" s="30">
        <v>4621.8237300000001</v>
      </c>
      <c r="M177" s="30">
        <v>4606.3452150000003</v>
      </c>
      <c r="N177" s="30">
        <v>4604.1875</v>
      </c>
      <c r="O177" s="30">
        <v>4542.5097660000001</v>
      </c>
      <c r="P177" s="30">
        <v>4494.5473629999997</v>
      </c>
      <c r="Q177" s="30">
        <v>4466.7236329999996</v>
      </c>
      <c r="R177" s="30">
        <v>4467.0224609999996</v>
      </c>
      <c r="S177" s="30">
        <v>4464.5107420000004</v>
      </c>
      <c r="T177" s="30">
        <v>4465.90625</v>
      </c>
      <c r="U177" s="30">
        <v>4465.1157229999999</v>
      </c>
      <c r="V177" s="30">
        <v>4478.1967770000001</v>
      </c>
      <c r="W177" s="30">
        <v>4491.7929690000001</v>
      </c>
      <c r="X177" s="30">
        <v>4513.9584960000002</v>
      </c>
      <c r="Y177" s="30">
        <v>4534.2744140000004</v>
      </c>
      <c r="Z177" s="30">
        <v>4550.0195309999999</v>
      </c>
      <c r="AA177" s="30">
        <v>4573.591797</v>
      </c>
      <c r="AB177" s="30">
        <v>4591.3486329999996</v>
      </c>
      <c r="AC177" s="30">
        <v>4602.3027339999999</v>
      </c>
      <c r="AD177" s="30">
        <v>4618.6215819999998</v>
      </c>
      <c r="AE177" s="30">
        <v>4635.2729490000002</v>
      </c>
      <c r="AF177">
        <v>-1.3749999999999999E-3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29C2-3397-4B3B-B997-D5EFD5E843D0}">
  <dimension ref="A1:AF57"/>
  <sheetViews>
    <sheetView workbookViewId="0">
      <pane xSplit="2" ySplit="3" topLeftCell="C26" activePane="bottomRight" state="frozen"/>
      <selection sqref="A1:AF177"/>
      <selection pane="topRight" sqref="A1:AF177"/>
      <selection pane="bottomLeft" sqref="A1:AF177"/>
      <selection pane="bottomRight" sqref="A1:AF177"/>
    </sheetView>
  </sheetViews>
  <sheetFormatPr defaultRowHeight="12"/>
  <cols>
    <col min="1" max="1" width="49.109375" customWidth="1"/>
    <col min="24" max="24" width="9.33203125" bestFit="1" customWidth="1"/>
  </cols>
  <sheetData>
    <row r="1" spans="1:31" ht="15" customHeight="1">
      <c r="A1" s="27" t="s">
        <v>40</v>
      </c>
    </row>
    <row r="2" spans="1:31" ht="15" customHeight="1">
      <c r="A2" s="121" t="s">
        <v>1</v>
      </c>
    </row>
    <row r="3" spans="1:31" ht="15" customHeight="1" thickBot="1">
      <c r="A3" s="2" t="s">
        <v>41</v>
      </c>
      <c r="B3" s="2"/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2">
        <v>2030</v>
      </c>
      <c r="L3" s="2">
        <v>2031</v>
      </c>
      <c r="M3" s="2">
        <v>2032</v>
      </c>
      <c r="N3" s="2">
        <v>2033</v>
      </c>
      <c r="O3" s="2">
        <v>2034</v>
      </c>
      <c r="P3" s="2">
        <v>2035</v>
      </c>
      <c r="Q3" s="2">
        <v>2036</v>
      </c>
      <c r="R3" s="2">
        <v>2037</v>
      </c>
      <c r="S3" s="2">
        <v>2038</v>
      </c>
      <c r="T3" s="2">
        <v>2039</v>
      </c>
      <c r="U3" s="2">
        <v>2040</v>
      </c>
      <c r="V3" s="2">
        <v>2041</v>
      </c>
      <c r="W3" s="2">
        <v>2042</v>
      </c>
      <c r="X3" s="2">
        <v>2043</v>
      </c>
      <c r="Y3" s="2">
        <v>2044</v>
      </c>
      <c r="Z3" s="2">
        <v>2045</v>
      </c>
      <c r="AA3" s="2">
        <v>2046</v>
      </c>
      <c r="AB3" s="2">
        <v>2047</v>
      </c>
      <c r="AC3" s="2">
        <v>2048</v>
      </c>
      <c r="AD3" s="2">
        <v>2049</v>
      </c>
      <c r="AE3" s="2">
        <v>2050</v>
      </c>
    </row>
    <row r="4" spans="1:31" ht="15" customHeight="1" thickTop="1">
      <c r="A4" s="28" t="s">
        <v>42</v>
      </c>
    </row>
    <row r="5" spans="1:31" ht="15" customHeight="1">
      <c r="A5" s="3" t="s">
        <v>43</v>
      </c>
      <c r="B5" s="25">
        <v>23.173483000000001</v>
      </c>
      <c r="C5" s="25">
        <v>24.718959999999999</v>
      </c>
      <c r="D5" s="25">
        <v>25.497368000000002</v>
      </c>
      <c r="E5" s="25">
        <v>26.154591</v>
      </c>
      <c r="F5" s="25">
        <v>27.055797999999999</v>
      </c>
      <c r="G5" s="25">
        <v>27.446814</v>
      </c>
      <c r="H5" s="25">
        <v>27.357749999999999</v>
      </c>
      <c r="I5" s="25">
        <v>27.782630999999999</v>
      </c>
      <c r="J5" s="25">
        <v>27.704027</v>
      </c>
      <c r="K5" s="30">
        <v>27.57546</v>
      </c>
      <c r="L5" s="25">
        <v>27.345032</v>
      </c>
      <c r="M5" s="25">
        <v>27.073671000000001</v>
      </c>
      <c r="N5" s="25">
        <v>27.201284000000001</v>
      </c>
      <c r="O5" s="25">
        <v>26.862385</v>
      </c>
      <c r="P5" s="25">
        <v>26.600777000000001</v>
      </c>
      <c r="Q5" s="25">
        <v>26.372246000000001</v>
      </c>
      <c r="R5" s="25">
        <v>26.081237999999999</v>
      </c>
      <c r="S5" s="25">
        <v>25.955031999999999</v>
      </c>
      <c r="T5" s="25">
        <v>25.959454000000001</v>
      </c>
      <c r="U5" s="25">
        <v>26.192076</v>
      </c>
      <c r="V5" s="25">
        <v>26.230937999999998</v>
      </c>
      <c r="W5" s="25">
        <v>26.295432999999999</v>
      </c>
      <c r="X5" s="25">
        <v>26.138387999999999</v>
      </c>
      <c r="Y5" s="25">
        <v>26.198795</v>
      </c>
      <c r="Z5" s="25">
        <v>26.342886</v>
      </c>
      <c r="AA5" s="25">
        <v>26.481573000000001</v>
      </c>
      <c r="AB5" s="25">
        <v>26.292308999999999</v>
      </c>
      <c r="AC5" s="25">
        <v>26.207750000000001</v>
      </c>
      <c r="AD5" s="25">
        <v>26.556781999999998</v>
      </c>
      <c r="AE5" s="25">
        <v>26.863942999999999</v>
      </c>
    </row>
    <row r="6" spans="1:31" ht="15" customHeight="1">
      <c r="A6" s="3" t="s">
        <v>44</v>
      </c>
      <c r="B6" s="25">
        <v>7.0062150000000001</v>
      </c>
      <c r="C6" s="25">
        <v>7.571612</v>
      </c>
      <c r="D6" s="25">
        <v>7.9118000000000004</v>
      </c>
      <c r="E6" s="25">
        <v>8.0760199999999998</v>
      </c>
      <c r="F6" s="25">
        <v>8.2314190000000007</v>
      </c>
      <c r="G6" s="25">
        <v>8.1831460000000007</v>
      </c>
      <c r="H6" s="25">
        <v>8.1277480000000004</v>
      </c>
      <c r="I6" s="25">
        <v>8.1528170000000006</v>
      </c>
      <c r="J6" s="25">
        <v>8.2261489999999995</v>
      </c>
      <c r="K6" s="25">
        <v>8.2785089999999997</v>
      </c>
      <c r="L6" s="25">
        <v>8.311337</v>
      </c>
      <c r="M6" s="25">
        <v>8.3905910000000006</v>
      </c>
      <c r="N6" s="25">
        <v>8.3840170000000001</v>
      </c>
      <c r="O6" s="25">
        <v>8.4296880000000005</v>
      </c>
      <c r="P6" s="25">
        <v>8.4338169999999995</v>
      </c>
      <c r="Q6" s="25">
        <v>8.4141340000000007</v>
      </c>
      <c r="R6" s="25">
        <v>8.4362630000000003</v>
      </c>
      <c r="S6" s="25">
        <v>8.454561</v>
      </c>
      <c r="T6" s="25">
        <v>8.5408899999999992</v>
      </c>
      <c r="U6" s="25">
        <v>8.5980209999999992</v>
      </c>
      <c r="V6" s="25">
        <v>8.6840469999999996</v>
      </c>
      <c r="W6" s="25">
        <v>8.7282639999999994</v>
      </c>
      <c r="X6" s="25">
        <v>8.7398109999999996</v>
      </c>
      <c r="Y6" s="25">
        <v>8.8389860000000002</v>
      </c>
      <c r="Z6" s="25">
        <v>8.9019220000000008</v>
      </c>
      <c r="AA6" s="25">
        <v>8.9375420000000005</v>
      </c>
      <c r="AB6" s="25">
        <v>8.9679839999999995</v>
      </c>
      <c r="AC6" s="25">
        <v>8.9143709999999992</v>
      </c>
      <c r="AD6" s="25">
        <v>8.9685649999999999</v>
      </c>
      <c r="AE6" s="25">
        <v>8.9968970000000006</v>
      </c>
    </row>
    <row r="7" spans="1:31" ht="15" customHeight="1">
      <c r="A7" s="3" t="s">
        <v>45</v>
      </c>
      <c r="B7" s="25">
        <v>35.677112999999999</v>
      </c>
      <c r="C7" s="25">
        <v>37.00629</v>
      </c>
      <c r="D7" s="25">
        <v>37.386218999999997</v>
      </c>
      <c r="E7" s="25">
        <v>37.756729</v>
      </c>
      <c r="F7" s="25">
        <v>37.834484000000003</v>
      </c>
      <c r="G7" s="25">
        <v>37.923594999999999</v>
      </c>
      <c r="H7" s="25">
        <v>38.078377000000003</v>
      </c>
      <c r="I7" s="25">
        <v>38.638888999999999</v>
      </c>
      <c r="J7" s="25">
        <v>38.901229999999998</v>
      </c>
      <c r="K7" s="25">
        <v>39.014060999999998</v>
      </c>
      <c r="L7" s="25">
        <v>39.335814999999997</v>
      </c>
      <c r="M7" s="25">
        <v>39.765284999999999</v>
      </c>
      <c r="N7" s="25">
        <v>39.928764000000001</v>
      </c>
      <c r="O7" s="25">
        <v>40.026867000000003</v>
      </c>
      <c r="P7" s="25">
        <v>40.023518000000003</v>
      </c>
      <c r="Q7" s="25">
        <v>40.137062</v>
      </c>
      <c r="R7" s="25">
        <v>40.332740999999999</v>
      </c>
      <c r="S7" s="25">
        <v>40.594585000000002</v>
      </c>
      <c r="T7" s="25">
        <v>40.806216999999997</v>
      </c>
      <c r="U7" s="25">
        <v>41.107716000000003</v>
      </c>
      <c r="V7" s="25">
        <v>41.445438000000003</v>
      </c>
      <c r="W7" s="25">
        <v>41.757412000000002</v>
      </c>
      <c r="X7" s="25">
        <v>42.016826999999999</v>
      </c>
      <c r="Y7" s="25">
        <v>42.548439000000002</v>
      </c>
      <c r="Z7" s="25">
        <v>42.854004000000003</v>
      </c>
      <c r="AA7" s="25">
        <v>43.109141999999999</v>
      </c>
      <c r="AB7" s="25">
        <v>43.367289999999997</v>
      </c>
      <c r="AC7" s="25">
        <v>43.614924999999999</v>
      </c>
      <c r="AD7" s="25">
        <v>43.823196000000003</v>
      </c>
      <c r="AE7" s="25">
        <v>44.157814000000002</v>
      </c>
    </row>
    <row r="8" spans="1:31" ht="15" customHeight="1">
      <c r="A8" s="3" t="s">
        <v>46</v>
      </c>
      <c r="B8" s="25">
        <v>13.080795</v>
      </c>
      <c r="C8" s="25">
        <v>12.697872</v>
      </c>
      <c r="D8" s="25">
        <v>13.05766</v>
      </c>
      <c r="E8" s="25">
        <v>11.547979</v>
      </c>
      <c r="F8" s="25">
        <v>11.248151</v>
      </c>
      <c r="G8" s="25">
        <v>11.334068</v>
      </c>
      <c r="H8" s="25">
        <v>11.198976999999999</v>
      </c>
      <c r="I8" s="25">
        <v>11.104506000000001</v>
      </c>
      <c r="J8" s="25">
        <v>10.842525</v>
      </c>
      <c r="K8" s="25">
        <v>10.713126000000001</v>
      </c>
      <c r="L8" s="25">
        <v>10.645557999999999</v>
      </c>
      <c r="M8" s="25">
        <v>10.560084</v>
      </c>
      <c r="N8" s="25">
        <v>10.560112</v>
      </c>
      <c r="O8" s="25">
        <v>10.136657</v>
      </c>
      <c r="P8" s="25">
        <v>9.9907909999999998</v>
      </c>
      <c r="Q8" s="25">
        <v>9.7326250000000005</v>
      </c>
      <c r="R8" s="25">
        <v>9.6177499999999991</v>
      </c>
      <c r="S8" s="25">
        <v>9.6234129999999993</v>
      </c>
      <c r="T8" s="25">
        <v>9.5561430000000005</v>
      </c>
      <c r="U8" s="25">
        <v>9.4595149999999997</v>
      </c>
      <c r="V8" s="25">
        <v>9.3932830000000003</v>
      </c>
      <c r="W8" s="25">
        <v>9.3467789999999997</v>
      </c>
      <c r="X8" s="25">
        <v>9.226521</v>
      </c>
      <c r="Y8" s="25">
        <v>9.1479879999999998</v>
      </c>
      <c r="Z8" s="25">
        <v>9.0831040000000005</v>
      </c>
      <c r="AA8" s="25">
        <v>9.0389999999999997</v>
      </c>
      <c r="AB8" s="25">
        <v>8.9906520000000008</v>
      </c>
      <c r="AC8" s="25">
        <v>8.9896130000000003</v>
      </c>
      <c r="AD8" s="25">
        <v>8.9897150000000003</v>
      </c>
      <c r="AE8" s="25">
        <v>9.0124650000000006</v>
      </c>
    </row>
    <row r="9" spans="1:31" ht="15" customHeight="1">
      <c r="A9" s="3" t="s">
        <v>47</v>
      </c>
      <c r="B9" s="25">
        <v>8.1211500000000001</v>
      </c>
      <c r="C9" s="25">
        <v>8.1831110000000002</v>
      </c>
      <c r="D9" s="25">
        <v>8.2025790000000001</v>
      </c>
      <c r="E9" s="25">
        <v>8.239058</v>
      </c>
      <c r="F9" s="25">
        <v>8.1638990000000007</v>
      </c>
      <c r="G9" s="25">
        <v>8.0757549999999991</v>
      </c>
      <c r="H9" s="25">
        <v>7.9302669999999997</v>
      </c>
      <c r="I9" s="25">
        <v>7.5376779999999997</v>
      </c>
      <c r="J9" s="25">
        <v>7.4682399999999998</v>
      </c>
      <c r="K9" s="25">
        <v>7.3830489999999998</v>
      </c>
      <c r="L9" s="25">
        <v>7.3944660000000004</v>
      </c>
      <c r="M9" s="25">
        <v>7.4023870000000001</v>
      </c>
      <c r="N9" s="25">
        <v>6.97715</v>
      </c>
      <c r="O9" s="25">
        <v>6.9844030000000004</v>
      </c>
      <c r="P9" s="25">
        <v>6.9990759999999996</v>
      </c>
      <c r="Q9" s="25">
        <v>7.0099830000000001</v>
      </c>
      <c r="R9" s="25">
        <v>6.9454250000000002</v>
      </c>
      <c r="S9" s="25">
        <v>6.9476250000000004</v>
      </c>
      <c r="T9" s="25">
        <v>6.9433559999999996</v>
      </c>
      <c r="U9" s="25">
        <v>6.9481529999999996</v>
      </c>
      <c r="V9" s="25">
        <v>6.9605319999999997</v>
      </c>
      <c r="W9" s="25">
        <v>6.9737629999999999</v>
      </c>
      <c r="X9" s="25">
        <v>6.982812</v>
      </c>
      <c r="Y9" s="25">
        <v>6.9907719999999998</v>
      </c>
      <c r="Z9" s="25">
        <v>6.9993160000000003</v>
      </c>
      <c r="AA9" s="25">
        <v>7.0037760000000002</v>
      </c>
      <c r="AB9" s="25">
        <v>7.0082190000000004</v>
      </c>
      <c r="AC9" s="25">
        <v>6.9090119999999997</v>
      </c>
      <c r="AD9" s="25">
        <v>6.9123650000000003</v>
      </c>
      <c r="AE9" s="25">
        <v>6.9172060000000002</v>
      </c>
    </row>
    <row r="10" spans="1:31" ht="15" customHeight="1">
      <c r="A10" s="3" t="s">
        <v>48</v>
      </c>
      <c r="B10" s="25">
        <v>2.2890280000000001</v>
      </c>
      <c r="C10" s="25">
        <v>2.3967839999999998</v>
      </c>
      <c r="D10" s="25">
        <v>2.5171679999999999</v>
      </c>
      <c r="E10" s="25">
        <v>2.608241</v>
      </c>
      <c r="F10" s="25">
        <v>2.559021</v>
      </c>
      <c r="G10" s="25">
        <v>2.532505</v>
      </c>
      <c r="H10" s="25">
        <v>2.5173380000000001</v>
      </c>
      <c r="I10" s="25">
        <v>2.492607</v>
      </c>
      <c r="J10" s="25">
        <v>2.481665</v>
      </c>
      <c r="K10" s="25">
        <v>2.4606750000000002</v>
      </c>
      <c r="L10" s="25">
        <v>2.4493909999999999</v>
      </c>
      <c r="M10" s="25">
        <v>2.4410449999999999</v>
      </c>
      <c r="N10" s="25">
        <v>2.428226</v>
      </c>
      <c r="O10" s="25">
        <v>2.419861</v>
      </c>
      <c r="P10" s="25">
        <v>2.40219</v>
      </c>
      <c r="Q10" s="25">
        <v>2.3892720000000001</v>
      </c>
      <c r="R10" s="25">
        <v>2.3758460000000001</v>
      </c>
      <c r="S10" s="25">
        <v>2.3621409999999998</v>
      </c>
      <c r="T10" s="25">
        <v>2.348846</v>
      </c>
      <c r="U10" s="25">
        <v>2.3479320000000001</v>
      </c>
      <c r="V10" s="25">
        <v>2.3437739999999998</v>
      </c>
      <c r="W10" s="25">
        <v>2.3283559999999999</v>
      </c>
      <c r="X10" s="25">
        <v>2.313898</v>
      </c>
      <c r="Y10" s="25">
        <v>2.311712</v>
      </c>
      <c r="Z10" s="25">
        <v>2.3028740000000001</v>
      </c>
      <c r="AA10" s="25">
        <v>2.2963979999999999</v>
      </c>
      <c r="AB10" s="25">
        <v>2.29053</v>
      </c>
      <c r="AC10" s="25">
        <v>2.2572459999999999</v>
      </c>
      <c r="AD10" s="25">
        <v>2.2424409999999999</v>
      </c>
      <c r="AE10" s="25">
        <v>2.2397749999999998</v>
      </c>
    </row>
    <row r="11" spans="1:31" ht="15" customHeight="1">
      <c r="A11" s="3" t="s">
        <v>49</v>
      </c>
      <c r="B11" s="25">
        <v>4.6995639999999996</v>
      </c>
      <c r="C11" s="25">
        <v>4.8605219999999996</v>
      </c>
      <c r="D11" s="25">
        <v>4.780913</v>
      </c>
      <c r="E11" s="25">
        <v>4.7969010000000001</v>
      </c>
      <c r="F11" s="25">
        <v>4.8384600000000004</v>
      </c>
      <c r="G11" s="25">
        <v>4.8504379999999996</v>
      </c>
      <c r="H11" s="25">
        <v>4.8545350000000003</v>
      </c>
      <c r="I11" s="25">
        <v>4.857653</v>
      </c>
      <c r="J11" s="25">
        <v>4.8672139999999997</v>
      </c>
      <c r="K11" s="25">
        <v>4.8842590000000001</v>
      </c>
      <c r="L11" s="25">
        <v>4.8992310000000003</v>
      </c>
      <c r="M11" s="25">
        <v>4.9090759999999998</v>
      </c>
      <c r="N11" s="25">
        <v>4.9207340000000004</v>
      </c>
      <c r="O11" s="25">
        <v>4.927079</v>
      </c>
      <c r="P11" s="25">
        <v>4.9486619999999997</v>
      </c>
      <c r="Q11" s="25">
        <v>4.9522360000000001</v>
      </c>
      <c r="R11" s="25">
        <v>4.9738600000000002</v>
      </c>
      <c r="S11" s="25">
        <v>5.0261009999999997</v>
      </c>
      <c r="T11" s="25">
        <v>5.0460159999999998</v>
      </c>
      <c r="U11" s="25">
        <v>5.081639</v>
      </c>
      <c r="V11" s="25">
        <v>5.1232319999999998</v>
      </c>
      <c r="W11" s="25">
        <v>5.1600950000000001</v>
      </c>
      <c r="X11" s="25">
        <v>5.2151860000000001</v>
      </c>
      <c r="Y11" s="25">
        <v>5.2665559999999996</v>
      </c>
      <c r="Z11" s="25">
        <v>5.302136</v>
      </c>
      <c r="AA11" s="25">
        <v>5.3510980000000004</v>
      </c>
      <c r="AB11" s="25">
        <v>5.3894849999999996</v>
      </c>
      <c r="AC11" s="25">
        <v>5.4544139999999999</v>
      </c>
      <c r="AD11" s="25">
        <v>5.5039689999999997</v>
      </c>
      <c r="AE11" s="25">
        <v>5.5558529999999999</v>
      </c>
    </row>
    <row r="12" spans="1:31" ht="15" customHeight="1">
      <c r="A12" s="3" t="s">
        <v>50</v>
      </c>
      <c r="B12" s="25">
        <v>4.8375180000000002</v>
      </c>
      <c r="C12" s="25">
        <v>5.5315700000000003</v>
      </c>
      <c r="D12" s="25">
        <v>6.0711469999999998</v>
      </c>
      <c r="E12" s="25">
        <v>7.048057</v>
      </c>
      <c r="F12" s="25">
        <v>7.6961969999999997</v>
      </c>
      <c r="G12" s="25">
        <v>7.9871150000000002</v>
      </c>
      <c r="H12" s="25">
        <v>8.1648899999999998</v>
      </c>
      <c r="I12" s="25">
        <v>8.4470709999999993</v>
      </c>
      <c r="J12" s="25">
        <v>8.9855330000000002</v>
      </c>
      <c r="K12" s="25">
        <v>9.4192999999999998</v>
      </c>
      <c r="L12" s="25">
        <v>9.6682009999999998</v>
      </c>
      <c r="M12" s="25">
        <v>9.8812870000000004</v>
      </c>
      <c r="N12" s="25">
        <v>10.22967</v>
      </c>
      <c r="O12" s="25">
        <v>10.708444999999999</v>
      </c>
      <c r="P12" s="25">
        <v>11.114723</v>
      </c>
      <c r="Q12" s="25">
        <v>11.477456999999999</v>
      </c>
      <c r="R12" s="25">
        <v>11.710376</v>
      </c>
      <c r="S12" s="25">
        <v>11.856728</v>
      </c>
      <c r="T12" s="25">
        <v>12.052443999999999</v>
      </c>
      <c r="U12" s="25">
        <v>12.223924999999999</v>
      </c>
      <c r="V12" s="25">
        <v>12.321215</v>
      </c>
      <c r="W12" s="25">
        <v>12.488827000000001</v>
      </c>
      <c r="X12" s="25">
        <v>12.741999</v>
      </c>
      <c r="Y12" s="25">
        <v>12.862004000000001</v>
      </c>
      <c r="Z12" s="25">
        <v>13.024609</v>
      </c>
      <c r="AA12" s="25">
        <v>13.209072000000001</v>
      </c>
      <c r="AB12" s="25">
        <v>13.428094</v>
      </c>
      <c r="AC12" s="25">
        <v>13.684735999999999</v>
      </c>
      <c r="AD12" s="25">
        <v>13.945974</v>
      </c>
      <c r="AE12" s="25">
        <v>14.195777</v>
      </c>
    </row>
    <row r="13" spans="1:31" ht="15" customHeight="1">
      <c r="A13" s="3" t="s">
        <v>51</v>
      </c>
      <c r="B13" s="25">
        <v>2.1335760000000001</v>
      </c>
      <c r="C13" s="25">
        <v>1.0129729999999999</v>
      </c>
      <c r="D13" s="25">
        <v>0.89186299999999996</v>
      </c>
      <c r="E13" s="25">
        <v>0.91043300000000005</v>
      </c>
      <c r="F13" s="25">
        <v>0.79186400000000001</v>
      </c>
      <c r="G13" s="25">
        <v>0.90730100000000002</v>
      </c>
      <c r="H13" s="25">
        <v>0.89102199999999998</v>
      </c>
      <c r="I13" s="25">
        <v>0.81895200000000001</v>
      </c>
      <c r="J13" s="25">
        <v>0.79786500000000005</v>
      </c>
      <c r="K13" s="25">
        <v>0.79955200000000004</v>
      </c>
      <c r="L13" s="25">
        <v>0.78735500000000003</v>
      </c>
      <c r="M13" s="25">
        <v>0.66710000000000003</v>
      </c>
      <c r="N13" s="25">
        <v>0.66477799999999998</v>
      </c>
      <c r="O13" s="25">
        <v>0.66735500000000003</v>
      </c>
      <c r="P13" s="25">
        <v>0.67216900000000002</v>
      </c>
      <c r="Q13" s="25">
        <v>0.67508299999999999</v>
      </c>
      <c r="R13" s="25">
        <v>0.68022199999999999</v>
      </c>
      <c r="S13" s="25">
        <v>0.68031799999999998</v>
      </c>
      <c r="T13" s="25">
        <v>0.68044800000000005</v>
      </c>
      <c r="U13" s="25">
        <v>0.67422099999999996</v>
      </c>
      <c r="V13" s="25">
        <v>0.67469199999999996</v>
      </c>
      <c r="W13" s="25">
        <v>0.67234899999999997</v>
      </c>
      <c r="X13" s="25">
        <v>0.66174100000000002</v>
      </c>
      <c r="Y13" s="25">
        <v>0.66670399999999996</v>
      </c>
      <c r="Z13" s="25">
        <v>0.66200800000000004</v>
      </c>
      <c r="AA13" s="25">
        <v>0.65541899999999997</v>
      </c>
      <c r="AB13" s="25">
        <v>0.65508100000000002</v>
      </c>
      <c r="AC13" s="25">
        <v>0.65375399999999995</v>
      </c>
      <c r="AD13" s="25">
        <v>0.6542</v>
      </c>
      <c r="AE13" s="25">
        <v>0.65100100000000005</v>
      </c>
    </row>
    <row r="14" spans="1:31" ht="15" customHeight="1">
      <c r="A14" s="28" t="s">
        <v>52</v>
      </c>
      <c r="B14" s="29">
        <v>101.01844</v>
      </c>
      <c r="C14" s="29">
        <v>103.979698</v>
      </c>
      <c r="D14" s="29">
        <v>106.316711</v>
      </c>
      <c r="E14" s="29">
        <v>107.138008</v>
      </c>
      <c r="F14" s="29">
        <v>108.419304</v>
      </c>
      <c r="G14" s="29">
        <v>109.24073799999999</v>
      </c>
      <c r="H14" s="29">
        <v>109.120895</v>
      </c>
      <c r="I14" s="29">
        <v>109.83281700000001</v>
      </c>
      <c r="J14" s="29">
        <v>110.274452</v>
      </c>
      <c r="K14" s="29">
        <v>110.527985</v>
      </c>
      <c r="L14" s="29">
        <v>110.836388</v>
      </c>
      <c r="M14" s="29">
        <v>111.09053</v>
      </c>
      <c r="N14" s="29">
        <v>111.29473900000001</v>
      </c>
      <c r="O14" s="29">
        <v>111.162735</v>
      </c>
      <c r="P14" s="29">
        <v>111.185722</v>
      </c>
      <c r="Q14" s="29">
        <v>111.16010300000001</v>
      </c>
      <c r="R14" s="29">
        <v>111.15372499999999</v>
      </c>
      <c r="S14" s="29">
        <v>111.500511</v>
      </c>
      <c r="T14" s="29">
        <v>111.933815</v>
      </c>
      <c r="U14" s="29">
        <v>112.633202</v>
      </c>
      <c r="V14" s="29">
        <v>113.17714700000001</v>
      </c>
      <c r="W14" s="29">
        <v>113.751282</v>
      </c>
      <c r="X14" s="29">
        <v>114.03717</v>
      </c>
      <c r="Y14" s="29">
        <v>114.83195499999999</v>
      </c>
      <c r="Z14" s="29">
        <v>115.47286200000001</v>
      </c>
      <c r="AA14" s="29">
        <v>116.083023</v>
      </c>
      <c r="AB14" s="29">
        <v>116.389641</v>
      </c>
      <c r="AC14" s="29">
        <v>116.685822</v>
      </c>
      <c r="AD14" s="29">
        <v>117.59721399999999</v>
      </c>
      <c r="AE14" s="29">
        <v>118.590729</v>
      </c>
    </row>
    <row r="15" spans="1:31" ht="15" customHeight="1">
      <c r="A15" s="28" t="s">
        <v>183</v>
      </c>
      <c r="B15" s="29">
        <f>B11+B12</f>
        <v>9.5370819999999998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0">
        <f>U11+U12</f>
        <v>17.305564</v>
      </c>
      <c r="V15" s="29"/>
      <c r="W15" s="29"/>
      <c r="X15" s="29"/>
      <c r="Y15" s="29"/>
      <c r="Z15" s="29"/>
      <c r="AA15" s="29"/>
      <c r="AB15" s="29"/>
      <c r="AC15" s="29"/>
      <c r="AD15" s="29"/>
      <c r="AE15" s="40">
        <f>AE11+AE12</f>
        <v>19.751629999999999</v>
      </c>
    </row>
    <row r="16" spans="1:31" ht="15" customHeight="1">
      <c r="A16" s="28" t="s">
        <v>53</v>
      </c>
    </row>
    <row r="17" spans="1:32" ht="15" customHeight="1">
      <c r="A17" s="3" t="s">
        <v>54</v>
      </c>
      <c r="B17" s="25">
        <v>13.851445999999999</v>
      </c>
      <c r="C17" s="25">
        <v>16.352774</v>
      </c>
      <c r="D17" s="25">
        <v>17.123363000000001</v>
      </c>
      <c r="E17" s="25">
        <v>16.555586000000002</v>
      </c>
      <c r="F17" s="25">
        <v>15.994123</v>
      </c>
      <c r="G17" s="25">
        <v>15.512969</v>
      </c>
      <c r="H17" s="25">
        <v>15.67451</v>
      </c>
      <c r="I17" s="25">
        <v>15.373710000000001</v>
      </c>
      <c r="J17" s="25">
        <v>15.376459000000001</v>
      </c>
      <c r="K17" s="25">
        <v>15.532076999999999</v>
      </c>
      <c r="L17" s="25">
        <v>15.732156</v>
      </c>
      <c r="M17" s="25">
        <v>16.156390999999999</v>
      </c>
      <c r="N17" s="25">
        <v>15.869462</v>
      </c>
      <c r="O17" s="25">
        <v>16.339907</v>
      </c>
      <c r="P17" s="25">
        <v>16.666574000000001</v>
      </c>
      <c r="Q17" s="25">
        <v>16.807082999999999</v>
      </c>
      <c r="R17" s="25">
        <v>17.000992</v>
      </c>
      <c r="S17" s="25">
        <v>17.18047</v>
      </c>
      <c r="T17" s="25">
        <v>17.278089999999999</v>
      </c>
      <c r="U17" s="25">
        <v>16.965088000000002</v>
      </c>
      <c r="V17" s="25">
        <v>16.958389</v>
      </c>
      <c r="W17" s="25">
        <v>16.811738999999999</v>
      </c>
      <c r="X17" s="25">
        <v>16.678370000000001</v>
      </c>
      <c r="Y17" s="25">
        <v>16.769455000000001</v>
      </c>
      <c r="Z17" s="25">
        <v>16.42108</v>
      </c>
      <c r="AA17" s="25">
        <v>16.038073000000001</v>
      </c>
      <c r="AB17" s="25">
        <v>16.332951999999999</v>
      </c>
      <c r="AC17" s="25">
        <v>16.450182000000002</v>
      </c>
      <c r="AD17" s="25">
        <v>16.210836</v>
      </c>
      <c r="AE17" s="25">
        <v>15.912190000000001</v>
      </c>
    </row>
    <row r="18" spans="1:32" ht="15" customHeight="1">
      <c r="A18" s="3" t="s">
        <v>55</v>
      </c>
      <c r="B18" s="25">
        <v>4.7159620000000002</v>
      </c>
      <c r="C18" s="25">
        <v>4.4709560000000002</v>
      </c>
      <c r="D18" s="25">
        <v>3.8417810000000001</v>
      </c>
      <c r="E18" s="25">
        <v>3.926612</v>
      </c>
      <c r="F18" s="25">
        <v>4.0277810000000001</v>
      </c>
      <c r="G18" s="25">
        <v>3.9819659999999999</v>
      </c>
      <c r="H18" s="25">
        <v>3.9302980000000001</v>
      </c>
      <c r="I18" s="25">
        <v>3.8466680000000002</v>
      </c>
      <c r="J18" s="25">
        <v>3.7431700000000001</v>
      </c>
      <c r="K18" s="25">
        <v>3.7162820000000001</v>
      </c>
      <c r="L18" s="25">
        <v>3.6840809999999999</v>
      </c>
      <c r="M18" s="25">
        <v>3.6509830000000001</v>
      </c>
      <c r="N18" s="25">
        <v>3.610411</v>
      </c>
      <c r="O18" s="25">
        <v>3.5877859999999999</v>
      </c>
      <c r="P18" s="25">
        <v>3.573766</v>
      </c>
      <c r="Q18" s="25">
        <v>3.5617999999999999</v>
      </c>
      <c r="R18" s="25">
        <v>3.572047</v>
      </c>
      <c r="S18" s="25">
        <v>3.5651820000000001</v>
      </c>
      <c r="T18" s="25">
        <v>3.5421010000000002</v>
      </c>
      <c r="U18" s="25">
        <v>3.58345</v>
      </c>
      <c r="V18" s="25">
        <v>3.593251</v>
      </c>
      <c r="W18" s="25">
        <v>3.5989209999999998</v>
      </c>
      <c r="X18" s="25">
        <v>3.6044320000000001</v>
      </c>
      <c r="Y18" s="25">
        <v>3.6050710000000001</v>
      </c>
      <c r="Z18" s="25">
        <v>3.6078100000000002</v>
      </c>
      <c r="AA18" s="25">
        <v>3.6005609999999999</v>
      </c>
      <c r="AB18" s="25">
        <v>3.6412010000000001</v>
      </c>
      <c r="AC18" s="25">
        <v>3.716961</v>
      </c>
      <c r="AD18" s="25">
        <v>3.7311890000000001</v>
      </c>
      <c r="AE18" s="25">
        <v>3.6690170000000002</v>
      </c>
    </row>
    <row r="19" spans="1:32" ht="15" customHeight="1">
      <c r="A19" s="3" t="s">
        <v>3</v>
      </c>
      <c r="B19" s="25">
        <v>2.8061600000000002</v>
      </c>
      <c r="C19" s="25">
        <v>2.5544750000000001</v>
      </c>
      <c r="D19" s="25">
        <v>2.4887139999999999</v>
      </c>
      <c r="E19" s="25">
        <v>2.392671</v>
      </c>
      <c r="F19" s="25">
        <v>2.3174299999999999</v>
      </c>
      <c r="G19" s="25">
        <v>2.2999079999999998</v>
      </c>
      <c r="H19" s="25">
        <v>2.2852049999999999</v>
      </c>
      <c r="I19" s="25">
        <v>2.2154919999999998</v>
      </c>
      <c r="J19" s="25">
        <v>2.0558019999999999</v>
      </c>
      <c r="K19" s="25">
        <v>2.035542</v>
      </c>
      <c r="L19" s="25">
        <v>1.954658</v>
      </c>
      <c r="M19" s="25">
        <v>1.935603</v>
      </c>
      <c r="N19" s="25">
        <v>1.9605999999999999</v>
      </c>
      <c r="O19" s="25">
        <v>1.924811</v>
      </c>
      <c r="P19" s="25">
        <v>1.927792</v>
      </c>
      <c r="Q19" s="25">
        <v>1.9346810000000001</v>
      </c>
      <c r="R19" s="25">
        <v>1.9415100000000001</v>
      </c>
      <c r="S19" s="25">
        <v>1.925829</v>
      </c>
      <c r="T19" s="25">
        <v>1.8939459999999999</v>
      </c>
      <c r="U19" s="25">
        <v>1.8681779999999999</v>
      </c>
      <c r="V19" s="25">
        <v>1.8265290000000001</v>
      </c>
      <c r="W19" s="25">
        <v>1.8098209999999999</v>
      </c>
      <c r="X19" s="25">
        <v>1.795485</v>
      </c>
      <c r="Y19" s="25">
        <v>1.6439159999999999</v>
      </c>
      <c r="Z19" s="25">
        <v>1.6023480000000001</v>
      </c>
      <c r="AA19" s="25">
        <v>1.5737969999999999</v>
      </c>
      <c r="AB19" s="25">
        <v>1.548036</v>
      </c>
      <c r="AC19" s="25">
        <v>1.5503089999999999</v>
      </c>
      <c r="AD19" s="25">
        <v>1.50597</v>
      </c>
      <c r="AE19" s="25">
        <v>1.469028</v>
      </c>
    </row>
    <row r="20" spans="1:32" ht="15" customHeight="1">
      <c r="A20" s="3" t="s">
        <v>173</v>
      </c>
      <c r="B20" s="25">
        <v>0.30027300000000001</v>
      </c>
      <c r="C20" s="25">
        <v>0.23143</v>
      </c>
      <c r="D20" s="25">
        <v>0.11656999999999999</v>
      </c>
      <c r="E20" s="25">
        <v>0.121073</v>
      </c>
      <c r="F20" s="25">
        <v>0.110529</v>
      </c>
      <c r="G20" s="25">
        <v>0.11602999999999999</v>
      </c>
      <c r="H20" s="25">
        <v>0.12961800000000001</v>
      </c>
      <c r="I20" s="25">
        <v>0.137875</v>
      </c>
      <c r="J20" s="25">
        <v>0.14092299999999999</v>
      </c>
      <c r="K20" s="25">
        <v>0.14709</v>
      </c>
      <c r="L20" s="25">
        <v>0.13969699999999999</v>
      </c>
      <c r="M20" s="25">
        <v>0.14357</v>
      </c>
      <c r="N20" s="25">
        <v>0.139122</v>
      </c>
      <c r="O20" s="25">
        <v>0.14421700000000001</v>
      </c>
      <c r="P20" s="25">
        <v>0.139346</v>
      </c>
      <c r="Q20" s="25">
        <v>0.13652300000000001</v>
      </c>
      <c r="R20" s="25">
        <v>0.134437</v>
      </c>
      <c r="S20" s="25">
        <v>0.13556299999999999</v>
      </c>
      <c r="T20" s="25">
        <v>0.13850199999999999</v>
      </c>
      <c r="U20" s="25">
        <v>0.139516</v>
      </c>
      <c r="V20" s="25">
        <v>0.13549800000000001</v>
      </c>
      <c r="W20" s="25">
        <v>0.13995299999999999</v>
      </c>
      <c r="X20" s="25">
        <v>0.13746</v>
      </c>
      <c r="Y20" s="25">
        <v>0.140179</v>
      </c>
      <c r="Z20" s="25">
        <v>0.13686799999999999</v>
      </c>
      <c r="AA20" s="25">
        <v>0.13746900000000001</v>
      </c>
      <c r="AB20" s="25">
        <v>0.137433</v>
      </c>
      <c r="AC20" s="25">
        <v>0.137739</v>
      </c>
      <c r="AD20" s="25">
        <v>0.138018</v>
      </c>
      <c r="AE20" s="25">
        <v>0.13867599999999999</v>
      </c>
    </row>
    <row r="21" spans="1:32" ht="15" customHeight="1">
      <c r="A21" s="28" t="s">
        <v>52</v>
      </c>
      <c r="B21" s="29">
        <v>21.673843000000002</v>
      </c>
      <c r="C21" s="29">
        <v>23.609635999999998</v>
      </c>
      <c r="D21" s="29">
        <v>23.570429000000001</v>
      </c>
      <c r="E21" s="29">
        <v>22.995940999999998</v>
      </c>
      <c r="F21" s="29">
        <v>22.449863000000001</v>
      </c>
      <c r="G21" s="29">
        <v>21.910872999999999</v>
      </c>
      <c r="H21" s="29">
        <v>22.019628999999998</v>
      </c>
      <c r="I21" s="29">
        <v>21.573746</v>
      </c>
      <c r="J21" s="29">
        <v>21.316352999999999</v>
      </c>
      <c r="K21" s="29">
        <v>21.430990000000001</v>
      </c>
      <c r="L21" s="29">
        <v>21.510591999999999</v>
      </c>
      <c r="M21" s="29">
        <v>21.886545000000002</v>
      </c>
      <c r="N21" s="29">
        <v>21.579595999999999</v>
      </c>
      <c r="O21" s="29">
        <v>21.996721000000001</v>
      </c>
      <c r="P21" s="29">
        <v>22.307478</v>
      </c>
      <c r="Q21" s="29">
        <v>22.440086000000001</v>
      </c>
      <c r="R21" s="29">
        <v>22.648985</v>
      </c>
      <c r="S21" s="29">
        <v>22.807043</v>
      </c>
      <c r="T21" s="29">
        <v>22.852637999999999</v>
      </c>
      <c r="U21" s="29">
        <v>22.556232000000001</v>
      </c>
      <c r="V21" s="29">
        <v>22.513666000000001</v>
      </c>
      <c r="W21" s="29">
        <v>22.360434000000001</v>
      </c>
      <c r="X21" s="29">
        <v>22.215745999999999</v>
      </c>
      <c r="Y21" s="29">
        <v>22.158619000000002</v>
      </c>
      <c r="Z21" s="29">
        <v>21.768106</v>
      </c>
      <c r="AA21" s="29">
        <v>21.349899000000001</v>
      </c>
      <c r="AB21" s="29">
        <v>21.659621999999999</v>
      </c>
      <c r="AC21" s="29">
        <v>21.855191999999999</v>
      </c>
      <c r="AD21" s="29">
        <v>21.586013999999999</v>
      </c>
      <c r="AE21" s="29">
        <v>21.188911000000001</v>
      </c>
    </row>
    <row r="22" spans="1:32" ht="15" customHeight="1">
      <c r="A22" s="28" t="s">
        <v>56</v>
      </c>
    </row>
    <row r="23" spans="1:32" ht="15" customHeight="1">
      <c r="A23" s="3" t="s">
        <v>174</v>
      </c>
      <c r="B23" s="25">
        <v>16.733357999999999</v>
      </c>
      <c r="C23" s="25">
        <v>18.324622999999999</v>
      </c>
      <c r="D23" s="25">
        <v>19.068677999999998</v>
      </c>
      <c r="E23" s="25">
        <v>19.442757</v>
      </c>
      <c r="F23" s="25">
        <v>19.843077000000001</v>
      </c>
      <c r="G23" s="25">
        <v>19.738095999999999</v>
      </c>
      <c r="H23" s="25">
        <v>19.786954999999999</v>
      </c>
      <c r="I23" s="25">
        <v>19.830458</v>
      </c>
      <c r="J23" s="25">
        <v>19.745868999999999</v>
      </c>
      <c r="K23" s="25">
        <v>19.822226000000001</v>
      </c>
      <c r="L23" s="25">
        <v>19.734144000000001</v>
      </c>
      <c r="M23" s="25">
        <v>19.808681</v>
      </c>
      <c r="N23" s="25">
        <v>19.575771</v>
      </c>
      <c r="O23" s="25">
        <v>19.707912</v>
      </c>
      <c r="P23" s="25">
        <v>19.768115999999999</v>
      </c>
      <c r="Q23" s="25">
        <v>19.606976</v>
      </c>
      <c r="R23" s="25">
        <v>19.445004000000001</v>
      </c>
      <c r="S23" s="25">
        <v>19.482101</v>
      </c>
      <c r="T23" s="25">
        <v>19.540244999999999</v>
      </c>
      <c r="U23" s="25">
        <v>19.509573</v>
      </c>
      <c r="V23" s="25">
        <v>19.549150000000001</v>
      </c>
      <c r="W23" s="25">
        <v>19.404966000000002</v>
      </c>
      <c r="X23" s="25">
        <v>19.041799999999999</v>
      </c>
      <c r="Y23" s="25">
        <v>19.190662</v>
      </c>
      <c r="Z23" s="25">
        <v>18.912184</v>
      </c>
      <c r="AA23" s="25">
        <v>18.541574000000001</v>
      </c>
      <c r="AB23" s="25">
        <v>18.564513999999999</v>
      </c>
      <c r="AC23" s="25">
        <v>18.508310000000002</v>
      </c>
      <c r="AD23" s="25">
        <v>18.502977000000001</v>
      </c>
      <c r="AE23" s="25">
        <v>18.193231999999998</v>
      </c>
    </row>
    <row r="24" spans="1:32" ht="15" customHeight="1">
      <c r="A24" s="3" t="s">
        <v>3</v>
      </c>
      <c r="B24" s="25">
        <v>6.8096949999999996</v>
      </c>
      <c r="C24" s="25">
        <v>7.5784099999999999</v>
      </c>
      <c r="D24" s="25">
        <v>7.7823989999999998</v>
      </c>
      <c r="E24" s="25">
        <v>7.8655030000000004</v>
      </c>
      <c r="F24" s="25">
        <v>8.0895720000000004</v>
      </c>
      <c r="G24" s="25">
        <v>8.1011170000000003</v>
      </c>
      <c r="H24" s="25">
        <v>8.2289390000000004</v>
      </c>
      <c r="I24" s="25">
        <v>8.5244610000000005</v>
      </c>
      <c r="J24" s="25">
        <v>8.7813090000000003</v>
      </c>
      <c r="K24" s="25">
        <v>9.0068940000000008</v>
      </c>
      <c r="L24" s="25">
        <v>9.2794480000000004</v>
      </c>
      <c r="M24" s="25">
        <v>9.5343689999999999</v>
      </c>
      <c r="N24" s="25">
        <v>9.6554169999999999</v>
      </c>
      <c r="O24" s="25">
        <v>9.6999340000000007</v>
      </c>
      <c r="P24" s="25">
        <v>9.7506769999999996</v>
      </c>
      <c r="Q24" s="25">
        <v>9.7745250000000006</v>
      </c>
      <c r="R24" s="25">
        <v>9.7683920000000004</v>
      </c>
      <c r="S24" s="25">
        <v>9.7887129999999996</v>
      </c>
      <c r="T24" s="25">
        <v>9.8148870000000006</v>
      </c>
      <c r="U24" s="25">
        <v>9.8439060000000005</v>
      </c>
      <c r="V24" s="25">
        <v>9.8446529999999992</v>
      </c>
      <c r="W24" s="25">
        <v>9.8495589999999993</v>
      </c>
      <c r="X24" s="25">
        <v>9.8591680000000004</v>
      </c>
      <c r="Y24" s="25">
        <v>9.9023109999999992</v>
      </c>
      <c r="Z24" s="25">
        <v>9.8925180000000008</v>
      </c>
      <c r="AA24" s="25">
        <v>9.8800749999999997</v>
      </c>
      <c r="AB24" s="25">
        <v>9.8697079999999993</v>
      </c>
      <c r="AC24" s="25">
        <v>9.8707670000000007</v>
      </c>
      <c r="AD24" s="25">
        <v>9.8444500000000001</v>
      </c>
      <c r="AE24" s="25">
        <v>9.8356879999999993</v>
      </c>
    </row>
    <row r="25" spans="1:32" ht="15" customHeight="1">
      <c r="A25" s="3" t="s">
        <v>2</v>
      </c>
      <c r="B25" s="25">
        <v>2.2533820000000002</v>
      </c>
      <c r="C25" s="25">
        <v>2.2992219999999999</v>
      </c>
      <c r="D25" s="25">
        <v>2.9317030000000002</v>
      </c>
      <c r="E25" s="25">
        <v>2.8066049999999998</v>
      </c>
      <c r="F25" s="25">
        <v>2.7455530000000001</v>
      </c>
      <c r="G25" s="25">
        <v>2.8780679999999998</v>
      </c>
      <c r="H25" s="25">
        <v>2.8222109999999998</v>
      </c>
      <c r="I25" s="25">
        <v>2.814622</v>
      </c>
      <c r="J25" s="25">
        <v>2.7893539999999999</v>
      </c>
      <c r="K25" s="25">
        <v>2.7811759999999999</v>
      </c>
      <c r="L25" s="25">
        <v>2.8095370000000002</v>
      </c>
      <c r="M25" s="25">
        <v>2.8647710000000002</v>
      </c>
      <c r="N25" s="25">
        <v>2.7907229999999998</v>
      </c>
      <c r="O25" s="25">
        <v>2.771722</v>
      </c>
      <c r="P25" s="25">
        <v>2.7949139999999999</v>
      </c>
      <c r="Q25" s="25">
        <v>2.7647529999999998</v>
      </c>
      <c r="R25" s="25">
        <v>2.7510110000000001</v>
      </c>
      <c r="S25" s="25">
        <v>2.7852199999999998</v>
      </c>
      <c r="T25" s="25">
        <v>2.7260219999999999</v>
      </c>
      <c r="U25" s="25">
        <v>2.7352660000000002</v>
      </c>
      <c r="V25" s="25">
        <v>2.7194370000000001</v>
      </c>
      <c r="W25" s="25">
        <v>2.7341549999999999</v>
      </c>
      <c r="X25" s="25">
        <v>2.6949230000000002</v>
      </c>
      <c r="Y25" s="25">
        <v>2.7041149999999998</v>
      </c>
      <c r="Z25" s="25">
        <v>2.7125729999999999</v>
      </c>
      <c r="AA25" s="25">
        <v>2.6968459999999999</v>
      </c>
      <c r="AB25" s="25">
        <v>2.6906050000000001</v>
      </c>
      <c r="AC25" s="25">
        <v>2.7152159999999999</v>
      </c>
      <c r="AD25" s="25">
        <v>2.7222110000000002</v>
      </c>
      <c r="AE25" s="25">
        <v>2.7371159999999999</v>
      </c>
    </row>
    <row r="26" spans="1:32">
      <c r="A26" s="28" t="s">
        <v>52</v>
      </c>
      <c r="B26" s="29">
        <v>25.796434000000001</v>
      </c>
      <c r="C26" s="29">
        <v>28.202252999999999</v>
      </c>
      <c r="D26" s="29">
        <v>29.782779999999999</v>
      </c>
      <c r="E26" s="29">
        <v>30.114864000000001</v>
      </c>
      <c r="F26" s="29">
        <v>30.678201999999999</v>
      </c>
      <c r="G26" s="29">
        <v>30.717281</v>
      </c>
      <c r="H26" s="29">
        <v>30.838104000000001</v>
      </c>
      <c r="I26" s="29">
        <v>31.169542</v>
      </c>
      <c r="J26" s="29">
        <v>31.316531999999999</v>
      </c>
      <c r="K26" s="29">
        <v>31.610296000000002</v>
      </c>
      <c r="L26" s="29">
        <v>31.823129999999999</v>
      </c>
      <c r="M26" s="29">
        <v>32.207821000000003</v>
      </c>
      <c r="N26" s="29">
        <v>32.021912</v>
      </c>
      <c r="O26" s="29">
        <v>32.179569000000001</v>
      </c>
      <c r="P26" s="29">
        <v>32.313704999999999</v>
      </c>
      <c r="Q26" s="29">
        <v>32.146254999999996</v>
      </c>
      <c r="R26" s="29">
        <v>31.964404999999999</v>
      </c>
      <c r="S26" s="29">
        <v>32.056033999999997</v>
      </c>
      <c r="T26" s="29">
        <v>32.081153999999998</v>
      </c>
      <c r="U26" s="29">
        <v>32.088745000000003</v>
      </c>
      <c r="V26" s="29">
        <v>32.113239</v>
      </c>
      <c r="W26" s="29">
        <v>31.988679999999999</v>
      </c>
      <c r="X26" s="29">
        <v>31.595890000000001</v>
      </c>
      <c r="Y26" s="29">
        <v>31.797089</v>
      </c>
      <c r="Z26" s="29">
        <v>31.517275000000001</v>
      </c>
      <c r="AA26" s="29">
        <v>31.118496</v>
      </c>
      <c r="AB26" s="29">
        <v>31.124828000000001</v>
      </c>
      <c r="AC26" s="29">
        <v>31.094294000000001</v>
      </c>
      <c r="AD26" s="29">
        <v>31.069638999999999</v>
      </c>
      <c r="AE26" s="29">
        <v>30.766034999999999</v>
      </c>
    </row>
    <row r="27" spans="1:32" ht="15" customHeight="1">
      <c r="A27" s="32" t="s">
        <v>57</v>
      </c>
      <c r="B27" s="81">
        <v>-1.8874999999999999E-2</v>
      </c>
      <c r="C27" s="81">
        <v>0.38257400000000003</v>
      </c>
      <c r="D27" s="81">
        <v>0.23458499999999999</v>
      </c>
      <c r="E27" s="81">
        <v>0.1847</v>
      </c>
      <c r="F27" s="81">
        <v>0.17988999999999999</v>
      </c>
      <c r="G27" s="81">
        <v>0.174507</v>
      </c>
      <c r="H27" s="81">
        <v>0.16195300000000001</v>
      </c>
      <c r="I27" s="81">
        <v>0.18954099999999999</v>
      </c>
      <c r="J27" s="81">
        <v>0.14205599999999999</v>
      </c>
      <c r="K27" s="81">
        <v>0.112091</v>
      </c>
      <c r="L27" s="81">
        <v>7.4759999999999993E-2</v>
      </c>
      <c r="M27" s="81">
        <v>7.8563999999999995E-2</v>
      </c>
      <c r="N27" s="81">
        <v>6.6692000000000001E-2</v>
      </c>
      <c r="O27" s="81">
        <v>5.1673999999999998E-2</v>
      </c>
      <c r="P27" s="81">
        <v>4.7535000000000001E-2</v>
      </c>
      <c r="Q27" s="81">
        <v>4.8813000000000002E-2</v>
      </c>
      <c r="R27" s="81">
        <v>4.0225999999999998E-2</v>
      </c>
      <c r="S27" s="81">
        <v>5.3295000000000002E-2</v>
      </c>
      <c r="T27" s="81">
        <v>7.2864999999999999E-2</v>
      </c>
      <c r="U27" s="81">
        <v>8.0318000000000001E-2</v>
      </c>
      <c r="V27" s="81">
        <v>8.8916999999999996E-2</v>
      </c>
      <c r="W27" s="81">
        <v>7.9834000000000002E-2</v>
      </c>
      <c r="X27" s="81">
        <v>8.2217999999999999E-2</v>
      </c>
      <c r="Y27" s="81">
        <v>8.5331000000000004E-2</v>
      </c>
      <c r="Z27" s="81">
        <v>0.101574</v>
      </c>
      <c r="AA27" s="81">
        <v>0.108444</v>
      </c>
      <c r="AB27" s="81">
        <v>0.13825200000000001</v>
      </c>
      <c r="AC27" s="81">
        <v>0.19698299999999999</v>
      </c>
      <c r="AD27" s="81">
        <v>0.24929399999999999</v>
      </c>
      <c r="AE27" s="81">
        <v>0.30659500000000001</v>
      </c>
      <c r="AF27" s="74" t="s">
        <v>205</v>
      </c>
    </row>
    <row r="28" spans="1:32" ht="15" customHeight="1">
      <c r="A28" s="32" t="s">
        <v>119</v>
      </c>
      <c r="B28" s="73">
        <f>B21-B26</f>
        <v>-4.1225909999999999</v>
      </c>
      <c r="C28" s="73">
        <f t="shared" ref="C28:AE28" si="0">C21-C26</f>
        <v>-4.5926170000000006</v>
      </c>
      <c r="D28" s="73">
        <f t="shared" si="0"/>
        <v>-6.2123509999999982</v>
      </c>
      <c r="E28" s="73">
        <f t="shared" si="0"/>
        <v>-7.1189230000000023</v>
      </c>
      <c r="F28" s="73">
        <f t="shared" si="0"/>
        <v>-8.2283389999999983</v>
      </c>
      <c r="G28" s="73">
        <f t="shared" si="0"/>
        <v>-8.8064080000000011</v>
      </c>
      <c r="H28" s="73">
        <f t="shared" si="0"/>
        <v>-8.818475000000003</v>
      </c>
      <c r="I28" s="73">
        <f t="shared" si="0"/>
        <v>-9.595796</v>
      </c>
      <c r="J28" s="73">
        <f t="shared" si="0"/>
        <v>-10.000178999999999</v>
      </c>
      <c r="K28" s="73">
        <f t="shared" si="0"/>
        <v>-10.179306</v>
      </c>
      <c r="L28" s="73">
        <f t="shared" si="0"/>
        <v>-10.312538</v>
      </c>
      <c r="M28" s="73">
        <f t="shared" si="0"/>
        <v>-10.321276000000001</v>
      </c>
      <c r="N28" s="73">
        <f t="shared" si="0"/>
        <v>-10.442316000000002</v>
      </c>
      <c r="O28" s="73">
        <f t="shared" si="0"/>
        <v>-10.182848</v>
      </c>
      <c r="P28" s="73">
        <f t="shared" si="0"/>
        <v>-10.006226999999999</v>
      </c>
      <c r="Q28" s="73">
        <f t="shared" si="0"/>
        <v>-9.7061689999999956</v>
      </c>
      <c r="R28" s="73">
        <f t="shared" si="0"/>
        <v>-9.3154199999999996</v>
      </c>
      <c r="S28" s="73">
        <f t="shared" si="0"/>
        <v>-9.2489909999999966</v>
      </c>
      <c r="T28" s="73">
        <f t="shared" si="0"/>
        <v>-9.2285159999999991</v>
      </c>
      <c r="U28" s="73">
        <f t="shared" si="0"/>
        <v>-9.5325130000000016</v>
      </c>
      <c r="V28" s="73">
        <f t="shared" si="0"/>
        <v>-9.5995729999999995</v>
      </c>
      <c r="W28" s="73">
        <f t="shared" si="0"/>
        <v>-9.6282459999999972</v>
      </c>
      <c r="X28" s="73">
        <f t="shared" si="0"/>
        <v>-9.3801440000000014</v>
      </c>
      <c r="Y28" s="73">
        <f t="shared" si="0"/>
        <v>-9.6384699999999981</v>
      </c>
      <c r="Z28" s="73">
        <f t="shared" si="0"/>
        <v>-9.749169000000002</v>
      </c>
      <c r="AA28" s="73">
        <f t="shared" si="0"/>
        <v>-9.7685969999999998</v>
      </c>
      <c r="AB28" s="73">
        <f t="shared" si="0"/>
        <v>-9.465206000000002</v>
      </c>
      <c r="AC28" s="73">
        <f t="shared" si="0"/>
        <v>-9.2391020000000026</v>
      </c>
      <c r="AD28" s="73">
        <f t="shared" si="0"/>
        <v>-9.483625</v>
      </c>
      <c r="AE28" s="73">
        <f t="shared" si="0"/>
        <v>-9.5771239999999977</v>
      </c>
    </row>
    <row r="29" spans="1:32" ht="15" customHeight="1">
      <c r="A29" s="32" t="s">
        <v>120</v>
      </c>
      <c r="B29" s="73">
        <f>B17+B18-B23</f>
        <v>1.8340500000000013</v>
      </c>
      <c r="C29" s="73">
        <f t="shared" ref="C29:AE29" si="1">C17+C18-C23</f>
        <v>2.4991070000000022</v>
      </c>
      <c r="D29" s="73">
        <f t="shared" si="1"/>
        <v>1.8964660000000038</v>
      </c>
      <c r="E29" s="73">
        <f t="shared" si="1"/>
        <v>1.0394410000000001</v>
      </c>
      <c r="F29" s="73">
        <f t="shared" si="1"/>
        <v>0.17882699999999829</v>
      </c>
      <c r="G29" s="73">
        <f t="shared" si="1"/>
        <v>-0.24316100000000063</v>
      </c>
      <c r="H29" s="73">
        <f t="shared" si="1"/>
        <v>-0.1821470000000005</v>
      </c>
      <c r="I29" s="73">
        <f t="shared" si="1"/>
        <v>-0.61007999999999996</v>
      </c>
      <c r="J29" s="73">
        <f t="shared" si="1"/>
        <v>-0.62623999999999924</v>
      </c>
      <c r="K29" s="73">
        <f t="shared" si="1"/>
        <v>-0.5738669999999999</v>
      </c>
      <c r="L29" s="73">
        <f t="shared" si="1"/>
        <v>-0.31790700000000172</v>
      </c>
      <c r="M29" s="73">
        <f t="shared" si="1"/>
        <v>-1.3070000000006132E-3</v>
      </c>
      <c r="N29" s="73">
        <f t="shared" si="1"/>
        <v>-9.5897999999998262E-2</v>
      </c>
      <c r="O29" s="73">
        <f t="shared" si="1"/>
        <v>0.21978100000000111</v>
      </c>
      <c r="P29" s="73">
        <f t="shared" si="1"/>
        <v>0.47222400000000064</v>
      </c>
      <c r="Q29" s="73">
        <f t="shared" si="1"/>
        <v>0.76190699999999723</v>
      </c>
      <c r="R29" s="73">
        <f t="shared" si="1"/>
        <v>1.1280350000000006</v>
      </c>
      <c r="S29" s="73">
        <f t="shared" si="1"/>
        <v>1.2635509999999996</v>
      </c>
      <c r="T29" s="73">
        <f t="shared" si="1"/>
        <v>1.2799459999999989</v>
      </c>
      <c r="U29" s="73">
        <f t="shared" si="1"/>
        <v>1.038965000000001</v>
      </c>
      <c r="V29" s="73">
        <f t="shared" si="1"/>
        <v>1.0024899999999981</v>
      </c>
      <c r="W29" s="73">
        <f t="shared" si="1"/>
        <v>1.0056939999999983</v>
      </c>
      <c r="X29" s="73">
        <f t="shared" si="1"/>
        <v>1.2410020000000017</v>
      </c>
      <c r="Y29" s="73">
        <f t="shared" si="1"/>
        <v>1.1838639999999998</v>
      </c>
      <c r="Z29" s="73">
        <f t="shared" si="1"/>
        <v>1.1167060000000006</v>
      </c>
      <c r="AA29" s="73">
        <f t="shared" si="1"/>
        <v>1.097059999999999</v>
      </c>
      <c r="AB29" s="73">
        <f t="shared" si="1"/>
        <v>1.4096389999999985</v>
      </c>
      <c r="AC29" s="73">
        <f t="shared" si="1"/>
        <v>1.6588330000000013</v>
      </c>
      <c r="AD29" s="73">
        <f t="shared" si="1"/>
        <v>1.4390479999999997</v>
      </c>
      <c r="AE29" s="73">
        <f t="shared" si="1"/>
        <v>1.3879750000000008</v>
      </c>
    </row>
    <row r="30" spans="1:32" ht="15" customHeight="1">
      <c r="A30" s="28" t="s">
        <v>58</v>
      </c>
    </row>
    <row r="31" spans="1:32" ht="15" customHeight="1">
      <c r="A31" s="3" t="s">
        <v>175</v>
      </c>
      <c r="B31" s="80">
        <v>36.045071</v>
      </c>
      <c r="C31" s="80">
        <v>36.458140999999998</v>
      </c>
      <c r="D31" s="80">
        <v>36.838303000000003</v>
      </c>
      <c r="E31" s="80">
        <v>37.159733000000003</v>
      </c>
      <c r="F31" s="80">
        <v>37.322693000000001</v>
      </c>
      <c r="G31" s="80">
        <v>37.318615000000001</v>
      </c>
      <c r="H31" s="80">
        <v>37.229683000000001</v>
      </c>
      <c r="I31" s="80">
        <v>37.116610999999999</v>
      </c>
      <c r="J31" s="80">
        <v>37.112434</v>
      </c>
      <c r="K31" s="80">
        <v>37.197780999999999</v>
      </c>
      <c r="L31" s="80">
        <v>37.269404999999999</v>
      </c>
      <c r="M31" s="80">
        <v>37.249363000000002</v>
      </c>
      <c r="N31" s="80">
        <v>37.223370000000003</v>
      </c>
      <c r="O31" s="80">
        <v>37.151648999999999</v>
      </c>
      <c r="P31" s="80">
        <v>37.098885000000003</v>
      </c>
      <c r="Q31" s="80">
        <v>37.054690999999998</v>
      </c>
      <c r="R31" s="80">
        <v>37.067855999999999</v>
      </c>
      <c r="S31" s="80">
        <v>37.051417999999998</v>
      </c>
      <c r="T31" s="80">
        <v>37.037964000000002</v>
      </c>
      <c r="U31" s="80">
        <v>37.079506000000002</v>
      </c>
      <c r="V31" s="80">
        <v>37.173405000000002</v>
      </c>
      <c r="W31" s="80">
        <v>37.318953999999998</v>
      </c>
      <c r="X31" s="80">
        <v>37.503979000000001</v>
      </c>
      <c r="Y31" s="80">
        <v>37.656314999999999</v>
      </c>
      <c r="Z31" s="80">
        <v>37.786839000000001</v>
      </c>
      <c r="AA31" s="80">
        <v>37.961910000000003</v>
      </c>
      <c r="AB31" s="80">
        <v>38.125205999999999</v>
      </c>
      <c r="AC31" s="80">
        <v>38.196964000000001</v>
      </c>
      <c r="AD31" s="80">
        <v>38.239220000000003</v>
      </c>
      <c r="AE31" s="80">
        <v>38.383296999999999</v>
      </c>
      <c r="AF31" s="78">
        <v>2.1700000000000001E-3</v>
      </c>
    </row>
    <row r="32" spans="1:32" ht="15" customHeight="1">
      <c r="A32" s="3" t="s">
        <v>3</v>
      </c>
      <c r="B32" s="80">
        <v>31.361557000000001</v>
      </c>
      <c r="C32" s="80">
        <v>31.939675999999999</v>
      </c>
      <c r="D32" s="80">
        <v>33.091842999999997</v>
      </c>
      <c r="E32" s="80">
        <v>33.517913999999998</v>
      </c>
      <c r="F32" s="80">
        <v>33.845264</v>
      </c>
      <c r="G32" s="80">
        <v>33.931159999999998</v>
      </c>
      <c r="H32" s="80">
        <v>34.007713000000003</v>
      </c>
      <c r="I32" s="80">
        <v>34.077582999999997</v>
      </c>
      <c r="J32" s="80">
        <v>34.239738000000003</v>
      </c>
      <c r="K32" s="80">
        <v>34.287350000000004</v>
      </c>
      <c r="L32" s="80">
        <v>34.297935000000003</v>
      </c>
      <c r="M32" s="80">
        <v>34.415897000000001</v>
      </c>
      <c r="N32" s="80">
        <v>34.654086999999997</v>
      </c>
      <c r="O32" s="80">
        <v>34.686005000000002</v>
      </c>
      <c r="P32" s="80">
        <v>34.266784999999999</v>
      </c>
      <c r="Q32" s="80">
        <v>34.262703000000002</v>
      </c>
      <c r="R32" s="80">
        <v>34.678497</v>
      </c>
      <c r="S32" s="80">
        <v>34.851421000000002</v>
      </c>
      <c r="T32" s="80">
        <v>35.044894999999997</v>
      </c>
      <c r="U32" s="80">
        <v>35.281123999999998</v>
      </c>
      <c r="V32" s="80">
        <v>35.525790999999998</v>
      </c>
      <c r="W32" s="80">
        <v>36.066330000000001</v>
      </c>
      <c r="X32" s="80">
        <v>36.568263999999999</v>
      </c>
      <c r="Y32" s="80">
        <v>37.083705999999999</v>
      </c>
      <c r="Z32" s="80">
        <v>37.452537999999997</v>
      </c>
      <c r="AA32" s="80">
        <v>37.917034000000001</v>
      </c>
      <c r="AB32" s="80">
        <v>38.433998000000003</v>
      </c>
      <c r="AC32" s="80">
        <v>38.748714</v>
      </c>
      <c r="AD32" s="80">
        <v>39.016613</v>
      </c>
      <c r="AE32" s="80">
        <v>39.239803000000002</v>
      </c>
      <c r="AF32" s="78">
        <v>7.7580000000000001E-3</v>
      </c>
    </row>
    <row r="33" spans="1:32" ht="15" customHeight="1">
      <c r="A33" s="3" t="s">
        <v>176</v>
      </c>
      <c r="B33" s="80">
        <v>10.883238</v>
      </c>
      <c r="C33" s="80">
        <v>10.409155</v>
      </c>
      <c r="D33" s="80">
        <v>9.2735610000000008</v>
      </c>
      <c r="E33" s="80">
        <v>8.1377000000000006</v>
      </c>
      <c r="F33" s="80">
        <v>7.5318420000000001</v>
      </c>
      <c r="G33" s="80">
        <v>7.3701439999999998</v>
      </c>
      <c r="H33" s="80">
        <v>7.0435910000000002</v>
      </c>
      <c r="I33" s="80">
        <v>7.1988500000000002</v>
      </c>
      <c r="J33" s="80">
        <v>7.0681219999999998</v>
      </c>
      <c r="K33" s="80">
        <v>7.0116240000000003</v>
      </c>
      <c r="L33" s="80">
        <v>7.0445520000000004</v>
      </c>
      <c r="M33" s="80">
        <v>6.9408469999999998</v>
      </c>
      <c r="N33" s="80">
        <v>6.8900420000000002</v>
      </c>
      <c r="O33" s="80">
        <v>6.3460089999999996</v>
      </c>
      <c r="P33" s="80">
        <v>6.2003950000000003</v>
      </c>
      <c r="Q33" s="80">
        <v>6.0252730000000003</v>
      </c>
      <c r="R33" s="80">
        <v>5.8898989999999998</v>
      </c>
      <c r="S33" s="80">
        <v>5.9159379999999997</v>
      </c>
      <c r="T33" s="80">
        <v>5.9210209999999996</v>
      </c>
      <c r="U33" s="80">
        <v>5.831283</v>
      </c>
      <c r="V33" s="80">
        <v>5.8807720000000003</v>
      </c>
      <c r="W33" s="80">
        <v>5.7719310000000004</v>
      </c>
      <c r="X33" s="80">
        <v>5.7975029999999999</v>
      </c>
      <c r="Y33" s="80">
        <v>5.711703</v>
      </c>
      <c r="Z33" s="80">
        <v>5.6613639999999998</v>
      </c>
      <c r="AA33" s="80">
        <v>5.6125990000000003</v>
      </c>
      <c r="AB33" s="80">
        <v>5.4884209999999998</v>
      </c>
      <c r="AC33" s="80">
        <v>5.4315930000000003</v>
      </c>
      <c r="AD33" s="80">
        <v>5.4627330000000001</v>
      </c>
      <c r="AE33" s="80">
        <v>5.4872579999999997</v>
      </c>
      <c r="AF33" s="78">
        <v>-2.3337E-2</v>
      </c>
    </row>
    <row r="34" spans="1:32" ht="15" customHeight="1">
      <c r="A34" s="3" t="s">
        <v>47</v>
      </c>
      <c r="B34" s="80">
        <v>8.1211490000000008</v>
      </c>
      <c r="C34" s="80">
        <v>8.1831110000000002</v>
      </c>
      <c r="D34" s="80">
        <v>8.2025790000000001</v>
      </c>
      <c r="E34" s="80">
        <v>8.239058</v>
      </c>
      <c r="F34" s="80">
        <v>8.1638990000000007</v>
      </c>
      <c r="G34" s="80">
        <v>8.0757549999999991</v>
      </c>
      <c r="H34" s="80">
        <v>7.9302659999999996</v>
      </c>
      <c r="I34" s="80">
        <v>7.4547829999999999</v>
      </c>
      <c r="J34" s="80">
        <v>7.3185880000000001</v>
      </c>
      <c r="K34" s="80">
        <v>7.3260909999999999</v>
      </c>
      <c r="L34" s="80">
        <v>7.3375079999999997</v>
      </c>
      <c r="M34" s="80">
        <v>7.243449</v>
      </c>
      <c r="N34" s="80">
        <v>6.7255219999999998</v>
      </c>
      <c r="O34" s="80">
        <v>6.7327729999999999</v>
      </c>
      <c r="P34" s="80">
        <v>6.7474460000000001</v>
      </c>
      <c r="Q34" s="80">
        <v>6.7583539999999998</v>
      </c>
      <c r="R34" s="80">
        <v>6.760554</v>
      </c>
      <c r="S34" s="80">
        <v>6.7627540000000002</v>
      </c>
      <c r="T34" s="80">
        <v>6.7627579999999998</v>
      </c>
      <c r="U34" s="80">
        <v>6.7663599999999997</v>
      </c>
      <c r="V34" s="80">
        <v>6.7794299999999996</v>
      </c>
      <c r="W34" s="80">
        <v>6.7888909999999996</v>
      </c>
      <c r="X34" s="80">
        <v>6.7980140000000002</v>
      </c>
      <c r="Y34" s="80">
        <v>6.8059010000000004</v>
      </c>
      <c r="Z34" s="80">
        <v>6.7333150000000002</v>
      </c>
      <c r="AA34" s="80">
        <v>6.7377750000000001</v>
      </c>
      <c r="AB34" s="80">
        <v>6.7422190000000004</v>
      </c>
      <c r="AC34" s="80">
        <v>6.7449890000000003</v>
      </c>
      <c r="AD34" s="80">
        <v>6.6678689999999996</v>
      </c>
      <c r="AE34" s="80">
        <v>6.6727100000000004</v>
      </c>
      <c r="AF34" s="78">
        <v>-6.7510000000000001E-3</v>
      </c>
    </row>
    <row r="35" spans="1:32" ht="15" customHeight="1">
      <c r="A35" s="3" t="s">
        <v>48</v>
      </c>
      <c r="B35" s="80">
        <v>2.289107</v>
      </c>
      <c r="C35" s="80">
        <v>2.3973409999999999</v>
      </c>
      <c r="D35" s="80">
        <v>2.5212089999999998</v>
      </c>
      <c r="E35" s="80">
        <v>2.5866410000000002</v>
      </c>
      <c r="F35" s="80">
        <v>2.5330780000000002</v>
      </c>
      <c r="G35" s="80">
        <v>2.4897290000000001</v>
      </c>
      <c r="H35" s="80">
        <v>2.4567519999999998</v>
      </c>
      <c r="I35" s="80">
        <v>2.4290600000000002</v>
      </c>
      <c r="J35" s="80">
        <v>2.421427</v>
      </c>
      <c r="K35" s="80">
        <v>2.3994170000000001</v>
      </c>
      <c r="L35" s="80">
        <v>2.387899</v>
      </c>
      <c r="M35" s="80">
        <v>2.3859089999999998</v>
      </c>
      <c r="N35" s="80">
        <v>2.368411</v>
      </c>
      <c r="O35" s="80">
        <v>2.3482940000000001</v>
      </c>
      <c r="P35" s="80">
        <v>2.3249369999999998</v>
      </c>
      <c r="Q35" s="80">
        <v>2.3225410000000002</v>
      </c>
      <c r="R35" s="80">
        <v>2.3095080000000001</v>
      </c>
      <c r="S35" s="80">
        <v>2.2993359999999998</v>
      </c>
      <c r="T35" s="80">
        <v>2.2969300000000001</v>
      </c>
      <c r="U35" s="80">
        <v>2.285434</v>
      </c>
      <c r="V35" s="80">
        <v>2.2819180000000001</v>
      </c>
      <c r="W35" s="80">
        <v>2.281326</v>
      </c>
      <c r="X35" s="80">
        <v>2.2666849999999998</v>
      </c>
      <c r="Y35" s="80">
        <v>2.259147</v>
      </c>
      <c r="Z35" s="80">
        <v>2.2396929999999999</v>
      </c>
      <c r="AA35" s="80">
        <v>2.2397429999999998</v>
      </c>
      <c r="AB35" s="80">
        <v>2.234553</v>
      </c>
      <c r="AC35" s="80">
        <v>2.2126649999999999</v>
      </c>
      <c r="AD35" s="80">
        <v>2.2101190000000002</v>
      </c>
      <c r="AE35" s="80">
        <v>2.190394</v>
      </c>
      <c r="AF35" s="78">
        <v>-1.519E-3</v>
      </c>
    </row>
    <row r="36" spans="1:32" ht="15" customHeight="1">
      <c r="A36" s="3" t="s">
        <v>177</v>
      </c>
      <c r="B36" s="80">
        <v>3.12446</v>
      </c>
      <c r="C36" s="80">
        <v>3.1433909999999998</v>
      </c>
      <c r="D36" s="80">
        <v>3.1726040000000002</v>
      </c>
      <c r="E36" s="80">
        <v>3.2490139999999998</v>
      </c>
      <c r="F36" s="80">
        <v>3.2957969999999999</v>
      </c>
      <c r="G36" s="80">
        <v>3.317428</v>
      </c>
      <c r="H36" s="80">
        <v>3.3270940000000002</v>
      </c>
      <c r="I36" s="80">
        <v>3.3275899999999998</v>
      </c>
      <c r="J36" s="80">
        <v>3.343963</v>
      </c>
      <c r="K36" s="80">
        <v>3.3640599999999998</v>
      </c>
      <c r="L36" s="80">
        <v>3.3800840000000001</v>
      </c>
      <c r="M36" s="80">
        <v>3.387467</v>
      </c>
      <c r="N36" s="80">
        <v>3.3897680000000001</v>
      </c>
      <c r="O36" s="80">
        <v>3.3987620000000001</v>
      </c>
      <c r="P36" s="80">
        <v>3.404185</v>
      </c>
      <c r="Q36" s="80">
        <v>3.4129930000000002</v>
      </c>
      <c r="R36" s="80">
        <v>3.4296190000000002</v>
      </c>
      <c r="S36" s="80">
        <v>3.4399449999999998</v>
      </c>
      <c r="T36" s="80">
        <v>3.452604</v>
      </c>
      <c r="U36" s="80">
        <v>3.4687890000000001</v>
      </c>
      <c r="V36" s="80">
        <v>3.4936410000000002</v>
      </c>
      <c r="W36" s="80">
        <v>3.5343870000000002</v>
      </c>
      <c r="X36" s="80">
        <v>3.5681419999999999</v>
      </c>
      <c r="Y36" s="80">
        <v>3.6060020000000002</v>
      </c>
      <c r="Z36" s="80">
        <v>3.6304069999999999</v>
      </c>
      <c r="AA36" s="80">
        <v>3.6632449999999999</v>
      </c>
      <c r="AB36" s="80">
        <v>3.6964440000000001</v>
      </c>
      <c r="AC36" s="80">
        <v>3.7196440000000002</v>
      </c>
      <c r="AD36" s="80">
        <v>3.7429640000000002</v>
      </c>
      <c r="AE36" s="80">
        <v>3.769844</v>
      </c>
      <c r="AF36" s="78">
        <v>6.496E-3</v>
      </c>
    </row>
    <row r="37" spans="1:32" ht="15" customHeight="1">
      <c r="A37" s="3" t="s">
        <v>50</v>
      </c>
      <c r="B37" s="80">
        <v>4.8381090000000002</v>
      </c>
      <c r="C37" s="80">
        <v>5.5426840000000004</v>
      </c>
      <c r="D37" s="80">
        <v>6.0909519999999997</v>
      </c>
      <c r="E37" s="80">
        <v>7.152031</v>
      </c>
      <c r="F37" s="80">
        <v>7.7252530000000004</v>
      </c>
      <c r="G37" s="80">
        <v>7.9607000000000001</v>
      </c>
      <c r="H37" s="80">
        <v>8.4071429999999996</v>
      </c>
      <c r="I37" s="80">
        <v>8.8387360000000008</v>
      </c>
      <c r="J37" s="80">
        <v>9.2851339999999993</v>
      </c>
      <c r="K37" s="80">
        <v>9.6566519999999993</v>
      </c>
      <c r="L37" s="80">
        <v>9.9037070000000007</v>
      </c>
      <c r="M37" s="80">
        <v>10.309903</v>
      </c>
      <c r="N37" s="80">
        <v>10.816126000000001</v>
      </c>
      <c r="O37" s="80">
        <v>11.686465</v>
      </c>
      <c r="P37" s="80">
        <v>12.696223</v>
      </c>
      <c r="Q37" s="80">
        <v>13.425675</v>
      </c>
      <c r="R37" s="80">
        <v>13.690379999999999</v>
      </c>
      <c r="S37" s="80">
        <v>13.930012</v>
      </c>
      <c r="T37" s="80">
        <v>14.221568</v>
      </c>
      <c r="U37" s="80">
        <v>14.495075</v>
      </c>
      <c r="V37" s="80">
        <v>14.742189</v>
      </c>
      <c r="W37" s="80">
        <v>14.95682</v>
      </c>
      <c r="X37" s="80">
        <v>15.063815</v>
      </c>
      <c r="Y37" s="80">
        <v>15.206397000000001</v>
      </c>
      <c r="Z37" s="80">
        <v>15.480242000000001</v>
      </c>
      <c r="AA37" s="80">
        <v>15.631715</v>
      </c>
      <c r="AB37" s="80">
        <v>15.763987</v>
      </c>
      <c r="AC37" s="80">
        <v>15.913486000000001</v>
      </c>
      <c r="AD37" s="80">
        <v>16.064388000000001</v>
      </c>
      <c r="AE37" s="80">
        <v>16.326530000000002</v>
      </c>
      <c r="AF37" s="78">
        <v>4.2832000000000002E-2</v>
      </c>
    </row>
    <row r="38" spans="1:32" ht="15" customHeight="1">
      <c r="A38" s="3" t="s">
        <v>178</v>
      </c>
      <c r="B38" s="80">
        <v>0.33741300000000002</v>
      </c>
      <c r="C38" s="80">
        <v>0.278424</v>
      </c>
      <c r="D38" s="80">
        <v>0.260542</v>
      </c>
      <c r="E38" s="80">
        <v>0.26547900000000002</v>
      </c>
      <c r="F38" s="80">
        <v>0.255579</v>
      </c>
      <c r="G38" s="80">
        <v>0.26067200000000001</v>
      </c>
      <c r="H38" s="80">
        <v>0.27442499999999997</v>
      </c>
      <c r="I38" s="80">
        <v>0.28320699999999999</v>
      </c>
      <c r="J38" s="80">
        <v>0.286356</v>
      </c>
      <c r="K38" s="80">
        <v>0.29289500000000002</v>
      </c>
      <c r="L38" s="80">
        <v>0.28581299999999998</v>
      </c>
      <c r="M38" s="80">
        <v>0.28985</v>
      </c>
      <c r="N38" s="80">
        <v>0.28809600000000002</v>
      </c>
      <c r="O38" s="80">
        <v>0.294014</v>
      </c>
      <c r="P38" s="80">
        <v>0.29007100000000002</v>
      </c>
      <c r="Q38" s="80">
        <v>0.28874</v>
      </c>
      <c r="R38" s="80">
        <v>0.28476000000000001</v>
      </c>
      <c r="S38" s="80">
        <v>0.28593200000000002</v>
      </c>
      <c r="T38" s="80">
        <v>0.28702100000000003</v>
      </c>
      <c r="U38" s="80">
        <v>0.290713</v>
      </c>
      <c r="V38" s="80">
        <v>0.28485500000000002</v>
      </c>
      <c r="W38" s="80">
        <v>0.28775099999999998</v>
      </c>
      <c r="X38" s="80">
        <v>0.287804</v>
      </c>
      <c r="Y38" s="80">
        <v>0.29037200000000002</v>
      </c>
      <c r="Z38" s="80">
        <v>0.29028799999999999</v>
      </c>
      <c r="AA38" s="80">
        <v>0.289379</v>
      </c>
      <c r="AB38" s="80">
        <v>0.28989700000000002</v>
      </c>
      <c r="AC38" s="80">
        <v>0.28839799999999999</v>
      </c>
      <c r="AD38" s="80">
        <v>0.28673399999999999</v>
      </c>
      <c r="AE38" s="80">
        <v>0.28736699999999998</v>
      </c>
      <c r="AF38" s="78">
        <v>-5.5209999999999999E-3</v>
      </c>
    </row>
    <row r="39" spans="1:32" ht="15" customHeight="1">
      <c r="A39" s="28" t="s">
        <v>4</v>
      </c>
      <c r="B39" s="81">
        <v>97.000107</v>
      </c>
      <c r="C39" s="81">
        <v>98.351935999999995</v>
      </c>
      <c r="D39" s="81">
        <v>99.451590999999993</v>
      </c>
      <c r="E39" s="81">
        <v>100.307571</v>
      </c>
      <c r="F39" s="81">
        <v>100.67340900000001</v>
      </c>
      <c r="G39" s="81">
        <v>100.724205</v>
      </c>
      <c r="H39" s="81">
        <v>100.676666</v>
      </c>
      <c r="I39" s="81">
        <v>100.726433</v>
      </c>
      <c r="J39" s="81">
        <v>101.07576</v>
      </c>
      <c r="K39" s="81">
        <v>101.535866</v>
      </c>
      <c r="L39" s="81">
        <v>101.90690600000001</v>
      </c>
      <c r="M39" s="81">
        <v>102.22268699999999</v>
      </c>
      <c r="N39" s="81">
        <v>102.355423</v>
      </c>
      <c r="O39" s="81">
        <v>102.643974</v>
      </c>
      <c r="P39" s="81">
        <v>103.028915</v>
      </c>
      <c r="Q39" s="81">
        <v>103.55098</v>
      </c>
      <c r="R39" s="81">
        <v>104.111076</v>
      </c>
      <c r="S39" s="81">
        <v>104.536766</v>
      </c>
      <c r="T39" s="81">
        <v>105.02475</v>
      </c>
      <c r="U39" s="81">
        <v>105.498268</v>
      </c>
      <c r="V39" s="81">
        <v>106.16201</v>
      </c>
      <c r="W39" s="81">
        <v>107.00638600000001</v>
      </c>
      <c r="X39" s="81">
        <v>107.854202</v>
      </c>
      <c r="Y39" s="81">
        <v>108.619545</v>
      </c>
      <c r="Z39" s="81">
        <v>109.274689</v>
      </c>
      <c r="AA39" s="81">
        <v>110.05341300000001</v>
      </c>
      <c r="AB39" s="81">
        <v>110.77471199999999</v>
      </c>
      <c r="AC39" s="81">
        <v>111.25645400000001</v>
      </c>
      <c r="AD39" s="81">
        <v>111.69064299999999</v>
      </c>
      <c r="AE39" s="81">
        <v>112.357201</v>
      </c>
      <c r="AF39" s="74">
        <v>5.0809999999999996E-3</v>
      </c>
    </row>
    <row r="40" spans="1:32" ht="15" customHeight="1">
      <c r="A40" s="25" t="s">
        <v>149</v>
      </c>
      <c r="B40" s="25">
        <f>B7-B32</f>
        <v>4.3155559999999973</v>
      </c>
      <c r="C40" s="25">
        <f t="shared" ref="C40:D40" si="2">C7-C32</f>
        <v>5.0666140000000013</v>
      </c>
      <c r="D40" s="25">
        <f t="shared" si="2"/>
        <v>4.2943759999999997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</row>
    <row r="41" spans="1:32" ht="15" customHeight="1">
      <c r="A41" s="28" t="s">
        <v>117</v>
      </c>
    </row>
    <row r="42" spans="1:32" ht="15" customHeight="1">
      <c r="A42" s="3" t="s">
        <v>59</v>
      </c>
      <c r="B42" s="67">
        <v>71.587997000000001</v>
      </c>
      <c r="C42" s="67">
        <v>113.997871</v>
      </c>
      <c r="D42" s="67">
        <v>123.390762</v>
      </c>
      <c r="E42" s="67">
        <v>130.139557</v>
      </c>
      <c r="F42" s="67">
        <v>132.58168000000001</v>
      </c>
      <c r="G42" s="67">
        <v>137.15733299999999</v>
      </c>
      <c r="H42" s="67">
        <v>140.40707399999999</v>
      </c>
      <c r="I42" s="67">
        <v>141.642349</v>
      </c>
      <c r="J42" s="67">
        <v>143.94165000000001</v>
      </c>
      <c r="K42" s="67">
        <v>145.13494900000001</v>
      </c>
      <c r="L42" s="67">
        <v>145.62603799999999</v>
      </c>
      <c r="M42" s="67">
        <v>146.421066</v>
      </c>
      <c r="N42" s="67">
        <v>146.363541</v>
      </c>
      <c r="O42" s="67">
        <v>147.38627600000001</v>
      </c>
      <c r="P42" s="67">
        <v>149.32757599999999</v>
      </c>
      <c r="Q42" s="67">
        <v>150.98461900000001</v>
      </c>
      <c r="R42" s="67">
        <v>152.488113</v>
      </c>
      <c r="S42" s="67">
        <v>153.75649999999999</v>
      </c>
      <c r="T42" s="67">
        <v>154.94309999999999</v>
      </c>
      <c r="U42" s="67">
        <v>156.101685</v>
      </c>
      <c r="V42" s="67">
        <v>155.71847500000001</v>
      </c>
      <c r="W42" s="67">
        <v>158.48216199999999</v>
      </c>
      <c r="X42" s="67">
        <v>159.82757599999999</v>
      </c>
      <c r="Y42" s="67">
        <v>159.190933</v>
      </c>
      <c r="Z42" s="67">
        <v>161.19297800000001</v>
      </c>
      <c r="AA42" s="67">
        <v>163.33421300000001</v>
      </c>
      <c r="AB42" s="31">
        <v>90.272803999999994</v>
      </c>
      <c r="AC42" s="31">
        <v>90.105484000000004</v>
      </c>
      <c r="AD42" s="31">
        <v>90.229286000000002</v>
      </c>
      <c r="AE42" s="31">
        <v>89.908057999999997</v>
      </c>
    </row>
    <row r="43" spans="1:32" ht="15" customHeight="1">
      <c r="A43" s="3" t="s">
        <v>118</v>
      </c>
      <c r="B43" s="67">
        <v>69.023003000000003</v>
      </c>
      <c r="C43" s="67">
        <v>111.56564299999999</v>
      </c>
      <c r="D43" s="67">
        <v>120.43589</v>
      </c>
      <c r="E43" s="67">
        <v>127.14820899999999</v>
      </c>
      <c r="F43" s="67">
        <v>128.82313500000001</v>
      </c>
      <c r="G43" s="67">
        <v>132.73843400000001</v>
      </c>
      <c r="H43" s="67">
        <v>135.66215500000001</v>
      </c>
      <c r="I43" s="67">
        <v>137.371658</v>
      </c>
      <c r="J43" s="67">
        <v>140.040527</v>
      </c>
      <c r="K43" s="67">
        <v>139.78195199999999</v>
      </c>
      <c r="L43" s="67">
        <v>138.41684000000001</v>
      </c>
      <c r="M43" s="67">
        <v>139.199524</v>
      </c>
      <c r="N43" s="67">
        <v>139.00224299999999</v>
      </c>
      <c r="O43" s="67">
        <v>140.03027299999999</v>
      </c>
      <c r="P43" s="67">
        <v>140.306534</v>
      </c>
      <c r="Q43" s="67">
        <v>142.65649400000001</v>
      </c>
      <c r="R43" s="67">
        <v>144.07096899999999</v>
      </c>
      <c r="S43" s="67">
        <v>145.395355</v>
      </c>
      <c r="T43" s="67">
        <v>146.54951500000001</v>
      </c>
      <c r="U43" s="67">
        <v>147.75573700000001</v>
      </c>
      <c r="V43" s="67">
        <v>148.20004299999999</v>
      </c>
      <c r="W43" s="67">
        <v>150.24395799999999</v>
      </c>
      <c r="X43" s="67">
        <v>151.620712</v>
      </c>
      <c r="Y43" s="67">
        <v>151.67231799999999</v>
      </c>
      <c r="Z43" s="67">
        <v>153.73464999999999</v>
      </c>
      <c r="AA43" s="67">
        <v>155.89674400000001</v>
      </c>
      <c r="AB43" s="31">
        <v>86.918678</v>
      </c>
      <c r="AC43" s="31">
        <v>87.038887000000003</v>
      </c>
      <c r="AD43" s="31">
        <v>87.344871999999995</v>
      </c>
      <c r="AE43" s="31">
        <v>87.069678999999994</v>
      </c>
    </row>
    <row r="44" spans="1:32" ht="15" customHeight="1">
      <c r="A44" s="3" t="s">
        <v>115</v>
      </c>
      <c r="B44" s="80">
        <v>4.1068860000000003</v>
      </c>
      <c r="C44" s="80">
        <v>3.8358409999999998</v>
      </c>
      <c r="D44" s="80">
        <v>3.2352270000000001</v>
      </c>
      <c r="E44" s="80">
        <v>2.8914559999999998</v>
      </c>
      <c r="F44" s="80">
        <v>2.8054199999999998</v>
      </c>
      <c r="G44" s="80">
        <v>2.7596479999999999</v>
      </c>
      <c r="H44" s="80">
        <v>2.8444950000000002</v>
      </c>
      <c r="I44" s="80">
        <v>3.0149499999999998</v>
      </c>
      <c r="J44" s="80">
        <v>3.1916859999999998</v>
      </c>
      <c r="K44" s="80">
        <v>3.3214999999999999</v>
      </c>
      <c r="L44" s="80">
        <v>3.4462060000000001</v>
      </c>
      <c r="M44" s="80">
        <v>3.5676290000000002</v>
      </c>
      <c r="N44" s="80">
        <v>3.6405349999999999</v>
      </c>
      <c r="O44" s="80">
        <v>3.6223260000000002</v>
      </c>
      <c r="P44" s="80">
        <v>3.5719409999999998</v>
      </c>
      <c r="Q44" s="80">
        <v>3.5421279999999999</v>
      </c>
      <c r="R44" s="80">
        <v>3.582398</v>
      </c>
      <c r="S44" s="80">
        <v>3.6434090000000001</v>
      </c>
      <c r="T44" s="80">
        <v>3.6734079999999998</v>
      </c>
      <c r="U44" s="80">
        <v>3.7763870000000002</v>
      </c>
      <c r="V44" s="80">
        <v>3.8219270000000001</v>
      </c>
      <c r="W44" s="80">
        <v>3.7687080000000002</v>
      </c>
      <c r="X44" s="80">
        <v>3.7411129999999999</v>
      </c>
      <c r="Y44" s="80">
        <v>3.7426170000000001</v>
      </c>
      <c r="Z44" s="80">
        <v>3.706445</v>
      </c>
      <c r="AA44" s="80">
        <v>3.677022</v>
      </c>
      <c r="AB44" s="25">
        <v>3.596854</v>
      </c>
      <c r="AC44" s="25">
        <v>3.6211030000000002</v>
      </c>
      <c r="AD44" s="25">
        <v>3.597585</v>
      </c>
      <c r="AE44" s="25">
        <v>3.590354</v>
      </c>
    </row>
    <row r="45" spans="1:32" ht="15" customHeight="1">
      <c r="A45" s="3" t="s">
        <v>179</v>
      </c>
      <c r="B45" s="79">
        <v>36.082000999999998</v>
      </c>
      <c r="C45" s="79">
        <v>33.555312999999998</v>
      </c>
      <c r="D45" s="79">
        <v>35.790764000000003</v>
      </c>
      <c r="E45" s="79">
        <v>37.207134000000003</v>
      </c>
      <c r="F45" s="79">
        <v>35.344765000000002</v>
      </c>
      <c r="G45" s="79">
        <v>33.699142000000002</v>
      </c>
      <c r="H45" s="79">
        <v>33.312752000000003</v>
      </c>
      <c r="I45" s="79">
        <v>32.673859</v>
      </c>
      <c r="J45" s="79">
        <v>32.809798999999998</v>
      </c>
      <c r="K45" s="79">
        <v>33.003852999999999</v>
      </c>
      <c r="L45" s="79">
        <v>32.973788999999996</v>
      </c>
      <c r="M45" s="79">
        <v>32.898212000000001</v>
      </c>
      <c r="N45" s="79">
        <v>33.074511999999999</v>
      </c>
      <c r="O45" s="79">
        <v>33.418602</v>
      </c>
      <c r="P45" s="79">
        <v>33.683712</v>
      </c>
      <c r="Q45" s="79">
        <v>34.129615999999999</v>
      </c>
      <c r="R45" s="79">
        <v>34.655971999999998</v>
      </c>
      <c r="S45" s="79">
        <v>34.715308999999998</v>
      </c>
      <c r="T45" s="79">
        <v>34.806880999999997</v>
      </c>
      <c r="U45" s="79">
        <v>35.334933999999997</v>
      </c>
      <c r="V45" s="79">
        <v>35.327106000000001</v>
      </c>
      <c r="W45" s="79">
        <v>35.559601000000001</v>
      </c>
      <c r="X45" s="79">
        <v>35.843528999999997</v>
      </c>
      <c r="Y45" s="79">
        <v>36.322208000000003</v>
      </c>
      <c r="Z45" s="79">
        <v>36.807448999999998</v>
      </c>
      <c r="AA45" s="79">
        <v>37.189574999999998</v>
      </c>
      <c r="AB45" s="30">
        <v>34.546219000000001</v>
      </c>
      <c r="AC45" s="30">
        <v>34.745182</v>
      </c>
      <c r="AD45" s="30">
        <v>34.672203000000003</v>
      </c>
      <c r="AE45" s="30">
        <v>34.851219</v>
      </c>
    </row>
    <row r="46" spans="1:32" ht="15" customHeight="1">
      <c r="A46" s="3" t="s">
        <v>180</v>
      </c>
      <c r="B46" s="80">
        <v>1.750634</v>
      </c>
      <c r="C46" s="80">
        <v>1.6266240000000001</v>
      </c>
      <c r="D46" s="80">
        <v>1.6844319999999999</v>
      </c>
      <c r="E46" s="80">
        <v>1.7212479999999999</v>
      </c>
      <c r="F46" s="80">
        <v>1.65265</v>
      </c>
      <c r="G46" s="80">
        <v>1.5884499999999999</v>
      </c>
      <c r="H46" s="80">
        <v>1.580886</v>
      </c>
      <c r="I46" s="80">
        <v>1.563585</v>
      </c>
      <c r="J46" s="80">
        <v>1.5711090000000001</v>
      </c>
      <c r="K46" s="80">
        <v>1.574767</v>
      </c>
      <c r="L46" s="80">
        <v>1.5759080000000001</v>
      </c>
      <c r="M46" s="80">
        <v>1.570011</v>
      </c>
      <c r="N46" s="80">
        <v>1.5710789999999999</v>
      </c>
      <c r="O46" s="80">
        <v>1.586768</v>
      </c>
      <c r="P46" s="80">
        <v>1.5986419999999999</v>
      </c>
      <c r="Q46" s="80">
        <v>1.616079</v>
      </c>
      <c r="R46" s="80">
        <v>1.6283510000000001</v>
      </c>
      <c r="S46" s="80">
        <v>1.632584</v>
      </c>
      <c r="T46" s="80">
        <v>1.637977</v>
      </c>
      <c r="U46" s="80">
        <v>1.656874</v>
      </c>
      <c r="V46" s="80">
        <v>1.6584000000000001</v>
      </c>
      <c r="W46" s="80">
        <v>1.6672389999999999</v>
      </c>
      <c r="X46" s="80">
        <v>1.67998</v>
      </c>
      <c r="Y46" s="80">
        <v>1.6971780000000001</v>
      </c>
      <c r="Z46" s="80">
        <v>1.7160120000000001</v>
      </c>
      <c r="AA46" s="80">
        <v>1.7293210000000001</v>
      </c>
      <c r="AB46" s="25">
        <v>1.6387160000000001</v>
      </c>
      <c r="AC46" s="25">
        <v>1.6470659999999999</v>
      </c>
      <c r="AD46" s="25">
        <v>1.646091</v>
      </c>
      <c r="AE46" s="25">
        <v>1.65524</v>
      </c>
    </row>
    <row r="47" spans="1:32" ht="15" customHeight="1">
      <c r="A47" s="3" t="s">
        <v>181</v>
      </c>
      <c r="B47" s="80">
        <v>2.227268</v>
      </c>
      <c r="C47" s="80">
        <v>2.1592370000000001</v>
      </c>
      <c r="D47" s="80">
        <v>2.1601620000000001</v>
      </c>
      <c r="E47" s="80">
        <v>2.1961780000000002</v>
      </c>
      <c r="F47" s="80">
        <v>2.1609120000000002</v>
      </c>
      <c r="G47" s="80">
        <v>2.1328939999999998</v>
      </c>
      <c r="H47" s="80">
        <v>2.1413519999999999</v>
      </c>
      <c r="I47" s="80">
        <v>2.1388530000000001</v>
      </c>
      <c r="J47" s="80">
        <v>2.1375600000000001</v>
      </c>
      <c r="K47" s="80">
        <v>2.137019</v>
      </c>
      <c r="L47" s="80">
        <v>2.1324809999999998</v>
      </c>
      <c r="M47" s="80">
        <v>2.1249189999999998</v>
      </c>
      <c r="N47" s="80">
        <v>2.1183399999999999</v>
      </c>
      <c r="O47" s="80">
        <v>2.1173259999999998</v>
      </c>
      <c r="P47" s="80">
        <v>2.1184599999999998</v>
      </c>
      <c r="Q47" s="80">
        <v>2.113553</v>
      </c>
      <c r="R47" s="80">
        <v>2.119437</v>
      </c>
      <c r="S47" s="80">
        <v>2.109286</v>
      </c>
      <c r="T47" s="80">
        <v>2.1071900000000001</v>
      </c>
      <c r="U47" s="80">
        <v>2.1108850000000001</v>
      </c>
      <c r="V47" s="80">
        <v>2.1153189999999999</v>
      </c>
      <c r="W47" s="80">
        <v>2.1135030000000001</v>
      </c>
      <c r="X47" s="80">
        <v>2.1154860000000002</v>
      </c>
      <c r="Y47" s="80">
        <v>2.10934</v>
      </c>
      <c r="Z47" s="80">
        <v>2.1165340000000001</v>
      </c>
      <c r="AA47" s="80">
        <v>2.1161780000000001</v>
      </c>
      <c r="AB47" s="25">
        <v>2.0375390000000002</v>
      </c>
      <c r="AC47" s="25">
        <v>2.0349469999999998</v>
      </c>
      <c r="AD47" s="25">
        <v>2.0279880000000001</v>
      </c>
      <c r="AE47" s="25">
        <v>2.0303800000000001</v>
      </c>
    </row>
    <row r="48" spans="1:32" ht="15" customHeight="1">
      <c r="A48" s="3" t="s">
        <v>60</v>
      </c>
      <c r="B48" s="79">
        <v>11.084735</v>
      </c>
      <c r="C48" s="79">
        <v>10.936642000000001</v>
      </c>
      <c r="D48" s="79">
        <v>10.708949</v>
      </c>
      <c r="E48" s="79">
        <v>10.420489999999999</v>
      </c>
      <c r="F48" s="79">
        <v>10.331205000000001</v>
      </c>
      <c r="G48" s="79">
        <v>10.281494</v>
      </c>
      <c r="H48" s="79">
        <v>10.245214000000001</v>
      </c>
      <c r="I48" s="79">
        <v>10.298905</v>
      </c>
      <c r="J48" s="79">
        <v>10.258938000000001</v>
      </c>
      <c r="K48" s="79">
        <v>10.230409999999999</v>
      </c>
      <c r="L48" s="79">
        <v>10.27506</v>
      </c>
      <c r="M48" s="79">
        <v>10.245380000000001</v>
      </c>
      <c r="N48" s="79">
        <v>10.250690000000001</v>
      </c>
      <c r="O48" s="79">
        <v>10.223252</v>
      </c>
      <c r="P48" s="79">
        <v>10.13702</v>
      </c>
      <c r="Q48" s="79">
        <v>10.057831</v>
      </c>
      <c r="R48" s="79">
        <v>9.9709059999999994</v>
      </c>
      <c r="S48" s="79">
        <v>9.9180499999999991</v>
      </c>
      <c r="T48" s="79">
        <v>9.9226510000000001</v>
      </c>
      <c r="U48" s="79">
        <v>9.9304389999999998</v>
      </c>
      <c r="V48" s="79">
        <v>9.8951729999999998</v>
      </c>
      <c r="W48" s="79">
        <v>9.8960969999999993</v>
      </c>
      <c r="X48" s="79">
        <v>9.8441100000000006</v>
      </c>
      <c r="Y48" s="79">
        <v>9.8047760000000004</v>
      </c>
      <c r="Z48" s="79">
        <v>9.8328539999999993</v>
      </c>
      <c r="AA48" s="79">
        <v>9.8255330000000001</v>
      </c>
      <c r="AB48" s="30">
        <v>10.295339999999999</v>
      </c>
      <c r="AC48" s="30">
        <v>10.308408999999999</v>
      </c>
      <c r="AD48" s="30">
        <v>10.284522000000001</v>
      </c>
      <c r="AE48" s="30">
        <v>10.210072</v>
      </c>
    </row>
    <row r="49" spans="1:32" ht="15" customHeight="1">
      <c r="A49" s="28" t="s">
        <v>61</v>
      </c>
    </row>
    <row r="50" spans="1:32" ht="15" customHeight="1">
      <c r="A50" s="3" t="s">
        <v>59</v>
      </c>
      <c r="B50" s="67">
        <v>71.587997000000001</v>
      </c>
      <c r="C50" s="67">
        <v>117.070183</v>
      </c>
      <c r="D50" s="67">
        <v>129.63958700000001</v>
      </c>
      <c r="E50" s="67">
        <v>140.912903</v>
      </c>
      <c r="F50" s="67">
        <v>148.10493500000001</v>
      </c>
      <c r="G50" s="67">
        <v>158.13067599999999</v>
      </c>
      <c r="H50" s="67">
        <v>167.516739</v>
      </c>
      <c r="I50" s="67">
        <v>175.05069</v>
      </c>
      <c r="J50" s="67">
        <v>184.204971</v>
      </c>
      <c r="K50" s="67">
        <v>192.213425</v>
      </c>
      <c r="L50" s="67">
        <v>199.72522000000001</v>
      </c>
      <c r="M50" s="67">
        <v>208.035034</v>
      </c>
      <c r="N50" s="67">
        <v>215.5746</v>
      </c>
      <c r="O50" s="67">
        <v>225.19596899999999</v>
      </c>
      <c r="P50" s="67">
        <v>236.78656000000001</v>
      </c>
      <c r="Q50" s="67">
        <v>248.58049</v>
      </c>
      <c r="R50" s="67">
        <v>260.57961999999998</v>
      </c>
      <c r="S50" s="67">
        <v>272.55490099999997</v>
      </c>
      <c r="T50" s="67">
        <v>284.66986100000003</v>
      </c>
      <c r="U50" s="67">
        <v>297.019409</v>
      </c>
      <c r="V50" s="67">
        <v>306.40096999999997</v>
      </c>
      <c r="W50" s="67">
        <v>322.09765599999997</v>
      </c>
      <c r="X50" s="67">
        <v>335.00424199999998</v>
      </c>
      <c r="Y50" s="67">
        <v>343.53912400000002</v>
      </c>
      <c r="Z50" s="67">
        <v>357.82995599999998</v>
      </c>
      <c r="AA50" s="67">
        <v>372.63619999999997</v>
      </c>
      <c r="AB50" s="67">
        <v>388.01864599999999</v>
      </c>
      <c r="AC50" s="67">
        <v>402.47052000000002</v>
      </c>
      <c r="AD50" s="67">
        <v>416.269745</v>
      </c>
      <c r="AE50" s="67">
        <v>429.57681300000002</v>
      </c>
      <c r="AF50" s="78">
        <v>6.3738000000000003E-2</v>
      </c>
    </row>
    <row r="51" spans="1:32" ht="15" customHeight="1">
      <c r="A51" s="3" t="s">
        <v>118</v>
      </c>
      <c r="B51" s="67">
        <v>69.023003000000003</v>
      </c>
      <c r="C51" s="67">
        <v>114.57240299999999</v>
      </c>
      <c r="D51" s="67">
        <v>126.535072</v>
      </c>
      <c r="E51" s="67">
        <v>137.67392000000001</v>
      </c>
      <c r="F51" s="67">
        <v>143.90632600000001</v>
      </c>
      <c r="G51" s="67">
        <v>153.036057</v>
      </c>
      <c r="H51" s="67">
        <v>161.85566700000001</v>
      </c>
      <c r="I51" s="67">
        <v>169.77269000000001</v>
      </c>
      <c r="J51" s="67">
        <v>179.212616</v>
      </c>
      <c r="K51" s="67">
        <v>185.12403900000001</v>
      </c>
      <c r="L51" s="67">
        <v>189.83784499999999</v>
      </c>
      <c r="M51" s="67">
        <v>197.774689</v>
      </c>
      <c r="N51" s="67">
        <v>204.732361</v>
      </c>
      <c r="O51" s="67">
        <v>213.956512</v>
      </c>
      <c r="P51" s="67">
        <v>222.48202499999999</v>
      </c>
      <c r="Q51" s="67">
        <v>234.86909499999999</v>
      </c>
      <c r="R51" s="67">
        <v>246.19596899999999</v>
      </c>
      <c r="S51" s="67">
        <v>257.73361199999999</v>
      </c>
      <c r="T51" s="67">
        <v>269.248718</v>
      </c>
      <c r="U51" s="67">
        <v>281.13931300000002</v>
      </c>
      <c r="V51" s="67">
        <v>291.60723899999999</v>
      </c>
      <c r="W51" s="67">
        <v>305.354401</v>
      </c>
      <c r="X51" s="67">
        <v>317.802368</v>
      </c>
      <c r="Y51" s="67">
        <v>327.31372099999999</v>
      </c>
      <c r="Z51" s="67">
        <v>341.27331500000003</v>
      </c>
      <c r="AA51" s="67">
        <v>355.668091</v>
      </c>
      <c r="AB51" s="67">
        <v>370.96758999999997</v>
      </c>
      <c r="AC51" s="67">
        <v>386.55584700000003</v>
      </c>
      <c r="AD51" s="67">
        <v>401.84811400000001</v>
      </c>
      <c r="AE51" s="67">
        <v>416.791382</v>
      </c>
      <c r="AF51" s="78">
        <v>6.3967999999999997E-2</v>
      </c>
    </row>
    <row r="52" spans="1:32" ht="15" customHeight="1">
      <c r="A52" s="3" t="s">
        <v>115</v>
      </c>
      <c r="B52" s="80">
        <v>4.1068860000000003</v>
      </c>
      <c r="C52" s="80">
        <v>3.939219</v>
      </c>
      <c r="D52" s="80">
        <v>3.3990670000000001</v>
      </c>
      <c r="E52" s="80">
        <v>3.1308189999999998</v>
      </c>
      <c r="F52" s="80">
        <v>3.1338910000000002</v>
      </c>
      <c r="G52" s="80">
        <v>3.181638</v>
      </c>
      <c r="H52" s="80">
        <v>3.393707</v>
      </c>
      <c r="I52" s="80">
        <v>3.7260680000000002</v>
      </c>
      <c r="J52" s="80">
        <v>4.0844639999999997</v>
      </c>
      <c r="K52" s="80">
        <v>4.3989190000000002</v>
      </c>
      <c r="L52" s="80">
        <v>4.7264499999999998</v>
      </c>
      <c r="M52" s="80">
        <v>5.0688870000000001</v>
      </c>
      <c r="N52" s="80">
        <v>5.3620390000000002</v>
      </c>
      <c r="O52" s="80">
        <v>5.5346609999999998</v>
      </c>
      <c r="P52" s="80">
        <v>5.6639749999999998</v>
      </c>
      <c r="Q52" s="80">
        <v>5.831747</v>
      </c>
      <c r="R52" s="80">
        <v>6.1217879999999996</v>
      </c>
      <c r="S52" s="80">
        <v>6.4584520000000003</v>
      </c>
      <c r="T52" s="80">
        <v>6.7489840000000001</v>
      </c>
      <c r="U52" s="80">
        <v>7.1854469999999999</v>
      </c>
      <c r="V52" s="80">
        <v>7.5202520000000002</v>
      </c>
      <c r="W52" s="80">
        <v>7.6594860000000002</v>
      </c>
      <c r="X52" s="80">
        <v>7.8415049999999997</v>
      </c>
      <c r="Y52" s="80">
        <v>8.0766869999999997</v>
      </c>
      <c r="Z52" s="80">
        <v>8.2278839999999995</v>
      </c>
      <c r="AA52" s="80">
        <v>8.3888820000000006</v>
      </c>
      <c r="AB52" s="80">
        <v>8.6440549999999998</v>
      </c>
      <c r="AC52" s="80">
        <v>8.816872</v>
      </c>
      <c r="AD52" s="80">
        <v>9.1426660000000002</v>
      </c>
      <c r="AE52" s="80">
        <v>9.4319539999999993</v>
      </c>
      <c r="AF52" s="78">
        <v>2.9085E-2</v>
      </c>
    </row>
    <row r="53" spans="1:32" ht="15" customHeight="1">
      <c r="A53" s="3" t="s">
        <v>179</v>
      </c>
      <c r="B53" s="79">
        <v>36.082000999999998</v>
      </c>
      <c r="C53" s="79">
        <v>34.459648000000001</v>
      </c>
      <c r="D53" s="79">
        <v>37.603301999999999</v>
      </c>
      <c r="E53" s="79">
        <v>40.287250999999998</v>
      </c>
      <c r="F53" s="79">
        <v>39.483089</v>
      </c>
      <c r="G53" s="79">
        <v>38.852229999999999</v>
      </c>
      <c r="H53" s="79">
        <v>39.744743</v>
      </c>
      <c r="I53" s="79">
        <v>40.380443999999997</v>
      </c>
      <c r="J53" s="79">
        <v>41.987347</v>
      </c>
      <c r="K53" s="79">
        <v>43.709556999999997</v>
      </c>
      <c r="L53" s="79">
        <v>45.223351000000001</v>
      </c>
      <c r="M53" s="79">
        <v>46.741779000000001</v>
      </c>
      <c r="N53" s="79">
        <v>48.714489</v>
      </c>
      <c r="O53" s="79">
        <v>51.061298000000001</v>
      </c>
      <c r="P53" s="79">
        <v>53.411774000000001</v>
      </c>
      <c r="Q53" s="79">
        <v>56.190868000000002</v>
      </c>
      <c r="R53" s="79">
        <v>59.221919999999997</v>
      </c>
      <c r="S53" s="79">
        <v>61.537750000000003</v>
      </c>
      <c r="T53" s="79">
        <v>63.949084999999997</v>
      </c>
      <c r="U53" s="79">
        <v>67.232856999999996</v>
      </c>
      <c r="V53" s="79">
        <v>69.511725999999996</v>
      </c>
      <c r="W53" s="79">
        <v>72.270995999999997</v>
      </c>
      <c r="X53" s="79">
        <v>75.129302999999993</v>
      </c>
      <c r="Y53" s="79">
        <v>78.384483000000003</v>
      </c>
      <c r="Z53" s="79">
        <v>81.708320999999998</v>
      </c>
      <c r="AA53" s="79">
        <v>84.845551</v>
      </c>
      <c r="AB53" s="79">
        <v>87.551261999999994</v>
      </c>
      <c r="AC53" s="79">
        <v>90.122603999999995</v>
      </c>
      <c r="AD53" s="79">
        <v>92.374831999999998</v>
      </c>
      <c r="AE53" s="79">
        <v>94.797600000000003</v>
      </c>
      <c r="AF53" s="78">
        <v>3.3869999999999997E-2</v>
      </c>
    </row>
    <row r="54" spans="1:32" ht="15" customHeight="1">
      <c r="A54" s="3" t="s">
        <v>180</v>
      </c>
      <c r="B54" s="80">
        <v>1.750634</v>
      </c>
      <c r="C54" s="80">
        <v>1.6704619999999999</v>
      </c>
      <c r="D54" s="80">
        <v>1.769736</v>
      </c>
      <c r="E54" s="80">
        <v>1.8637379999999999</v>
      </c>
      <c r="F54" s="80">
        <v>1.84615</v>
      </c>
      <c r="G54" s="80">
        <v>1.8313470000000001</v>
      </c>
      <c r="H54" s="80">
        <v>1.8861220000000001</v>
      </c>
      <c r="I54" s="80">
        <v>1.9323779999999999</v>
      </c>
      <c r="J54" s="80">
        <v>2.0105789999999999</v>
      </c>
      <c r="K54" s="80">
        <v>2.085585</v>
      </c>
      <c r="L54" s="80">
        <v>2.1613479999999998</v>
      </c>
      <c r="M54" s="80">
        <v>2.2306710000000001</v>
      </c>
      <c r="N54" s="80">
        <v>2.3139970000000001</v>
      </c>
      <c r="O54" s="80">
        <v>2.424471</v>
      </c>
      <c r="P54" s="80">
        <v>2.5349439999999999</v>
      </c>
      <c r="Q54" s="80">
        <v>2.6607059999999998</v>
      </c>
      <c r="R54" s="80">
        <v>2.78261</v>
      </c>
      <c r="S54" s="80">
        <v>2.893983</v>
      </c>
      <c r="T54" s="80">
        <v>3.0093809999999999</v>
      </c>
      <c r="U54" s="80">
        <v>3.1525850000000002</v>
      </c>
      <c r="V54" s="80">
        <v>3.2631670000000002</v>
      </c>
      <c r="W54" s="80">
        <v>3.3884820000000002</v>
      </c>
      <c r="X54" s="80">
        <v>3.5212979999999998</v>
      </c>
      <c r="Y54" s="80">
        <v>3.6625649999999998</v>
      </c>
      <c r="Z54" s="80">
        <v>3.8093509999999999</v>
      </c>
      <c r="AA54" s="80">
        <v>3.9453299999999998</v>
      </c>
      <c r="AB54" s="80">
        <v>4.0753870000000001</v>
      </c>
      <c r="AC54" s="80">
        <v>4.1961779999999997</v>
      </c>
      <c r="AD54" s="80">
        <v>4.3090250000000001</v>
      </c>
      <c r="AE54" s="80">
        <v>4.4279339999999996</v>
      </c>
      <c r="AF54" s="78">
        <v>3.2516000000000003E-2</v>
      </c>
    </row>
    <row r="55" spans="1:32" ht="15" customHeight="1">
      <c r="A55" s="3" t="s">
        <v>181</v>
      </c>
      <c r="B55" s="80">
        <v>2.227268</v>
      </c>
      <c r="C55" s="80">
        <v>2.2174299999999998</v>
      </c>
      <c r="D55" s="80">
        <v>2.269558</v>
      </c>
      <c r="E55" s="80">
        <v>2.3779840000000001</v>
      </c>
      <c r="F55" s="80">
        <v>2.4139210000000002</v>
      </c>
      <c r="G55" s="80">
        <v>2.459044</v>
      </c>
      <c r="H55" s="80">
        <v>2.554802</v>
      </c>
      <c r="I55" s="80">
        <v>2.6433309999999999</v>
      </c>
      <c r="J55" s="80">
        <v>2.7354769999999999</v>
      </c>
      <c r="K55" s="80">
        <v>2.8302200000000002</v>
      </c>
      <c r="L55" s="80">
        <v>2.9246850000000002</v>
      </c>
      <c r="M55" s="80">
        <v>3.019085</v>
      </c>
      <c r="N55" s="80">
        <v>3.1200420000000002</v>
      </c>
      <c r="O55" s="80">
        <v>3.2351260000000002</v>
      </c>
      <c r="P55" s="80">
        <v>3.3592110000000002</v>
      </c>
      <c r="Q55" s="80">
        <v>3.479746</v>
      </c>
      <c r="R55" s="80">
        <v>3.621804</v>
      </c>
      <c r="S55" s="80">
        <v>3.7390050000000001</v>
      </c>
      <c r="T55" s="80">
        <v>3.8714439999999999</v>
      </c>
      <c r="U55" s="80">
        <v>4.016445</v>
      </c>
      <c r="V55" s="80">
        <v>4.1622279999999998</v>
      </c>
      <c r="W55" s="80">
        <v>4.2954639999999999</v>
      </c>
      <c r="X55" s="80">
        <v>4.4341330000000001</v>
      </c>
      <c r="Y55" s="80">
        <v>4.5520230000000002</v>
      </c>
      <c r="Z55" s="80">
        <v>4.6984630000000003</v>
      </c>
      <c r="AA55" s="80">
        <v>4.8279209999999999</v>
      </c>
      <c r="AB55" s="80">
        <v>4.9567769999999998</v>
      </c>
      <c r="AC55" s="80">
        <v>5.0808580000000001</v>
      </c>
      <c r="AD55" s="80">
        <v>5.2000700000000002</v>
      </c>
      <c r="AE55" s="80">
        <v>5.3327309999999999</v>
      </c>
      <c r="AF55" s="78">
        <v>3.0564000000000001E-2</v>
      </c>
    </row>
    <row r="56" spans="1:32" ht="15" customHeight="1">
      <c r="A56" s="3" t="s">
        <v>60</v>
      </c>
      <c r="B56" s="79">
        <v>11.084735</v>
      </c>
      <c r="C56" s="79">
        <v>11.231389999999999</v>
      </c>
      <c r="D56" s="79">
        <v>11.251277999999999</v>
      </c>
      <c r="E56" s="79">
        <v>11.28313</v>
      </c>
      <c r="F56" s="79">
        <v>11.540829</v>
      </c>
      <c r="G56" s="79">
        <v>11.853683</v>
      </c>
      <c r="H56" s="79">
        <v>12.223350999999999</v>
      </c>
      <c r="I56" s="79">
        <v>12.728046000000001</v>
      </c>
      <c r="J56" s="79">
        <v>13.128565</v>
      </c>
      <c r="K56" s="79">
        <v>13.548923</v>
      </c>
      <c r="L56" s="79">
        <v>14.092181</v>
      </c>
      <c r="M56" s="79">
        <v>14.556635999999999</v>
      </c>
      <c r="N56" s="79">
        <v>15.097944</v>
      </c>
      <c r="O56" s="79">
        <v>15.620418000000001</v>
      </c>
      <c r="P56" s="79">
        <v>16.074124999999999</v>
      </c>
      <c r="Q56" s="79">
        <v>16.559173999999999</v>
      </c>
      <c r="R56" s="79">
        <v>17.038803000000001</v>
      </c>
      <c r="S56" s="79">
        <v>17.581133000000001</v>
      </c>
      <c r="T56" s="79">
        <v>18.230430999999999</v>
      </c>
      <c r="U56" s="79">
        <v>18.894946999999998</v>
      </c>
      <c r="V56" s="79">
        <v>19.470333</v>
      </c>
      <c r="W56" s="79">
        <v>20.112734</v>
      </c>
      <c r="X56" s="79">
        <v>20.633600000000001</v>
      </c>
      <c r="Y56" s="79">
        <v>21.159019000000001</v>
      </c>
      <c r="Z56" s="79">
        <v>21.827812000000002</v>
      </c>
      <c r="AA56" s="79">
        <v>22.416302000000002</v>
      </c>
      <c r="AB56" s="79">
        <v>22.916891</v>
      </c>
      <c r="AC56" s="79">
        <v>23.562908</v>
      </c>
      <c r="AD56" s="79">
        <v>24.168275999999999</v>
      </c>
      <c r="AE56" s="79">
        <v>24.775977999999999</v>
      </c>
      <c r="AF56" s="78">
        <v>2.8122999999999999E-2</v>
      </c>
    </row>
    <row r="57" spans="1:32" ht="15" customHeight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BE9F-01B0-49B5-A6A7-CC0D0417372E}">
  <dimension ref="A1:AF47"/>
  <sheetViews>
    <sheetView workbookViewId="0">
      <pane xSplit="2" ySplit="3" topLeftCell="C30" activePane="bottomRight" state="frozen"/>
      <selection sqref="A1:AF177"/>
      <selection pane="topRight" sqref="A1:AF177"/>
      <selection pane="bottomLeft" sqref="A1:AF177"/>
      <selection pane="bottomRight" sqref="A1:AF177"/>
    </sheetView>
  </sheetViews>
  <sheetFormatPr defaultRowHeight="12"/>
  <cols>
    <col min="1" max="1" width="34.109375" customWidth="1"/>
    <col min="24" max="24" width="9.33203125" bestFit="1" customWidth="1"/>
  </cols>
  <sheetData>
    <row r="1" spans="1:32" ht="15.5">
      <c r="A1" s="27" t="s">
        <v>62</v>
      </c>
    </row>
    <row r="2" spans="1:32">
      <c r="A2" s="121" t="s">
        <v>1</v>
      </c>
    </row>
    <row r="3" spans="1:32" ht="12.5" thickBot="1">
      <c r="A3" s="2" t="s">
        <v>5</v>
      </c>
      <c r="B3" s="2"/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2">
        <v>2028</v>
      </c>
      <c r="J3" s="2">
        <v>2029</v>
      </c>
      <c r="K3" s="2">
        <v>2030</v>
      </c>
      <c r="L3" s="2">
        <v>2031</v>
      </c>
      <c r="M3" s="2">
        <v>2032</v>
      </c>
      <c r="N3" s="2">
        <v>2033</v>
      </c>
      <c r="O3" s="2">
        <v>2034</v>
      </c>
      <c r="P3" s="2">
        <v>2035</v>
      </c>
      <c r="Q3" s="2">
        <v>2036</v>
      </c>
      <c r="R3" s="2">
        <v>2037</v>
      </c>
      <c r="S3" s="2">
        <v>2038</v>
      </c>
      <c r="T3" s="2">
        <v>2039</v>
      </c>
      <c r="U3" s="2">
        <v>2040</v>
      </c>
      <c r="V3" s="2">
        <v>2041</v>
      </c>
      <c r="W3" s="2">
        <v>2042</v>
      </c>
      <c r="X3" s="2">
        <v>2043</v>
      </c>
      <c r="Y3" s="2">
        <v>2044</v>
      </c>
      <c r="Z3" s="2">
        <v>2045</v>
      </c>
      <c r="AA3" s="2">
        <v>2046</v>
      </c>
      <c r="AB3" s="2">
        <v>2047</v>
      </c>
      <c r="AC3" s="2">
        <v>2048</v>
      </c>
      <c r="AD3" s="2">
        <v>2049</v>
      </c>
      <c r="AE3" s="2">
        <v>2050</v>
      </c>
    </row>
    <row r="4" spans="1:32" ht="12.5" thickTop="1">
      <c r="A4" s="28" t="s">
        <v>63</v>
      </c>
    </row>
    <row r="5" spans="1:32">
      <c r="A5" s="28" t="s">
        <v>64</v>
      </c>
      <c r="B5" s="29">
        <v>0.463779</v>
      </c>
      <c r="C5" s="29">
        <v>0.52744599999999997</v>
      </c>
      <c r="D5" s="29">
        <v>0.53818299999999997</v>
      </c>
      <c r="E5" s="29">
        <v>0.556037</v>
      </c>
      <c r="F5" s="29">
        <v>0.556809</v>
      </c>
      <c r="G5" s="29">
        <v>0.55505899999999997</v>
      </c>
      <c r="H5" s="29">
        <v>0.55128100000000002</v>
      </c>
      <c r="I5" s="29">
        <v>0.545906</v>
      </c>
      <c r="J5" s="29">
        <v>0.538578</v>
      </c>
      <c r="K5" s="29">
        <v>0.52917800000000004</v>
      </c>
      <c r="L5" s="29">
        <v>0.51776800000000001</v>
      </c>
      <c r="M5" s="29">
        <v>0.50708600000000004</v>
      </c>
      <c r="N5" s="29">
        <v>0.497087</v>
      </c>
      <c r="O5" s="29">
        <v>0.488344</v>
      </c>
      <c r="P5" s="29">
        <v>0.480325</v>
      </c>
      <c r="Q5" s="29">
        <v>0.47302100000000002</v>
      </c>
      <c r="R5" s="29">
        <v>0.46625800000000001</v>
      </c>
      <c r="S5" s="29">
        <v>0.45799400000000001</v>
      </c>
      <c r="T5" s="29">
        <v>0.450154</v>
      </c>
      <c r="U5" s="29">
        <v>0.44240400000000002</v>
      </c>
      <c r="V5" s="29">
        <v>0.434498</v>
      </c>
      <c r="W5" s="29">
        <v>0.427676</v>
      </c>
      <c r="X5" s="29">
        <v>0.42160900000000001</v>
      </c>
      <c r="Y5" s="29">
        <v>0.41589300000000001</v>
      </c>
      <c r="Z5" s="29">
        <v>0.41099000000000002</v>
      </c>
      <c r="AA5" s="29">
        <v>0.406503</v>
      </c>
      <c r="AB5" s="29">
        <v>0.40237499999999998</v>
      </c>
      <c r="AC5" s="29">
        <v>0.39841799999999999</v>
      </c>
      <c r="AD5" s="29">
        <v>0.39431500000000003</v>
      </c>
      <c r="AE5" s="29">
        <v>0.39026</v>
      </c>
      <c r="AF5">
        <v>-5.934E-3</v>
      </c>
    </row>
    <row r="6" spans="1:32">
      <c r="A6" s="28" t="s">
        <v>65</v>
      </c>
      <c r="B6" s="29">
        <v>0.124386</v>
      </c>
      <c r="C6" s="29">
        <v>0.124386</v>
      </c>
      <c r="D6" s="29">
        <v>0.124386</v>
      </c>
      <c r="E6" s="29">
        <v>0.124386</v>
      </c>
      <c r="F6" s="29">
        <v>0.124386</v>
      </c>
      <c r="G6" s="29">
        <v>0.124386</v>
      </c>
      <c r="H6" s="29">
        <v>0.124386</v>
      </c>
      <c r="I6" s="29">
        <v>0.124386</v>
      </c>
      <c r="J6" s="29">
        <v>0.124386</v>
      </c>
      <c r="K6" s="29">
        <v>0.124386</v>
      </c>
      <c r="L6" s="29">
        <v>0.124386</v>
      </c>
      <c r="M6" s="29">
        <v>0.124386</v>
      </c>
      <c r="N6" s="29">
        <v>0.124386</v>
      </c>
      <c r="O6" s="29">
        <v>0.124386</v>
      </c>
      <c r="P6" s="29">
        <v>0.124386</v>
      </c>
      <c r="Q6" s="29">
        <v>0.124386</v>
      </c>
      <c r="R6" s="29">
        <v>0.124386</v>
      </c>
      <c r="S6" s="29">
        <v>0.124386</v>
      </c>
      <c r="T6" s="29">
        <v>0.124386</v>
      </c>
      <c r="U6" s="29">
        <v>0.124386</v>
      </c>
      <c r="V6" s="29">
        <v>0.124386</v>
      </c>
      <c r="W6" s="29">
        <v>0.124386</v>
      </c>
      <c r="X6" s="29">
        <v>0.124386</v>
      </c>
      <c r="Y6" s="29">
        <v>0.124386</v>
      </c>
      <c r="Z6" s="29">
        <v>0.124386</v>
      </c>
      <c r="AA6" s="29">
        <v>0.124386</v>
      </c>
      <c r="AB6" s="29">
        <v>0.124386</v>
      </c>
      <c r="AC6" s="29">
        <v>0.124386</v>
      </c>
      <c r="AD6" s="29">
        <v>0.124386</v>
      </c>
      <c r="AE6" s="29">
        <v>0.124386</v>
      </c>
      <c r="AF6">
        <v>0</v>
      </c>
    </row>
    <row r="7" spans="1:32">
      <c r="A7" s="28" t="s">
        <v>66</v>
      </c>
      <c r="B7" s="29">
        <v>2.497932</v>
      </c>
      <c r="C7" s="29">
        <v>2.4793370000000001</v>
      </c>
      <c r="D7" s="29">
        <v>2.5058639999999999</v>
      </c>
      <c r="E7" s="29">
        <v>2.5693419999999998</v>
      </c>
      <c r="F7" s="29">
        <v>2.6177630000000001</v>
      </c>
      <c r="G7" s="29">
        <v>2.642153</v>
      </c>
      <c r="H7" s="29">
        <v>2.6549700000000001</v>
      </c>
      <c r="I7" s="29">
        <v>2.6681789999999999</v>
      </c>
      <c r="J7" s="29">
        <v>2.6949649999999998</v>
      </c>
      <c r="K7" s="29">
        <v>2.7251850000000002</v>
      </c>
      <c r="L7" s="29">
        <v>2.749765</v>
      </c>
      <c r="M7" s="29">
        <v>2.7670059999999999</v>
      </c>
      <c r="N7" s="29">
        <v>2.7786949999999999</v>
      </c>
      <c r="O7" s="29">
        <v>2.7965270000000002</v>
      </c>
      <c r="P7" s="29">
        <v>2.8119239999999999</v>
      </c>
      <c r="Q7" s="29">
        <v>2.8286159999999998</v>
      </c>
      <c r="R7" s="29">
        <v>2.852436</v>
      </c>
      <c r="S7" s="29">
        <v>2.8702239999999999</v>
      </c>
      <c r="T7" s="29">
        <v>2.8914330000000001</v>
      </c>
      <c r="U7" s="29">
        <v>2.9156469999999999</v>
      </c>
      <c r="V7" s="29">
        <v>2.9484219999999999</v>
      </c>
      <c r="W7" s="29">
        <v>2.997179</v>
      </c>
      <c r="X7" s="29">
        <v>3.03783</v>
      </c>
      <c r="Y7" s="29">
        <v>3.0758369999999999</v>
      </c>
      <c r="Z7" s="29">
        <v>3.1063999999999998</v>
      </c>
      <c r="AA7" s="29">
        <v>3.143548</v>
      </c>
      <c r="AB7" s="29">
        <v>3.1818369999999998</v>
      </c>
      <c r="AC7" s="29">
        <v>3.2103130000000002</v>
      </c>
      <c r="AD7" s="29">
        <v>3.2391030000000001</v>
      </c>
      <c r="AE7" s="29">
        <v>3.2716970000000001</v>
      </c>
      <c r="AF7">
        <v>9.3480000000000004E-3</v>
      </c>
    </row>
    <row r="8" spans="1:32">
      <c r="A8" s="3" t="s">
        <v>67</v>
      </c>
      <c r="B8" s="25">
        <v>1.0519000000000001E-2</v>
      </c>
      <c r="C8" s="25">
        <v>1.0697999999999999E-2</v>
      </c>
      <c r="D8" s="25">
        <v>1.0873000000000001E-2</v>
      </c>
      <c r="E8" s="25">
        <v>1.1042E-2</v>
      </c>
      <c r="F8" s="25">
        <v>1.1202E-2</v>
      </c>
      <c r="G8" s="25">
        <v>1.1351E-2</v>
      </c>
      <c r="H8" s="25">
        <v>1.1485E-2</v>
      </c>
      <c r="I8" s="25">
        <v>1.1603E-2</v>
      </c>
      <c r="J8" s="25">
        <v>1.1702000000000001E-2</v>
      </c>
      <c r="K8" s="25">
        <v>1.1782000000000001E-2</v>
      </c>
      <c r="L8" s="25">
        <v>1.1839000000000001E-2</v>
      </c>
      <c r="M8" s="25">
        <v>1.1873999999999999E-2</v>
      </c>
      <c r="N8" s="25">
        <v>1.1886000000000001E-2</v>
      </c>
      <c r="O8" s="25">
        <v>1.1886000000000001E-2</v>
      </c>
      <c r="P8" s="25">
        <v>1.1886000000000001E-2</v>
      </c>
      <c r="Q8" s="25">
        <v>1.1886000000000001E-2</v>
      </c>
      <c r="R8" s="25">
        <v>1.1886000000000001E-2</v>
      </c>
      <c r="S8" s="25">
        <v>1.1886000000000001E-2</v>
      </c>
      <c r="T8" s="25">
        <v>1.1886000000000001E-2</v>
      </c>
      <c r="U8" s="25">
        <v>1.1886000000000001E-2</v>
      </c>
      <c r="V8" s="25">
        <v>1.1886000000000001E-2</v>
      </c>
      <c r="W8" s="25">
        <v>1.1886000000000001E-2</v>
      </c>
      <c r="X8" s="25">
        <v>1.1886000000000001E-2</v>
      </c>
      <c r="Y8" s="25">
        <v>1.1886000000000001E-2</v>
      </c>
      <c r="Z8" s="25">
        <v>1.1886000000000001E-2</v>
      </c>
      <c r="AA8" s="25">
        <v>1.1886000000000001E-2</v>
      </c>
      <c r="AB8" s="25">
        <v>1.1886000000000001E-2</v>
      </c>
      <c r="AC8" s="25">
        <v>1.1886000000000001E-2</v>
      </c>
      <c r="AD8" s="25">
        <v>1.1886000000000001E-2</v>
      </c>
      <c r="AE8" s="25">
        <v>1.1886000000000001E-2</v>
      </c>
      <c r="AF8">
        <v>4.2199999999999998E-3</v>
      </c>
    </row>
    <row r="9" spans="1:32">
      <c r="A9" s="3" t="s">
        <v>68</v>
      </c>
      <c r="B9" s="25">
        <v>0.156335</v>
      </c>
      <c r="C9" s="25">
        <v>0.16502800000000001</v>
      </c>
      <c r="D9" s="25">
        <v>0.16726099999999999</v>
      </c>
      <c r="E9" s="25">
        <v>0.17075799999999999</v>
      </c>
      <c r="F9" s="25">
        <v>0.17312900000000001</v>
      </c>
      <c r="G9" s="25">
        <v>0.17374800000000001</v>
      </c>
      <c r="H9" s="25">
        <v>0.17349700000000001</v>
      </c>
      <c r="I9" s="25">
        <v>0.17254800000000001</v>
      </c>
      <c r="J9" s="25">
        <v>0.172405</v>
      </c>
      <c r="K9" s="25">
        <v>0.172984</v>
      </c>
      <c r="L9" s="25">
        <v>0.17355000000000001</v>
      </c>
      <c r="M9" s="25">
        <v>0.173517</v>
      </c>
      <c r="N9" s="25">
        <v>0.17341100000000001</v>
      </c>
      <c r="O9" s="25">
        <v>0.17349600000000001</v>
      </c>
      <c r="P9" s="25">
        <v>0.17357</v>
      </c>
      <c r="Q9" s="25">
        <v>0.173482</v>
      </c>
      <c r="R9" s="25">
        <v>0.17336099999999999</v>
      </c>
      <c r="S9" s="25">
        <v>0.173123</v>
      </c>
      <c r="T9" s="25">
        <v>0.17313999999999999</v>
      </c>
      <c r="U9" s="25">
        <v>0.17365700000000001</v>
      </c>
      <c r="V9" s="25">
        <v>0.174427</v>
      </c>
      <c r="W9" s="25">
        <v>0.17522399999999999</v>
      </c>
      <c r="X9" s="25">
        <v>0.176374</v>
      </c>
      <c r="Y9" s="25">
        <v>0.17755899999999999</v>
      </c>
      <c r="Z9" s="25">
        <v>0.17865600000000001</v>
      </c>
      <c r="AA9" s="25">
        <v>0.179729</v>
      </c>
      <c r="AB9" s="25">
        <v>0.18091099999999999</v>
      </c>
      <c r="AC9" s="25">
        <v>0.18212900000000001</v>
      </c>
      <c r="AD9" s="25">
        <v>0.18334600000000001</v>
      </c>
      <c r="AE9" s="25">
        <v>0.184699</v>
      </c>
      <c r="AF9">
        <v>5.7660000000000003E-3</v>
      </c>
    </row>
    <row r="10" spans="1:32">
      <c r="A10" s="3" t="s">
        <v>69</v>
      </c>
      <c r="B10" s="25">
        <v>1.3895999999999999</v>
      </c>
      <c r="C10" s="25">
        <v>1.4091720000000001</v>
      </c>
      <c r="D10" s="25">
        <v>1.4228179999999999</v>
      </c>
      <c r="E10" s="25">
        <v>1.47875</v>
      </c>
      <c r="F10" s="25">
        <v>1.512961</v>
      </c>
      <c r="G10" s="25">
        <v>1.53352</v>
      </c>
      <c r="H10" s="25">
        <v>1.5469550000000001</v>
      </c>
      <c r="I10" s="25">
        <v>1.562497</v>
      </c>
      <c r="J10" s="25">
        <v>1.588382</v>
      </c>
      <c r="K10" s="25">
        <v>1.6145910000000001</v>
      </c>
      <c r="L10" s="25">
        <v>1.6352370000000001</v>
      </c>
      <c r="M10" s="25">
        <v>1.6508750000000001</v>
      </c>
      <c r="N10" s="25">
        <v>1.6605570000000001</v>
      </c>
      <c r="O10" s="25">
        <v>1.6722889999999999</v>
      </c>
      <c r="P10" s="25">
        <v>1.686599</v>
      </c>
      <c r="Q10" s="25">
        <v>1.7026950000000001</v>
      </c>
      <c r="R10" s="25">
        <v>1.7212050000000001</v>
      </c>
      <c r="S10" s="25">
        <v>1.737036</v>
      </c>
      <c r="T10" s="25">
        <v>1.755884</v>
      </c>
      <c r="U10" s="25">
        <v>1.7760830000000001</v>
      </c>
      <c r="V10" s="25">
        <v>1.803755</v>
      </c>
      <c r="W10" s="25">
        <v>1.83853</v>
      </c>
      <c r="X10" s="25">
        <v>1.871793</v>
      </c>
      <c r="Y10" s="25">
        <v>1.9015610000000001</v>
      </c>
      <c r="Z10" s="25">
        <v>1.92533</v>
      </c>
      <c r="AA10" s="25">
        <v>1.95401</v>
      </c>
      <c r="AB10" s="25">
        <v>1.9832879999999999</v>
      </c>
      <c r="AC10" s="25">
        <v>2.0036399999999999</v>
      </c>
      <c r="AD10" s="25">
        <v>2.0215480000000001</v>
      </c>
      <c r="AE10" s="25">
        <v>2.0452279999999998</v>
      </c>
      <c r="AF10">
        <v>1.3417E-2</v>
      </c>
    </row>
    <row r="11" spans="1:32">
      <c r="A11" s="3" t="s">
        <v>70</v>
      </c>
      <c r="B11" s="25">
        <v>0.94147800000000004</v>
      </c>
      <c r="C11" s="25">
        <v>0.89444000000000001</v>
      </c>
      <c r="D11" s="25">
        <v>0.90491299999999997</v>
      </c>
      <c r="E11" s="25">
        <v>0.90879200000000004</v>
      </c>
      <c r="F11" s="25">
        <v>0.92047100000000004</v>
      </c>
      <c r="G11" s="25">
        <v>0.92353399999999997</v>
      </c>
      <c r="H11" s="25">
        <v>0.92303199999999996</v>
      </c>
      <c r="I11" s="25">
        <v>0.92152999999999996</v>
      </c>
      <c r="J11" s="25">
        <v>0.92247500000000004</v>
      </c>
      <c r="K11" s="25">
        <v>0.92582799999999998</v>
      </c>
      <c r="L11" s="25">
        <v>0.92913900000000005</v>
      </c>
      <c r="M11" s="25">
        <v>0.93074000000000001</v>
      </c>
      <c r="N11" s="25">
        <v>0.93284199999999995</v>
      </c>
      <c r="O11" s="25">
        <v>0.93885600000000002</v>
      </c>
      <c r="P11" s="25">
        <v>0.93986899999999995</v>
      </c>
      <c r="Q11" s="25">
        <v>0.940554</v>
      </c>
      <c r="R11" s="25">
        <v>0.94598400000000005</v>
      </c>
      <c r="S11" s="25">
        <v>0.94818000000000002</v>
      </c>
      <c r="T11" s="25">
        <v>0.95052400000000004</v>
      </c>
      <c r="U11" s="25">
        <v>0.95402200000000004</v>
      </c>
      <c r="V11" s="25">
        <v>0.95835499999999996</v>
      </c>
      <c r="W11" s="25">
        <v>0.97153999999999996</v>
      </c>
      <c r="X11" s="25">
        <v>0.97777700000000001</v>
      </c>
      <c r="Y11" s="25">
        <v>0.98483200000000004</v>
      </c>
      <c r="Z11" s="25">
        <v>0.99052899999999999</v>
      </c>
      <c r="AA11" s="25">
        <v>0.99792400000000003</v>
      </c>
      <c r="AB11" s="25">
        <v>1.005752</v>
      </c>
      <c r="AC11" s="25">
        <v>1.012659</v>
      </c>
      <c r="AD11" s="25">
        <v>1.0223230000000001</v>
      </c>
      <c r="AE11" s="25">
        <v>1.029884</v>
      </c>
      <c r="AF11">
        <v>3.0999999999999999E-3</v>
      </c>
    </row>
    <row r="12" spans="1:32">
      <c r="A12" s="28" t="s">
        <v>71</v>
      </c>
      <c r="B12" s="29">
        <v>1.492191</v>
      </c>
      <c r="C12" s="29">
        <v>1.7878259999999999</v>
      </c>
      <c r="D12" s="29">
        <v>1.6769890000000001</v>
      </c>
      <c r="E12" s="29">
        <v>1.7898540000000001</v>
      </c>
      <c r="F12" s="29">
        <v>1.797501</v>
      </c>
      <c r="G12" s="29">
        <v>1.7720899999999999</v>
      </c>
      <c r="H12" s="29">
        <v>1.8380350000000001</v>
      </c>
      <c r="I12" s="29">
        <v>1.870924</v>
      </c>
      <c r="J12" s="29">
        <v>1.8729659999999999</v>
      </c>
      <c r="K12" s="29">
        <v>1.8818969999999999</v>
      </c>
      <c r="L12" s="29">
        <v>1.898042</v>
      </c>
      <c r="M12" s="29">
        <v>1.9272469999999999</v>
      </c>
      <c r="N12" s="29">
        <v>1.9352180000000001</v>
      </c>
      <c r="O12" s="29">
        <v>1.948814</v>
      </c>
      <c r="P12" s="29">
        <v>1.9673670000000001</v>
      </c>
      <c r="Q12" s="29">
        <v>1.9811840000000001</v>
      </c>
      <c r="R12" s="29">
        <v>1.9973529999999999</v>
      </c>
      <c r="S12" s="29">
        <v>2.0758899999999998</v>
      </c>
      <c r="T12" s="29">
        <v>2.0982690000000002</v>
      </c>
      <c r="U12" s="29">
        <v>2.1172279999999999</v>
      </c>
      <c r="V12" s="29">
        <v>2.1592989999999999</v>
      </c>
      <c r="W12" s="29">
        <v>2.2486869999999999</v>
      </c>
      <c r="X12" s="29">
        <v>2.3979309999999998</v>
      </c>
      <c r="Y12" s="29">
        <v>2.414447</v>
      </c>
      <c r="Z12" s="29">
        <v>2.4265829999999999</v>
      </c>
      <c r="AA12" s="29">
        <v>2.4403389999999998</v>
      </c>
      <c r="AB12" s="29">
        <v>2.453382</v>
      </c>
      <c r="AC12" s="29">
        <v>2.466612</v>
      </c>
      <c r="AD12" s="29">
        <v>2.4800249999999999</v>
      </c>
      <c r="AE12" s="29">
        <v>2.4929700000000001</v>
      </c>
      <c r="AF12">
        <v>1.7854999999999999E-2</v>
      </c>
    </row>
    <row r="13" spans="1:32">
      <c r="A13" s="3" t="s">
        <v>72</v>
      </c>
      <c r="B13" s="25">
        <v>2.4441000000000001E-2</v>
      </c>
      <c r="C13" s="25">
        <v>1.9487999999999998E-2</v>
      </c>
      <c r="D13" s="25">
        <v>1.9529999999999999E-2</v>
      </c>
      <c r="E13" s="25">
        <v>1.9281E-2</v>
      </c>
      <c r="F13" s="25">
        <v>1.8988000000000001E-2</v>
      </c>
      <c r="G13" s="25">
        <v>1.8338E-2</v>
      </c>
      <c r="H13" s="25">
        <v>1.7645999999999998E-2</v>
      </c>
      <c r="I13" s="25">
        <v>1.6930000000000001E-2</v>
      </c>
      <c r="J13" s="25">
        <v>1.6257000000000001E-2</v>
      </c>
      <c r="K13" s="25">
        <v>1.5668000000000001E-2</v>
      </c>
      <c r="L13" s="25">
        <v>1.5093000000000001E-2</v>
      </c>
      <c r="M13" s="25">
        <v>1.4465E-2</v>
      </c>
      <c r="N13" s="25">
        <v>1.3946999999999999E-2</v>
      </c>
      <c r="O13" s="25">
        <v>1.3369000000000001E-2</v>
      </c>
      <c r="P13" s="25">
        <v>1.2826000000000001E-2</v>
      </c>
      <c r="Q13" s="25">
        <v>1.2416E-2</v>
      </c>
      <c r="R13" s="25">
        <v>1.2064E-2</v>
      </c>
      <c r="S13" s="25">
        <v>1.1821999999999999E-2</v>
      </c>
      <c r="T13" s="25">
        <v>1.1627999999999999E-2</v>
      </c>
      <c r="U13" s="25">
        <v>1.1537E-2</v>
      </c>
      <c r="V13" s="25">
        <v>1.1514E-2</v>
      </c>
      <c r="W13" s="25">
        <v>1.1475000000000001E-2</v>
      </c>
      <c r="X13" s="25">
        <v>1.1492E-2</v>
      </c>
      <c r="Y13" s="25">
        <v>1.1545E-2</v>
      </c>
      <c r="Z13" s="25">
        <v>1.1534000000000001E-2</v>
      </c>
      <c r="AA13" s="25">
        <v>1.1592E-2</v>
      </c>
      <c r="AB13" s="25">
        <v>1.1615E-2</v>
      </c>
      <c r="AC13" s="25">
        <v>1.1637E-2</v>
      </c>
      <c r="AD13" s="25">
        <v>1.1662E-2</v>
      </c>
      <c r="AE13" s="25">
        <v>1.1672999999999999E-2</v>
      </c>
      <c r="AF13">
        <v>-2.5160999999999999E-2</v>
      </c>
    </row>
    <row r="14" spans="1:32">
      <c r="A14" s="3" t="s">
        <v>73</v>
      </c>
      <c r="B14" s="25">
        <v>1.096004</v>
      </c>
      <c r="C14" s="25">
        <v>1.1446620000000001</v>
      </c>
      <c r="D14" s="25">
        <v>1.1558729999999999</v>
      </c>
      <c r="E14" s="25">
        <v>1.1572819999999999</v>
      </c>
      <c r="F14" s="25">
        <v>1.1615390000000001</v>
      </c>
      <c r="G14" s="25">
        <v>1.1610739999999999</v>
      </c>
      <c r="H14" s="25">
        <v>1.1565570000000001</v>
      </c>
      <c r="I14" s="25">
        <v>1.1508849999999999</v>
      </c>
      <c r="J14" s="25">
        <v>1.148299</v>
      </c>
      <c r="K14" s="25">
        <v>1.1489309999999999</v>
      </c>
      <c r="L14" s="25">
        <v>1.149769</v>
      </c>
      <c r="M14" s="25">
        <v>1.1482619999999999</v>
      </c>
      <c r="N14" s="25">
        <v>1.1472690000000001</v>
      </c>
      <c r="O14" s="25">
        <v>1.1458459999999999</v>
      </c>
      <c r="P14" s="25">
        <v>1.143669</v>
      </c>
      <c r="Q14" s="25">
        <v>1.1402950000000001</v>
      </c>
      <c r="R14" s="25">
        <v>1.1374500000000001</v>
      </c>
      <c r="S14" s="25">
        <v>1.134449</v>
      </c>
      <c r="T14" s="25">
        <v>1.131953</v>
      </c>
      <c r="U14" s="25">
        <v>1.130873</v>
      </c>
      <c r="V14" s="25">
        <v>1.1307940000000001</v>
      </c>
      <c r="W14" s="25">
        <v>1.1316710000000001</v>
      </c>
      <c r="X14" s="25">
        <v>1.1338520000000001</v>
      </c>
      <c r="Y14" s="25">
        <v>1.1368480000000001</v>
      </c>
      <c r="Z14" s="25">
        <v>1.1394919999999999</v>
      </c>
      <c r="AA14" s="25">
        <v>1.143702</v>
      </c>
      <c r="AB14" s="25">
        <v>1.1477580000000001</v>
      </c>
      <c r="AC14" s="25">
        <v>1.1510020000000001</v>
      </c>
      <c r="AD14" s="25">
        <v>1.1536029999999999</v>
      </c>
      <c r="AE14" s="25">
        <v>1.1566240000000001</v>
      </c>
      <c r="AF14">
        <v>1.8580000000000001E-3</v>
      </c>
    </row>
    <row r="15" spans="1:32">
      <c r="A15" s="3" t="s">
        <v>74</v>
      </c>
      <c r="B15" s="25">
        <v>0.217113</v>
      </c>
      <c r="C15" s="25">
        <v>0.24942</v>
      </c>
      <c r="D15" s="25">
        <v>0.25715500000000002</v>
      </c>
      <c r="E15" s="25">
        <v>0.27651900000000001</v>
      </c>
      <c r="F15" s="25">
        <v>0.28423900000000002</v>
      </c>
      <c r="G15" s="25">
        <v>0.29644300000000001</v>
      </c>
      <c r="H15" s="25">
        <v>0.30916399999999999</v>
      </c>
      <c r="I15" s="25">
        <v>0.30402200000000001</v>
      </c>
      <c r="J15" s="25">
        <v>0.31121900000000002</v>
      </c>
      <c r="K15" s="25">
        <v>0.31855899999999998</v>
      </c>
      <c r="L15" s="25">
        <v>0.294404</v>
      </c>
      <c r="M15" s="25">
        <v>0.29913299999999998</v>
      </c>
      <c r="N15" s="25">
        <v>0.306919</v>
      </c>
      <c r="O15" s="25">
        <v>0.314859</v>
      </c>
      <c r="P15" s="25">
        <v>0.32295699999999999</v>
      </c>
      <c r="Q15" s="25">
        <v>0.33121499999999998</v>
      </c>
      <c r="R15" s="25">
        <v>0.33963700000000002</v>
      </c>
      <c r="S15" s="25">
        <v>0.366981</v>
      </c>
      <c r="T15" s="25">
        <v>0.375859</v>
      </c>
      <c r="U15" s="25">
        <v>0.38562000000000002</v>
      </c>
      <c r="V15" s="25">
        <v>0.396476</v>
      </c>
      <c r="W15" s="25">
        <v>0.40739900000000001</v>
      </c>
      <c r="X15" s="25">
        <v>0.41870299999999999</v>
      </c>
      <c r="Y15" s="25">
        <v>0.424572</v>
      </c>
      <c r="Z15" s="25">
        <v>0.43346699999999999</v>
      </c>
      <c r="AA15" s="25">
        <v>0.44413999999999998</v>
      </c>
      <c r="AB15" s="25">
        <v>0.45410899999999998</v>
      </c>
      <c r="AC15" s="25">
        <v>0.46251300000000001</v>
      </c>
      <c r="AD15" s="25">
        <v>0.47064099999999998</v>
      </c>
      <c r="AE15" s="25">
        <v>0.47993400000000003</v>
      </c>
      <c r="AF15">
        <v>2.7730000000000001E-2</v>
      </c>
    </row>
    <row r="16" spans="1:32">
      <c r="A16" s="3" t="s">
        <v>75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t="s">
        <v>205</v>
      </c>
    </row>
    <row r="17" spans="1:32">
      <c r="A17" s="3" t="s">
        <v>76</v>
      </c>
      <c r="B17" s="25">
        <v>1.2999999999999999E-5</v>
      </c>
      <c r="C17" s="25">
        <v>2.9300000000000002E-4</v>
      </c>
      <c r="D17" s="25">
        <v>7.8899999999999999E-4</v>
      </c>
      <c r="E17" s="25">
        <v>7.8899999999999999E-4</v>
      </c>
      <c r="F17" s="25">
        <v>2.745E-3</v>
      </c>
      <c r="G17" s="25">
        <v>2.745E-3</v>
      </c>
      <c r="H17" s="25">
        <v>2.745E-3</v>
      </c>
      <c r="I17" s="25">
        <v>2.745E-3</v>
      </c>
      <c r="J17" s="25">
        <v>2.745E-3</v>
      </c>
      <c r="K17" s="25">
        <v>2.745E-3</v>
      </c>
      <c r="L17" s="25">
        <v>2.745E-3</v>
      </c>
      <c r="M17" s="25">
        <v>2.745E-3</v>
      </c>
      <c r="N17" s="25">
        <v>2.745E-3</v>
      </c>
      <c r="O17" s="25">
        <v>2.745E-3</v>
      </c>
      <c r="P17" s="25">
        <v>2.745E-3</v>
      </c>
      <c r="Q17" s="25">
        <v>2.745E-3</v>
      </c>
      <c r="R17" s="25">
        <v>2.745E-3</v>
      </c>
      <c r="S17" s="25">
        <v>2.745E-3</v>
      </c>
      <c r="T17" s="25">
        <v>2.745E-3</v>
      </c>
      <c r="U17" s="25">
        <v>2.745E-3</v>
      </c>
      <c r="V17" s="25">
        <v>2.745E-3</v>
      </c>
      <c r="W17" s="25">
        <v>2.745E-3</v>
      </c>
      <c r="X17" s="25">
        <v>2.745E-3</v>
      </c>
      <c r="Y17" s="25">
        <v>2.745E-3</v>
      </c>
      <c r="Z17" s="25">
        <v>2.745E-3</v>
      </c>
      <c r="AA17" s="25">
        <v>2.745E-3</v>
      </c>
      <c r="AB17" s="25">
        <v>2.745E-3</v>
      </c>
      <c r="AC17" s="25">
        <v>2.745E-3</v>
      </c>
      <c r="AD17" s="25">
        <v>3.5270000000000002E-3</v>
      </c>
      <c r="AE17" s="25">
        <v>3.6600000000000001E-3</v>
      </c>
      <c r="AF17">
        <v>0.21571499999999999</v>
      </c>
    </row>
    <row r="18" spans="1:32">
      <c r="A18" s="3" t="s">
        <v>77</v>
      </c>
      <c r="B18" s="25">
        <v>0.15462200000000001</v>
      </c>
      <c r="C18" s="25">
        <v>0.37396099999999999</v>
      </c>
      <c r="D18" s="25">
        <v>0.243642</v>
      </c>
      <c r="E18" s="25">
        <v>0.335982</v>
      </c>
      <c r="F18" s="25">
        <v>0.32999000000000001</v>
      </c>
      <c r="G18" s="25">
        <v>0.29348999999999997</v>
      </c>
      <c r="H18" s="25">
        <v>0.35192299999999999</v>
      </c>
      <c r="I18" s="25">
        <v>0.396343</v>
      </c>
      <c r="J18" s="25">
        <v>0.39444600000000002</v>
      </c>
      <c r="K18" s="25">
        <v>0.39599400000000001</v>
      </c>
      <c r="L18" s="25">
        <v>0.436031</v>
      </c>
      <c r="M18" s="25">
        <v>0.462642</v>
      </c>
      <c r="N18" s="25">
        <v>0.46433799999999997</v>
      </c>
      <c r="O18" s="25">
        <v>0.471995</v>
      </c>
      <c r="P18" s="25">
        <v>0.48516999999999999</v>
      </c>
      <c r="Q18" s="25">
        <v>0.49451200000000001</v>
      </c>
      <c r="R18" s="25">
        <v>0.50545600000000002</v>
      </c>
      <c r="S18" s="25">
        <v>0.55989299999999997</v>
      </c>
      <c r="T18" s="25">
        <v>0.57608300000000001</v>
      </c>
      <c r="U18" s="25">
        <v>0.586453</v>
      </c>
      <c r="V18" s="25">
        <v>0.61776900000000001</v>
      </c>
      <c r="W18" s="25">
        <v>0.69539700000000004</v>
      </c>
      <c r="X18" s="25">
        <v>0.83113999999999999</v>
      </c>
      <c r="Y18" s="25">
        <v>0.83873699999999995</v>
      </c>
      <c r="Z18" s="25">
        <v>0.83934600000000004</v>
      </c>
      <c r="AA18" s="25">
        <v>0.83816000000000002</v>
      </c>
      <c r="AB18" s="25">
        <v>0.83715499999999998</v>
      </c>
      <c r="AC18" s="25">
        <v>0.83871499999999999</v>
      </c>
      <c r="AD18" s="25">
        <v>0.84059200000000001</v>
      </c>
      <c r="AE18" s="25">
        <v>0.84107900000000002</v>
      </c>
      <c r="AF18">
        <v>6.0143000000000002E-2</v>
      </c>
    </row>
    <row r="19" spans="1:32">
      <c r="A19" s="28" t="s">
        <v>78</v>
      </c>
      <c r="B19" s="29">
        <v>7.165578</v>
      </c>
      <c r="C19" s="29">
        <v>7.9522469999999998</v>
      </c>
      <c r="D19" s="29">
        <v>8.6163329999999991</v>
      </c>
      <c r="E19" s="29">
        <v>9.7379230000000003</v>
      </c>
      <c r="F19" s="29">
        <v>10.25517</v>
      </c>
      <c r="G19" s="29">
        <v>10.446259</v>
      </c>
      <c r="H19" s="29">
        <v>10.860353</v>
      </c>
      <c r="I19" s="29">
        <v>11.256914</v>
      </c>
      <c r="J19" s="29">
        <v>11.692595000000001</v>
      </c>
      <c r="K19" s="29">
        <v>12.04138</v>
      </c>
      <c r="L19" s="29">
        <v>12.279769999999999</v>
      </c>
      <c r="M19" s="29">
        <v>12.684799</v>
      </c>
      <c r="N19" s="29">
        <v>13.17414</v>
      </c>
      <c r="O19" s="29">
        <v>14.024262999999999</v>
      </c>
      <c r="P19" s="29">
        <v>15.008708</v>
      </c>
      <c r="Q19" s="29">
        <v>15.735188000000001</v>
      </c>
      <c r="R19" s="29">
        <v>15.986427000000001</v>
      </c>
      <c r="S19" s="29">
        <v>16.216685999999999</v>
      </c>
      <c r="T19" s="29">
        <v>16.505127000000002</v>
      </c>
      <c r="U19" s="29">
        <v>16.766864999999999</v>
      </c>
      <c r="V19" s="29">
        <v>17.010441</v>
      </c>
      <c r="W19" s="29">
        <v>17.223293000000002</v>
      </c>
      <c r="X19" s="29">
        <v>17.314819</v>
      </c>
      <c r="Y19" s="29">
        <v>17.455428999999999</v>
      </c>
      <c r="Z19" s="29">
        <v>17.708569000000001</v>
      </c>
      <c r="AA19" s="29">
        <v>17.860265999999999</v>
      </c>
      <c r="AB19" s="29">
        <v>17.986387000000001</v>
      </c>
      <c r="AC19" s="29">
        <v>18.112674999999999</v>
      </c>
      <c r="AD19" s="29">
        <v>18.259665999999999</v>
      </c>
      <c r="AE19" s="29">
        <v>18.500426999999998</v>
      </c>
      <c r="AF19">
        <v>3.3248E-2</v>
      </c>
    </row>
    <row r="20" spans="1:32">
      <c r="A20" s="3" t="s">
        <v>67</v>
      </c>
      <c r="B20" s="25">
        <v>2.2785880000000001</v>
      </c>
      <c r="C20" s="25">
        <v>2.3866429999999998</v>
      </c>
      <c r="D20" s="25">
        <v>2.5103369999999998</v>
      </c>
      <c r="E20" s="25">
        <v>2.575599</v>
      </c>
      <c r="F20" s="25">
        <v>2.5218759999999998</v>
      </c>
      <c r="G20" s="25">
        <v>2.4783780000000002</v>
      </c>
      <c r="H20" s="25">
        <v>2.4452660000000002</v>
      </c>
      <c r="I20" s="25">
        <v>2.4174570000000002</v>
      </c>
      <c r="J20" s="25">
        <v>2.4097249999999999</v>
      </c>
      <c r="K20" s="25">
        <v>2.3876360000000001</v>
      </c>
      <c r="L20" s="25">
        <v>2.3760599999999998</v>
      </c>
      <c r="M20" s="25">
        <v>2.3740350000000001</v>
      </c>
      <c r="N20" s="25">
        <v>2.356525</v>
      </c>
      <c r="O20" s="25">
        <v>2.336408</v>
      </c>
      <c r="P20" s="25">
        <v>2.3130519999999999</v>
      </c>
      <c r="Q20" s="25">
        <v>2.3106550000000001</v>
      </c>
      <c r="R20" s="25">
        <v>2.2976230000000002</v>
      </c>
      <c r="S20" s="25">
        <v>2.2874509999999999</v>
      </c>
      <c r="T20" s="25">
        <v>2.2850440000000001</v>
      </c>
      <c r="U20" s="25">
        <v>2.2735479999999999</v>
      </c>
      <c r="V20" s="25">
        <v>2.2700330000000002</v>
      </c>
      <c r="W20" s="25">
        <v>2.2694399999999999</v>
      </c>
      <c r="X20" s="25">
        <v>2.2547999999999999</v>
      </c>
      <c r="Y20" s="25">
        <v>2.247261</v>
      </c>
      <c r="Z20" s="25">
        <v>2.227808</v>
      </c>
      <c r="AA20" s="25">
        <v>2.2278579999999999</v>
      </c>
      <c r="AB20" s="25">
        <v>2.2226680000000001</v>
      </c>
      <c r="AC20" s="25">
        <v>2.20078</v>
      </c>
      <c r="AD20" s="25">
        <v>2.1982339999999998</v>
      </c>
      <c r="AE20" s="25">
        <v>2.178509</v>
      </c>
      <c r="AF20">
        <v>-1.5479999999999999E-3</v>
      </c>
    </row>
    <row r="21" spans="1:32">
      <c r="A21" s="3" t="s">
        <v>79</v>
      </c>
      <c r="B21" s="25">
        <v>0.139767</v>
      </c>
      <c r="C21" s="25">
        <v>0.140126</v>
      </c>
      <c r="D21" s="25">
        <v>0.13964499999999999</v>
      </c>
      <c r="E21" s="25">
        <v>0.13696800000000001</v>
      </c>
      <c r="F21" s="25">
        <v>0.14412800000000001</v>
      </c>
      <c r="G21" s="25">
        <v>0.149782</v>
      </c>
      <c r="H21" s="25">
        <v>0.15837499999999999</v>
      </c>
      <c r="I21" s="25">
        <v>0.16714499999999999</v>
      </c>
      <c r="J21" s="25">
        <v>0.18090899999999999</v>
      </c>
      <c r="K21" s="25">
        <v>0.191085</v>
      </c>
      <c r="L21" s="25">
        <v>0.20133499999999999</v>
      </c>
      <c r="M21" s="25">
        <v>0.21326500000000001</v>
      </c>
      <c r="N21" s="25">
        <v>0.22320000000000001</v>
      </c>
      <c r="O21" s="25">
        <v>0.23880399999999999</v>
      </c>
      <c r="P21" s="25">
        <v>0.25201200000000001</v>
      </c>
      <c r="Q21" s="25">
        <v>0.265403</v>
      </c>
      <c r="R21" s="25">
        <v>0.27733799999999997</v>
      </c>
      <c r="S21" s="25">
        <v>0.288628</v>
      </c>
      <c r="T21" s="25">
        <v>0.30019499999999999</v>
      </c>
      <c r="U21" s="25">
        <v>0.30967699999999998</v>
      </c>
      <c r="V21" s="25">
        <v>0.31582399999999999</v>
      </c>
      <c r="W21" s="25">
        <v>0.32399899999999998</v>
      </c>
      <c r="X21" s="25">
        <v>0.33155600000000002</v>
      </c>
      <c r="Y21" s="25">
        <v>0.33837099999999998</v>
      </c>
      <c r="Z21" s="25">
        <v>0.34526499999999999</v>
      </c>
      <c r="AA21" s="25">
        <v>0.34953699999999999</v>
      </c>
      <c r="AB21" s="25">
        <v>0.35307699999999997</v>
      </c>
      <c r="AC21" s="25">
        <v>0.356485</v>
      </c>
      <c r="AD21" s="25">
        <v>0.35889199999999999</v>
      </c>
      <c r="AE21" s="25">
        <v>0.36340899999999998</v>
      </c>
      <c r="AF21">
        <v>3.3499000000000001E-2</v>
      </c>
    </row>
    <row r="22" spans="1:32">
      <c r="A22" s="3" t="s">
        <v>80</v>
      </c>
      <c r="B22" s="25">
        <v>0.28160400000000002</v>
      </c>
      <c r="C22" s="25">
        <v>0.279561</v>
      </c>
      <c r="D22" s="25">
        <v>0.29774899999999999</v>
      </c>
      <c r="E22" s="25">
        <v>0.30569800000000003</v>
      </c>
      <c r="F22" s="25">
        <v>0.31837300000000002</v>
      </c>
      <c r="G22" s="25">
        <v>0.32997799999999999</v>
      </c>
      <c r="H22" s="25">
        <v>0.33948400000000001</v>
      </c>
      <c r="I22" s="25">
        <v>0.34467799999999998</v>
      </c>
      <c r="J22" s="25">
        <v>0.35473700000000002</v>
      </c>
      <c r="K22" s="25">
        <v>0.36605100000000002</v>
      </c>
      <c r="L22" s="25">
        <v>0.37817299999999998</v>
      </c>
      <c r="M22" s="25">
        <v>0.391681</v>
      </c>
      <c r="N22" s="25">
        <v>0.40140500000000001</v>
      </c>
      <c r="O22" s="25">
        <v>0.41763499999999998</v>
      </c>
      <c r="P22" s="25">
        <v>0.43543900000000002</v>
      </c>
      <c r="Q22" s="25">
        <v>0.45028200000000002</v>
      </c>
      <c r="R22" s="25">
        <v>0.45808199999999999</v>
      </c>
      <c r="S22" s="25">
        <v>0.47089199999999998</v>
      </c>
      <c r="T22" s="25">
        <v>0.47831800000000002</v>
      </c>
      <c r="U22" s="25">
        <v>0.48724699999999999</v>
      </c>
      <c r="V22" s="25">
        <v>0.49523299999999998</v>
      </c>
      <c r="W22" s="25">
        <v>0.50346000000000002</v>
      </c>
      <c r="X22" s="25">
        <v>0.51283400000000001</v>
      </c>
      <c r="Y22" s="25">
        <v>0.51998800000000001</v>
      </c>
      <c r="Z22" s="25">
        <v>0.52829700000000002</v>
      </c>
      <c r="AA22" s="25">
        <v>0.53345299999999995</v>
      </c>
      <c r="AB22" s="25">
        <v>0.54171400000000003</v>
      </c>
      <c r="AC22" s="25">
        <v>0.54867299999999997</v>
      </c>
      <c r="AD22" s="25">
        <v>0.55541499999999999</v>
      </c>
      <c r="AE22" s="25">
        <v>0.56246200000000002</v>
      </c>
      <c r="AF22">
        <v>2.4143000000000001E-2</v>
      </c>
    </row>
    <row r="23" spans="1:32">
      <c r="A23" s="3" t="s">
        <v>69</v>
      </c>
      <c r="B23" s="25">
        <v>0.20521700000000001</v>
      </c>
      <c r="C23" s="25">
        <v>0.187947</v>
      </c>
      <c r="D23" s="25">
        <v>0.18230399999999999</v>
      </c>
      <c r="E23" s="25">
        <v>0.18104899999999999</v>
      </c>
      <c r="F23" s="25">
        <v>0.18117</v>
      </c>
      <c r="G23" s="25">
        <v>0.18092800000000001</v>
      </c>
      <c r="H23" s="25">
        <v>0.18143999999999999</v>
      </c>
      <c r="I23" s="25">
        <v>0.17327000000000001</v>
      </c>
      <c r="J23" s="25">
        <v>0.17014199999999999</v>
      </c>
      <c r="K23" s="25">
        <v>0.17007700000000001</v>
      </c>
      <c r="L23" s="25">
        <v>0.17355400000000001</v>
      </c>
      <c r="M23" s="25">
        <v>0.17437900000000001</v>
      </c>
      <c r="N23" s="25">
        <v>0.174897</v>
      </c>
      <c r="O23" s="25">
        <v>0.17488699999999999</v>
      </c>
      <c r="P23" s="25">
        <v>0.17300499999999999</v>
      </c>
      <c r="Q23" s="25">
        <v>0.17233799999999999</v>
      </c>
      <c r="R23" s="25">
        <v>0.17178599999999999</v>
      </c>
      <c r="S23" s="25">
        <v>0.172349</v>
      </c>
      <c r="T23" s="25">
        <v>0.171656</v>
      </c>
      <c r="U23" s="25">
        <v>0.17189499999999999</v>
      </c>
      <c r="V23" s="25">
        <v>0.172649</v>
      </c>
      <c r="W23" s="25">
        <v>0.17225499999999999</v>
      </c>
      <c r="X23" s="25">
        <v>0.17257700000000001</v>
      </c>
      <c r="Y23" s="25">
        <v>0.17932899999999999</v>
      </c>
      <c r="Z23" s="25">
        <v>0.179172</v>
      </c>
      <c r="AA23" s="25">
        <v>0.180423</v>
      </c>
      <c r="AB23" s="25">
        <v>0.180643</v>
      </c>
      <c r="AC23" s="25">
        <v>0.18054000000000001</v>
      </c>
      <c r="AD23" s="25">
        <v>0.180391</v>
      </c>
      <c r="AE23" s="25">
        <v>0.180086</v>
      </c>
      <c r="AF23">
        <v>-4.4939999999999997E-3</v>
      </c>
    </row>
    <row r="24" spans="1:32">
      <c r="A24" s="3" t="s">
        <v>81</v>
      </c>
      <c r="B24" s="25">
        <v>0.16911399999999999</v>
      </c>
      <c r="C24" s="25">
        <v>0.15507000000000001</v>
      </c>
      <c r="D24" s="25">
        <v>0.15053800000000001</v>
      </c>
      <c r="E24" s="25">
        <v>0.14962</v>
      </c>
      <c r="F24" s="25">
        <v>0.149759</v>
      </c>
      <c r="G24" s="25">
        <v>0.149475</v>
      </c>
      <c r="H24" s="25">
        <v>0.14993999999999999</v>
      </c>
      <c r="I24" s="25">
        <v>0.143099</v>
      </c>
      <c r="J24" s="25">
        <v>0.140487</v>
      </c>
      <c r="K24" s="25">
        <v>0.14041999999999999</v>
      </c>
      <c r="L24" s="25">
        <v>0.143292</v>
      </c>
      <c r="M24" s="25">
        <v>0.14402499999999999</v>
      </c>
      <c r="N24" s="25">
        <v>0.14449000000000001</v>
      </c>
      <c r="O24" s="25">
        <v>0.14447699999999999</v>
      </c>
      <c r="P24" s="25">
        <v>0.142679</v>
      </c>
      <c r="Q24" s="25">
        <v>0.141906</v>
      </c>
      <c r="R24" s="25">
        <v>0.14141100000000001</v>
      </c>
      <c r="S24" s="25">
        <v>0.14191300000000001</v>
      </c>
      <c r="T24" s="25">
        <v>0.141295</v>
      </c>
      <c r="U24" s="25">
        <v>0.14150399999999999</v>
      </c>
      <c r="V24" s="25">
        <v>0.142181</v>
      </c>
      <c r="W24" s="25">
        <v>0.14182700000000001</v>
      </c>
      <c r="X24" s="25">
        <v>0.142119</v>
      </c>
      <c r="Y24" s="25">
        <v>0.14873600000000001</v>
      </c>
      <c r="Z24" s="25">
        <v>0.14860799999999999</v>
      </c>
      <c r="AA24" s="25">
        <v>0.14979400000000001</v>
      </c>
      <c r="AB24" s="25">
        <v>0.14995700000000001</v>
      </c>
      <c r="AC24" s="25">
        <v>0.149862</v>
      </c>
      <c r="AD24" s="25">
        <v>0.149732</v>
      </c>
      <c r="AE24" s="25">
        <v>0.14940899999999999</v>
      </c>
      <c r="AF24">
        <v>-4.2630000000000003E-3</v>
      </c>
    </row>
    <row r="25" spans="1:32">
      <c r="A25" s="3" t="s">
        <v>82</v>
      </c>
      <c r="B25" s="25">
        <v>3.6103000000000003E-2</v>
      </c>
      <c r="C25" s="25">
        <v>3.2877000000000003E-2</v>
      </c>
      <c r="D25" s="25">
        <v>3.1766000000000003E-2</v>
      </c>
      <c r="E25" s="25">
        <v>3.143E-2</v>
      </c>
      <c r="F25" s="25">
        <v>3.1412000000000002E-2</v>
      </c>
      <c r="G25" s="25">
        <v>3.1453000000000002E-2</v>
      </c>
      <c r="H25" s="25">
        <v>3.1498999999999999E-2</v>
      </c>
      <c r="I25" s="25">
        <v>3.0172000000000001E-2</v>
      </c>
      <c r="J25" s="25">
        <v>2.9655000000000001E-2</v>
      </c>
      <c r="K25" s="25">
        <v>2.9655999999999998E-2</v>
      </c>
      <c r="L25" s="25">
        <v>3.0262000000000001E-2</v>
      </c>
      <c r="M25" s="25">
        <v>3.0353999999999999E-2</v>
      </c>
      <c r="N25" s="25">
        <v>3.0407E-2</v>
      </c>
      <c r="O25" s="25">
        <v>3.041E-2</v>
      </c>
      <c r="P25" s="25">
        <v>3.0327E-2</v>
      </c>
      <c r="Q25" s="25">
        <v>3.0433000000000002E-2</v>
      </c>
      <c r="R25" s="25">
        <v>3.0374999999999999E-2</v>
      </c>
      <c r="S25" s="25">
        <v>3.0436000000000001E-2</v>
      </c>
      <c r="T25" s="25">
        <v>3.0362E-2</v>
      </c>
      <c r="U25" s="25">
        <v>3.0391000000000001E-2</v>
      </c>
      <c r="V25" s="25">
        <v>3.0467999999999999E-2</v>
      </c>
      <c r="W25" s="25">
        <v>3.0429000000000001E-2</v>
      </c>
      <c r="X25" s="25">
        <v>3.0457999999999999E-2</v>
      </c>
      <c r="Y25" s="25">
        <v>3.0594E-2</v>
      </c>
      <c r="Z25" s="25">
        <v>3.0563E-2</v>
      </c>
      <c r="AA25" s="25">
        <v>3.0629E-2</v>
      </c>
      <c r="AB25" s="25">
        <v>3.0686999999999999E-2</v>
      </c>
      <c r="AC25" s="25">
        <v>3.0676999999999999E-2</v>
      </c>
      <c r="AD25" s="25">
        <v>3.0658999999999999E-2</v>
      </c>
      <c r="AE25" s="25">
        <v>3.0676999999999999E-2</v>
      </c>
      <c r="AF25">
        <v>-5.6010000000000001E-3</v>
      </c>
    </row>
    <row r="26" spans="1:32">
      <c r="A26" s="3" t="s">
        <v>83</v>
      </c>
      <c r="B26" s="25">
        <v>2.8899000000000001E-2</v>
      </c>
      <c r="C26" s="25">
        <v>2.7959000000000001E-2</v>
      </c>
      <c r="D26" s="25">
        <v>2.5863000000000001E-2</v>
      </c>
      <c r="E26" s="25">
        <v>2.4885000000000001E-2</v>
      </c>
      <c r="F26" s="25">
        <v>2.4323000000000001E-2</v>
      </c>
      <c r="G26" s="25">
        <v>2.3050999999999999E-2</v>
      </c>
      <c r="H26" s="25">
        <v>2.2192E-2</v>
      </c>
      <c r="I26" s="25">
        <v>2.2778E-2</v>
      </c>
      <c r="J26" s="25">
        <v>2.3515999999999999E-2</v>
      </c>
      <c r="K26" s="25">
        <v>2.1270000000000001E-2</v>
      </c>
      <c r="L26" s="25">
        <v>2.2598E-2</v>
      </c>
      <c r="M26" s="25">
        <v>2.0538000000000001E-2</v>
      </c>
      <c r="N26" s="25">
        <v>2.2855E-2</v>
      </c>
      <c r="O26" s="25">
        <v>2.1343999999999998E-2</v>
      </c>
      <c r="P26" s="25">
        <v>2.2436999999999999E-2</v>
      </c>
      <c r="Q26" s="25">
        <v>2.2235999999999999E-2</v>
      </c>
      <c r="R26" s="25">
        <v>2.2179999999999998E-2</v>
      </c>
      <c r="S26" s="25">
        <v>1.9637999999999999E-2</v>
      </c>
      <c r="T26" s="25">
        <v>1.9576E-2</v>
      </c>
      <c r="U26" s="25">
        <v>1.8943000000000002E-2</v>
      </c>
      <c r="V26" s="25">
        <v>1.7836000000000001E-2</v>
      </c>
      <c r="W26" s="25">
        <v>1.8735000000000002E-2</v>
      </c>
      <c r="X26" s="25">
        <v>2.0988E-2</v>
      </c>
      <c r="Y26" s="25">
        <v>2.0934000000000001E-2</v>
      </c>
      <c r="Z26" s="25">
        <v>2.0627E-2</v>
      </c>
      <c r="AA26" s="25">
        <v>1.6201E-2</v>
      </c>
      <c r="AB26" s="25">
        <v>1.6125E-2</v>
      </c>
      <c r="AC26" s="25">
        <v>1.8298999999999999E-2</v>
      </c>
      <c r="AD26" s="25">
        <v>1.8282E-2</v>
      </c>
      <c r="AE26" s="25">
        <v>1.4668E-2</v>
      </c>
      <c r="AF26">
        <v>-2.3113000000000002E-2</v>
      </c>
    </row>
    <row r="27" spans="1:32">
      <c r="A27" s="3" t="s">
        <v>84</v>
      </c>
      <c r="B27" s="25">
        <v>0.91013900000000003</v>
      </c>
      <c r="C27" s="25">
        <v>1.207778</v>
      </c>
      <c r="D27" s="25">
        <v>1.606339</v>
      </c>
      <c r="E27" s="25">
        <v>2.3914369999999998</v>
      </c>
      <c r="F27" s="25">
        <v>2.5245799999999998</v>
      </c>
      <c r="G27" s="25">
        <v>2.6246659999999999</v>
      </c>
      <c r="H27" s="25">
        <v>3.0041150000000001</v>
      </c>
      <c r="I27" s="25">
        <v>3.3784160000000001</v>
      </c>
      <c r="J27" s="25">
        <v>3.7557670000000001</v>
      </c>
      <c r="K27" s="25">
        <v>3.927861</v>
      </c>
      <c r="L27" s="25">
        <v>4.0883430000000001</v>
      </c>
      <c r="M27" s="25">
        <v>4.4363989999999998</v>
      </c>
      <c r="N27" s="25">
        <v>4.92075</v>
      </c>
      <c r="O27" s="25">
        <v>5.6394330000000004</v>
      </c>
      <c r="P27" s="25">
        <v>6.4861389999999997</v>
      </c>
      <c r="Q27" s="25">
        <v>7.0635979999999998</v>
      </c>
      <c r="R27" s="25">
        <v>7.2483380000000004</v>
      </c>
      <c r="S27" s="25">
        <v>7.396414</v>
      </c>
      <c r="T27" s="25">
        <v>7.6159809999999997</v>
      </c>
      <c r="U27" s="25">
        <v>7.7953780000000004</v>
      </c>
      <c r="V27" s="25">
        <v>7.9554090000000004</v>
      </c>
      <c r="W27" s="25">
        <v>8.1029549999999997</v>
      </c>
      <c r="X27" s="25">
        <v>8.1832270000000005</v>
      </c>
      <c r="Y27" s="25">
        <v>8.3001260000000006</v>
      </c>
      <c r="Z27" s="25">
        <v>8.5377659999999995</v>
      </c>
      <c r="AA27" s="25">
        <v>8.6738879999999998</v>
      </c>
      <c r="AB27" s="25">
        <v>8.7854080000000003</v>
      </c>
      <c r="AC27" s="25">
        <v>8.9074729999999995</v>
      </c>
      <c r="AD27" s="25">
        <v>9.0474899999999998</v>
      </c>
      <c r="AE27" s="25">
        <v>9.2729730000000004</v>
      </c>
      <c r="AF27">
        <v>8.3334000000000005E-2</v>
      </c>
    </row>
    <row r="28" spans="1:32">
      <c r="A28" s="3" t="s">
        <v>85</v>
      </c>
      <c r="B28" s="25">
        <v>3.3213629999999998</v>
      </c>
      <c r="C28" s="25">
        <v>3.722232</v>
      </c>
      <c r="D28" s="25">
        <v>3.854095</v>
      </c>
      <c r="E28" s="25">
        <v>4.1222859999999999</v>
      </c>
      <c r="F28" s="25">
        <v>4.5407209999999996</v>
      </c>
      <c r="G28" s="25">
        <v>4.6594740000000003</v>
      </c>
      <c r="H28" s="25">
        <v>4.7094800000000001</v>
      </c>
      <c r="I28" s="25">
        <v>4.7531699999999999</v>
      </c>
      <c r="J28" s="25">
        <v>4.7977980000000002</v>
      </c>
      <c r="K28" s="25">
        <v>4.9774000000000003</v>
      </c>
      <c r="L28" s="25">
        <v>5.0397080000000001</v>
      </c>
      <c r="M28" s="25">
        <v>5.074503</v>
      </c>
      <c r="N28" s="25">
        <v>5.0745069999999997</v>
      </c>
      <c r="O28" s="25">
        <v>5.1957529999999998</v>
      </c>
      <c r="P28" s="25">
        <v>5.3266220000000004</v>
      </c>
      <c r="Q28" s="25">
        <v>5.4506750000000004</v>
      </c>
      <c r="R28" s="25">
        <v>5.511082</v>
      </c>
      <c r="S28" s="25">
        <v>5.5813170000000003</v>
      </c>
      <c r="T28" s="25">
        <v>5.6343569999999996</v>
      </c>
      <c r="U28" s="25">
        <v>5.7101759999999997</v>
      </c>
      <c r="V28" s="25">
        <v>5.7834570000000003</v>
      </c>
      <c r="W28" s="25">
        <v>5.8324480000000003</v>
      </c>
      <c r="X28" s="25">
        <v>5.8388369999999998</v>
      </c>
      <c r="Y28" s="25">
        <v>5.8494190000000001</v>
      </c>
      <c r="Z28" s="25">
        <v>5.8696349999999997</v>
      </c>
      <c r="AA28" s="25">
        <v>5.8789059999999997</v>
      </c>
      <c r="AB28" s="25">
        <v>5.8867529999999997</v>
      </c>
      <c r="AC28" s="25">
        <v>5.9004269999999996</v>
      </c>
      <c r="AD28" s="25">
        <v>5.9009640000000001</v>
      </c>
      <c r="AE28" s="25">
        <v>5.9283200000000003</v>
      </c>
      <c r="AF28">
        <v>2.0178999999999999E-2</v>
      </c>
    </row>
    <row r="29" spans="1:32">
      <c r="A29" s="28" t="s">
        <v>86</v>
      </c>
      <c r="B29" s="29">
        <v>11.743866000000001</v>
      </c>
      <c r="C29" s="29">
        <v>12.871243</v>
      </c>
      <c r="D29" s="29">
        <v>13.461755999999999</v>
      </c>
      <c r="E29" s="29">
        <v>14.777540999999999</v>
      </c>
      <c r="F29" s="29">
        <v>15.351628</v>
      </c>
      <c r="G29" s="29">
        <v>15.539947</v>
      </c>
      <c r="H29" s="29">
        <v>16.029024</v>
      </c>
      <c r="I29" s="29">
        <v>16.466308999999999</v>
      </c>
      <c r="J29" s="29">
        <v>16.923489</v>
      </c>
      <c r="K29" s="29">
        <v>17.302025</v>
      </c>
      <c r="L29" s="29">
        <v>17.569731000000001</v>
      </c>
      <c r="M29" s="29">
        <v>18.010525000000001</v>
      </c>
      <c r="N29" s="29">
        <v>18.509525</v>
      </c>
      <c r="O29" s="29">
        <v>19.382334</v>
      </c>
      <c r="P29" s="29">
        <v>20.392712</v>
      </c>
      <c r="Q29" s="29">
        <v>21.142395</v>
      </c>
      <c r="R29" s="29">
        <v>21.426860999999999</v>
      </c>
      <c r="S29" s="29">
        <v>21.745182</v>
      </c>
      <c r="T29" s="29">
        <v>22.069369999999999</v>
      </c>
      <c r="U29" s="29">
        <v>22.366529</v>
      </c>
      <c r="V29" s="29">
        <v>22.677046000000001</v>
      </c>
      <c r="W29" s="29">
        <v>23.021221000000001</v>
      </c>
      <c r="X29" s="29">
        <v>23.296576000000002</v>
      </c>
      <c r="Y29" s="29">
        <v>23.485992</v>
      </c>
      <c r="Z29" s="29">
        <v>23.776928000000002</v>
      </c>
      <c r="AA29" s="29">
        <v>23.97504</v>
      </c>
      <c r="AB29" s="29">
        <v>24.148367</v>
      </c>
      <c r="AC29" s="29">
        <v>24.312404999999998</v>
      </c>
      <c r="AD29" s="29">
        <v>24.497496000000002</v>
      </c>
      <c r="AE29" s="29">
        <v>24.779738999999999</v>
      </c>
      <c r="AF29">
        <v>2.6082999999999999E-2</v>
      </c>
    </row>
    <row r="30" spans="1:32">
      <c r="A30" s="38" t="s">
        <v>121</v>
      </c>
      <c r="B30" s="149">
        <f>B19/B29</f>
        <v>0.61015495238109829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49">
        <f>U19/U29</f>
        <v>0.74964090315488829</v>
      </c>
      <c r="V30" s="25"/>
      <c r="W30" s="149"/>
      <c r="X30" s="26"/>
      <c r="AE30" s="149">
        <f>AE19/AE29</f>
        <v>0.74659490965582809</v>
      </c>
    </row>
    <row r="31" spans="1:32">
      <c r="A31" s="38" t="s">
        <v>122</v>
      </c>
      <c r="B31" s="136">
        <f>B7/B29</f>
        <v>0.21270099641804496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36">
        <f>U7/U29</f>
        <v>0.1303575981771691</v>
      </c>
      <c r="V31" s="25"/>
      <c r="W31" s="136"/>
      <c r="X31" s="26"/>
      <c r="AE31" s="136">
        <f>AE7/AE29</f>
        <v>0.13203113236987687</v>
      </c>
    </row>
    <row r="32" spans="1:32">
      <c r="A32" s="28" t="s">
        <v>87</v>
      </c>
    </row>
    <row r="33" spans="1:32">
      <c r="A33" s="3" t="s">
        <v>88</v>
      </c>
      <c r="B33" s="25">
        <v>1.2178500000000001</v>
      </c>
      <c r="C33" s="25">
        <v>1.302044</v>
      </c>
      <c r="D33" s="25">
        <v>1.317178</v>
      </c>
      <c r="E33" s="25">
        <v>1.3218840000000001</v>
      </c>
      <c r="F33" s="25">
        <v>1.3357870000000001</v>
      </c>
      <c r="G33" s="25">
        <v>1.3397140000000001</v>
      </c>
      <c r="H33" s="25">
        <v>1.338514</v>
      </c>
      <c r="I33" s="25">
        <v>1.336239</v>
      </c>
      <c r="J33" s="25">
        <v>1.337186</v>
      </c>
      <c r="K33" s="25">
        <v>1.3415379999999999</v>
      </c>
      <c r="L33" s="25">
        <v>1.346233</v>
      </c>
      <c r="M33" s="25">
        <v>1.348633</v>
      </c>
      <c r="N33" s="25">
        <v>1.351764</v>
      </c>
      <c r="O33" s="25">
        <v>1.3602069999999999</v>
      </c>
      <c r="P33" s="25">
        <v>1.3615550000000001</v>
      </c>
      <c r="Q33" s="25">
        <v>1.3626339999999999</v>
      </c>
      <c r="R33" s="25">
        <v>1.369866</v>
      </c>
      <c r="S33" s="25">
        <v>1.372133</v>
      </c>
      <c r="T33" s="25">
        <v>1.3750789999999999</v>
      </c>
      <c r="U33" s="25">
        <v>1.379702</v>
      </c>
      <c r="V33" s="25">
        <v>1.3855360000000001</v>
      </c>
      <c r="W33" s="25">
        <v>1.4037850000000001</v>
      </c>
      <c r="X33" s="25">
        <v>1.412501</v>
      </c>
      <c r="Y33" s="25">
        <v>1.4222189999999999</v>
      </c>
      <c r="Z33" s="25">
        <v>1.4315910000000001</v>
      </c>
      <c r="AA33" s="25">
        <v>1.4428350000000001</v>
      </c>
      <c r="AB33" s="25">
        <v>1.453854</v>
      </c>
      <c r="AC33" s="25">
        <v>1.4643079999999999</v>
      </c>
      <c r="AD33" s="25">
        <v>1.4745889999999999</v>
      </c>
      <c r="AE33" s="25">
        <v>1.4852959999999999</v>
      </c>
      <c r="AF33">
        <v>6.8690000000000001E-3</v>
      </c>
    </row>
    <row r="34" spans="1:32">
      <c r="A34" s="3" t="s">
        <v>89</v>
      </c>
      <c r="B34" s="25">
        <v>1.4139999999999999E-3</v>
      </c>
      <c r="C34" s="25">
        <v>4.2299999999999998E-4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4.06E-4</v>
      </c>
      <c r="AC34" s="25">
        <v>4.2299999999999998E-4</v>
      </c>
      <c r="AD34" s="25">
        <v>4.2299999999999998E-4</v>
      </c>
      <c r="AE34" s="25">
        <v>4.2299999999999998E-4</v>
      </c>
      <c r="AF34">
        <v>-4.0750000000000001E-2</v>
      </c>
    </row>
    <row r="35" spans="1:32">
      <c r="A35" s="3" t="s">
        <v>90</v>
      </c>
      <c r="B35" s="25">
        <v>-9.8820000000000005E-2</v>
      </c>
      <c r="C35" s="25">
        <v>-0.13831599999999999</v>
      </c>
      <c r="D35" s="25">
        <v>-0.14177500000000001</v>
      </c>
      <c r="E35" s="25">
        <v>-0.14532</v>
      </c>
      <c r="F35" s="25">
        <v>-0.15526000000000001</v>
      </c>
      <c r="G35" s="25">
        <v>-0.160302</v>
      </c>
      <c r="H35" s="25">
        <v>-0.16431100000000001</v>
      </c>
      <c r="I35" s="25">
        <v>-0.16842499999999999</v>
      </c>
      <c r="J35" s="25">
        <v>-0.17263000000000001</v>
      </c>
      <c r="K35" s="25">
        <v>-0.17693999999999999</v>
      </c>
      <c r="L35" s="25">
        <v>-0.18137</v>
      </c>
      <c r="M35" s="25">
        <v>-0.18590599999999999</v>
      </c>
      <c r="N35" s="25">
        <v>-0.190548</v>
      </c>
      <c r="O35" s="25">
        <v>-0.200992</v>
      </c>
      <c r="P35" s="25">
        <v>-0.20505999999999999</v>
      </c>
      <c r="Q35" s="25">
        <v>-0.209922</v>
      </c>
      <c r="R35" s="25">
        <v>-0.22035099999999999</v>
      </c>
      <c r="S35" s="25">
        <v>-0.22586100000000001</v>
      </c>
      <c r="T35" s="25">
        <v>-0.23149800000000001</v>
      </c>
      <c r="U35" s="25">
        <v>-0.237292</v>
      </c>
      <c r="V35" s="25">
        <v>-0.243228</v>
      </c>
      <c r="W35" s="25">
        <v>-0.26063799999999998</v>
      </c>
      <c r="X35" s="25">
        <v>-0.26715800000000001</v>
      </c>
      <c r="Y35" s="25">
        <v>-0.27382600000000001</v>
      </c>
      <c r="Z35" s="25">
        <v>-0.28056500000000001</v>
      </c>
      <c r="AA35" s="25">
        <v>-0.28754099999999999</v>
      </c>
      <c r="AB35" s="25">
        <v>-0.29488700000000001</v>
      </c>
      <c r="AC35" s="25">
        <v>-0.302091</v>
      </c>
      <c r="AD35" s="25">
        <v>-0.30974600000000002</v>
      </c>
      <c r="AE35" s="25">
        <v>-0.31742199999999998</v>
      </c>
      <c r="AF35">
        <v>4.1058999999999998E-2</v>
      </c>
    </row>
    <row r="36" spans="1:32">
      <c r="A36" s="28" t="s">
        <v>91</v>
      </c>
      <c r="B36" s="29">
        <v>1.120444</v>
      </c>
      <c r="C36" s="29">
        <v>1.1641509999999999</v>
      </c>
      <c r="D36" s="29">
        <v>1.175403</v>
      </c>
      <c r="E36" s="29">
        <v>1.1765639999999999</v>
      </c>
      <c r="F36" s="29">
        <v>1.1805270000000001</v>
      </c>
      <c r="G36" s="29">
        <v>1.1794119999999999</v>
      </c>
      <c r="H36" s="29">
        <v>1.1742030000000001</v>
      </c>
      <c r="I36" s="29">
        <v>1.1678139999999999</v>
      </c>
      <c r="J36" s="29">
        <v>1.1645559999999999</v>
      </c>
      <c r="K36" s="29">
        <v>1.164598</v>
      </c>
      <c r="L36" s="29">
        <v>1.1648620000000001</v>
      </c>
      <c r="M36" s="29">
        <v>1.1627270000000001</v>
      </c>
      <c r="N36" s="29">
        <v>1.1612150000000001</v>
      </c>
      <c r="O36" s="29">
        <v>1.1592150000000001</v>
      </c>
      <c r="P36" s="29">
        <v>1.156496</v>
      </c>
      <c r="Q36" s="29">
        <v>1.152712</v>
      </c>
      <c r="R36" s="29">
        <v>1.1495139999999999</v>
      </c>
      <c r="S36" s="29">
        <v>1.146271</v>
      </c>
      <c r="T36" s="29">
        <v>1.143581</v>
      </c>
      <c r="U36" s="29">
        <v>1.1424099999999999</v>
      </c>
      <c r="V36" s="29">
        <v>1.1423080000000001</v>
      </c>
      <c r="W36" s="29">
        <v>1.143146</v>
      </c>
      <c r="X36" s="29">
        <v>1.145343</v>
      </c>
      <c r="Y36" s="29">
        <v>1.1483920000000001</v>
      </c>
      <c r="Z36" s="29">
        <v>1.1510260000000001</v>
      </c>
      <c r="AA36" s="29">
        <v>1.155294</v>
      </c>
      <c r="AB36" s="29">
        <v>1.159373</v>
      </c>
      <c r="AC36" s="29">
        <v>1.162639</v>
      </c>
      <c r="AD36" s="29">
        <v>1.1652659999999999</v>
      </c>
      <c r="AE36" s="29">
        <v>1.1682969999999999</v>
      </c>
      <c r="AF36">
        <v>1.4430000000000001E-3</v>
      </c>
    </row>
    <row r="37" spans="1:32">
      <c r="A37" s="28" t="s">
        <v>92</v>
      </c>
    </row>
    <row r="38" spans="1:32">
      <c r="A38" s="28" t="s">
        <v>93</v>
      </c>
    </row>
    <row r="39" spans="1:32">
      <c r="A39" s="28" t="s">
        <v>94</v>
      </c>
      <c r="B39" s="29">
        <v>0.34091700000000003</v>
      </c>
      <c r="C39" s="29">
        <v>0.37992700000000001</v>
      </c>
      <c r="D39" s="29">
        <v>0.41328399999999998</v>
      </c>
      <c r="E39" s="29">
        <v>0.43450100000000003</v>
      </c>
      <c r="F39" s="29">
        <v>0.45671200000000001</v>
      </c>
      <c r="G39" s="29">
        <v>0.47531899999999999</v>
      </c>
      <c r="H39" s="29">
        <v>0.49799900000000002</v>
      </c>
      <c r="I39" s="29">
        <v>0.523756</v>
      </c>
      <c r="J39" s="29">
        <v>0.54814099999999999</v>
      </c>
      <c r="K39" s="29">
        <v>0.57269099999999995</v>
      </c>
      <c r="L39" s="29">
        <v>0.604383</v>
      </c>
      <c r="M39" s="29">
        <v>0.63096799999999997</v>
      </c>
      <c r="N39" s="29">
        <v>0.65927400000000003</v>
      </c>
      <c r="O39" s="29">
        <v>0.68941600000000003</v>
      </c>
      <c r="P39" s="29">
        <v>0.72432799999999997</v>
      </c>
      <c r="Q39" s="29">
        <v>0.75821700000000003</v>
      </c>
      <c r="R39" s="29">
        <v>0.79490799999999995</v>
      </c>
      <c r="S39" s="29">
        <v>0.83203499999999997</v>
      </c>
      <c r="T39" s="29">
        <v>0.87206899999999998</v>
      </c>
      <c r="U39" s="29">
        <v>0.91270600000000002</v>
      </c>
      <c r="V39" s="29">
        <v>0.95771700000000004</v>
      </c>
      <c r="W39" s="29">
        <v>1.004791</v>
      </c>
      <c r="X39" s="29">
        <v>1.052495</v>
      </c>
      <c r="Y39" s="29">
        <v>1.1030610000000001</v>
      </c>
      <c r="Z39" s="29">
        <v>1.1590780000000001</v>
      </c>
      <c r="AA39" s="29">
        <v>1.2191430000000001</v>
      </c>
      <c r="AB39" s="29">
        <v>1.277935</v>
      </c>
      <c r="AC39" s="29">
        <v>1.338427</v>
      </c>
      <c r="AD39" s="29">
        <v>1.40012</v>
      </c>
      <c r="AE39" s="29">
        <v>1.468332</v>
      </c>
      <c r="AF39">
        <v>5.1643000000000001E-2</v>
      </c>
    </row>
    <row r="40" spans="1:32">
      <c r="A40" s="3" t="s">
        <v>95</v>
      </c>
      <c r="B40" s="25">
        <v>4.8459000000000002E-2</v>
      </c>
      <c r="C40" s="25">
        <v>5.4156000000000003E-2</v>
      </c>
      <c r="D40" s="25">
        <v>5.7181000000000003E-2</v>
      </c>
      <c r="E40" s="25">
        <v>5.6510999999999999E-2</v>
      </c>
      <c r="F40" s="25">
        <v>5.6222000000000001E-2</v>
      </c>
      <c r="G40" s="25">
        <v>5.5652E-2</v>
      </c>
      <c r="H40" s="25">
        <v>5.5414999999999999E-2</v>
      </c>
      <c r="I40" s="25">
        <v>5.5550000000000002E-2</v>
      </c>
      <c r="J40" s="25">
        <v>5.5363999999999997E-2</v>
      </c>
      <c r="K40" s="25">
        <v>5.5345999999999999E-2</v>
      </c>
      <c r="L40" s="25">
        <v>5.5772000000000002E-2</v>
      </c>
      <c r="M40" s="25">
        <v>5.5794999999999997E-2</v>
      </c>
      <c r="N40" s="25">
        <v>5.5826000000000001E-2</v>
      </c>
      <c r="O40" s="25">
        <v>5.5759000000000003E-2</v>
      </c>
      <c r="P40" s="25">
        <v>5.6063000000000002E-2</v>
      </c>
      <c r="Q40" s="25">
        <v>5.6205999999999999E-2</v>
      </c>
      <c r="R40" s="25">
        <v>5.6478E-2</v>
      </c>
      <c r="S40" s="25">
        <v>5.6673000000000001E-2</v>
      </c>
      <c r="T40" s="25">
        <v>5.6947999999999999E-2</v>
      </c>
      <c r="U40" s="25">
        <v>5.7091999999999997E-2</v>
      </c>
      <c r="V40" s="25">
        <v>5.7488999999999998E-2</v>
      </c>
      <c r="W40" s="25">
        <v>5.7700000000000001E-2</v>
      </c>
      <c r="X40" s="25">
        <v>5.7839000000000002E-2</v>
      </c>
      <c r="Y40" s="25">
        <v>5.8083000000000003E-2</v>
      </c>
      <c r="Z40" s="25">
        <v>5.8456000000000001E-2</v>
      </c>
      <c r="AA40" s="25">
        <v>5.8952999999999998E-2</v>
      </c>
      <c r="AB40" s="25">
        <v>5.9194999999999998E-2</v>
      </c>
      <c r="AC40" s="25">
        <v>5.9360000000000003E-2</v>
      </c>
      <c r="AD40" s="25">
        <v>5.9485999999999997E-2</v>
      </c>
      <c r="AE40" s="25">
        <v>5.9762000000000003E-2</v>
      </c>
      <c r="AF40">
        <v>7.2550000000000002E-3</v>
      </c>
    </row>
    <row r="41" spans="1:32">
      <c r="A41" s="3" t="s">
        <v>96</v>
      </c>
      <c r="B41" s="25">
        <v>1.3934E-2</v>
      </c>
      <c r="C41" s="25">
        <v>1.5864E-2</v>
      </c>
      <c r="D41" s="25">
        <v>1.7562000000000001E-2</v>
      </c>
      <c r="E41" s="25">
        <v>1.8606999999999999E-2</v>
      </c>
      <c r="F41" s="25">
        <v>1.9716999999999998E-2</v>
      </c>
      <c r="G41" s="25">
        <v>2.0743999999999999E-2</v>
      </c>
      <c r="H41" s="25">
        <v>2.1666999999999999E-2</v>
      </c>
      <c r="I41" s="25">
        <v>2.2595000000000001E-2</v>
      </c>
      <c r="J41" s="25">
        <v>2.3376999999999998E-2</v>
      </c>
      <c r="K41" s="25">
        <v>2.4185999999999999E-2</v>
      </c>
      <c r="L41" s="25">
        <v>2.5006E-2</v>
      </c>
      <c r="M41" s="25">
        <v>2.5645999999999999E-2</v>
      </c>
      <c r="N41" s="25">
        <v>2.6318999999999999E-2</v>
      </c>
      <c r="O41" s="25">
        <v>2.6734999999999998E-2</v>
      </c>
      <c r="P41" s="25">
        <v>2.7396E-2</v>
      </c>
      <c r="Q41" s="25">
        <v>2.794E-2</v>
      </c>
      <c r="R41" s="25">
        <v>2.8434000000000001E-2</v>
      </c>
      <c r="S41" s="25">
        <v>2.9003000000000001E-2</v>
      </c>
      <c r="T41" s="25">
        <v>2.9610999999999998E-2</v>
      </c>
      <c r="U41" s="25">
        <v>3.022E-2</v>
      </c>
      <c r="V41" s="25">
        <v>3.0918000000000001E-2</v>
      </c>
      <c r="W41" s="25">
        <v>3.1564000000000002E-2</v>
      </c>
      <c r="X41" s="25">
        <v>3.2295999999999998E-2</v>
      </c>
      <c r="Y41" s="25">
        <v>3.3037999999999998E-2</v>
      </c>
      <c r="Z41" s="25">
        <v>3.3868000000000002E-2</v>
      </c>
      <c r="AA41" s="25">
        <v>3.4715000000000003E-2</v>
      </c>
      <c r="AB41" s="25">
        <v>3.5533000000000002E-2</v>
      </c>
      <c r="AC41" s="25">
        <v>3.6457999999999997E-2</v>
      </c>
      <c r="AD41" s="25">
        <v>3.7309000000000002E-2</v>
      </c>
      <c r="AE41" s="25">
        <v>3.8224000000000001E-2</v>
      </c>
      <c r="AF41">
        <v>3.5409999999999997E-2</v>
      </c>
    </row>
    <row r="42" spans="1:32">
      <c r="A42" s="3" t="s">
        <v>84</v>
      </c>
      <c r="B42" s="25">
        <v>0.27835100000000002</v>
      </c>
      <c r="C42" s="25">
        <v>0.30973499999999998</v>
      </c>
      <c r="D42" s="25">
        <v>0.33837200000000001</v>
      </c>
      <c r="E42" s="25">
        <v>0.35921599999999998</v>
      </c>
      <c r="F42" s="25">
        <v>0.38061</v>
      </c>
      <c r="G42" s="25">
        <v>0.39876299999999998</v>
      </c>
      <c r="H42" s="25">
        <v>0.42075800000000002</v>
      </c>
      <c r="I42" s="25">
        <v>0.44545200000000001</v>
      </c>
      <c r="J42" s="25">
        <v>0.46924199999999999</v>
      </c>
      <c r="K42" s="25">
        <v>0.493002</v>
      </c>
      <c r="L42" s="25">
        <v>0.523447</v>
      </c>
      <c r="M42" s="25">
        <v>0.549369</v>
      </c>
      <c r="N42" s="25">
        <v>0.57697200000000004</v>
      </c>
      <c r="O42" s="25">
        <v>0.606765</v>
      </c>
      <c r="P42" s="25">
        <v>0.64071400000000001</v>
      </c>
      <c r="Q42" s="25">
        <v>0.67391400000000001</v>
      </c>
      <c r="R42" s="25">
        <v>0.70984100000000006</v>
      </c>
      <c r="S42" s="25">
        <v>0.74620299999999995</v>
      </c>
      <c r="T42" s="25">
        <v>0.78535299999999997</v>
      </c>
      <c r="U42" s="25">
        <v>0.825237</v>
      </c>
      <c r="V42" s="25">
        <v>0.86915100000000001</v>
      </c>
      <c r="W42" s="25">
        <v>0.91536600000000001</v>
      </c>
      <c r="X42" s="25">
        <v>0.962198</v>
      </c>
      <c r="Y42" s="25">
        <v>1.0117750000000001</v>
      </c>
      <c r="Z42" s="25">
        <v>1.066587</v>
      </c>
      <c r="AA42" s="25">
        <v>1.1253070000000001</v>
      </c>
      <c r="AB42" s="25">
        <v>1.1830369999999999</v>
      </c>
      <c r="AC42" s="25">
        <v>1.242437</v>
      </c>
      <c r="AD42" s="25">
        <v>1.3031509999999999</v>
      </c>
      <c r="AE42" s="25">
        <v>1.3701700000000001</v>
      </c>
      <c r="AF42">
        <v>5.6496999999999999E-2</v>
      </c>
    </row>
    <row r="43" spans="1:32">
      <c r="A43" s="3" t="s">
        <v>85</v>
      </c>
      <c r="B43" s="25">
        <v>1.7200000000000001E-4</v>
      </c>
      <c r="C43" s="25">
        <v>1.7200000000000001E-4</v>
      </c>
      <c r="D43" s="25">
        <v>1.6899999999999999E-4</v>
      </c>
      <c r="E43" s="25">
        <v>1.66E-4</v>
      </c>
      <c r="F43" s="25">
        <v>1.64E-4</v>
      </c>
      <c r="G43" s="25">
        <v>1.6100000000000001E-4</v>
      </c>
      <c r="H43" s="25">
        <v>1.5899999999999999E-4</v>
      </c>
      <c r="I43" s="25">
        <v>1.5899999999999999E-4</v>
      </c>
      <c r="J43" s="25">
        <v>1.5799999999999999E-4</v>
      </c>
      <c r="K43" s="25">
        <v>1.5799999999999999E-4</v>
      </c>
      <c r="L43" s="25">
        <v>1.5799999999999999E-4</v>
      </c>
      <c r="M43" s="25">
        <v>1.5699999999999999E-4</v>
      </c>
      <c r="N43" s="25">
        <v>1.5699999999999999E-4</v>
      </c>
      <c r="O43" s="25">
        <v>1.56E-4</v>
      </c>
      <c r="P43" s="25">
        <v>1.56E-4</v>
      </c>
      <c r="Q43" s="25">
        <v>1.56E-4</v>
      </c>
      <c r="R43" s="25">
        <v>1.56E-4</v>
      </c>
      <c r="S43" s="25">
        <v>1.56E-4</v>
      </c>
      <c r="T43" s="25">
        <v>1.56E-4</v>
      </c>
      <c r="U43" s="25">
        <v>1.5699999999999999E-4</v>
      </c>
      <c r="V43" s="25">
        <v>1.6000000000000001E-4</v>
      </c>
      <c r="W43" s="25">
        <v>1.6100000000000001E-4</v>
      </c>
      <c r="X43" s="25">
        <v>1.63E-4</v>
      </c>
      <c r="Y43" s="25">
        <v>1.65E-4</v>
      </c>
      <c r="Z43" s="25">
        <v>1.6699999999999999E-4</v>
      </c>
      <c r="AA43" s="25">
        <v>1.6899999999999999E-4</v>
      </c>
      <c r="AB43" s="25">
        <v>1.7100000000000001E-4</v>
      </c>
      <c r="AC43" s="25">
        <v>1.73E-4</v>
      </c>
      <c r="AD43" s="25">
        <v>1.74E-4</v>
      </c>
      <c r="AE43" s="25">
        <v>1.7699999999999999E-4</v>
      </c>
      <c r="AF43">
        <v>8.6499999999999999E-4</v>
      </c>
    </row>
    <row r="44" spans="1:32">
      <c r="A44" s="28" t="s">
        <v>97</v>
      </c>
      <c r="B44" s="29">
        <v>0.27775499999999997</v>
      </c>
      <c r="C44" s="29">
        <v>0.30398500000000001</v>
      </c>
      <c r="D44" s="29">
        <v>0.328212</v>
      </c>
      <c r="E44" s="29">
        <v>0.35086699999999998</v>
      </c>
      <c r="F44" s="29">
        <v>0.36602499999999999</v>
      </c>
      <c r="G44" s="29">
        <v>0.37782700000000002</v>
      </c>
      <c r="H44" s="29">
        <v>0.38850600000000002</v>
      </c>
      <c r="I44" s="29">
        <v>0.40176699999999999</v>
      </c>
      <c r="J44" s="29">
        <v>0.409271</v>
      </c>
      <c r="K44" s="29">
        <v>0.41692400000000002</v>
      </c>
      <c r="L44" s="29">
        <v>0.43616700000000003</v>
      </c>
      <c r="M44" s="29">
        <v>0.44169900000000001</v>
      </c>
      <c r="N44" s="29">
        <v>0.44962800000000003</v>
      </c>
      <c r="O44" s="29">
        <v>0.45607900000000001</v>
      </c>
      <c r="P44" s="29">
        <v>0.46047399999999999</v>
      </c>
      <c r="Q44" s="29">
        <v>0.46881400000000001</v>
      </c>
      <c r="R44" s="29">
        <v>0.47822300000000001</v>
      </c>
      <c r="S44" s="29">
        <v>0.488732</v>
      </c>
      <c r="T44" s="29">
        <v>0.50907599999999997</v>
      </c>
      <c r="U44" s="29">
        <v>0.52714399999999995</v>
      </c>
      <c r="V44" s="29">
        <v>0.54283999999999999</v>
      </c>
      <c r="W44" s="29">
        <v>0.56769899999999995</v>
      </c>
      <c r="X44" s="29">
        <v>0.58374899999999996</v>
      </c>
      <c r="Y44" s="29">
        <v>0.60125600000000001</v>
      </c>
      <c r="Z44" s="29">
        <v>0.62704700000000002</v>
      </c>
      <c r="AA44" s="29">
        <v>0.655725</v>
      </c>
      <c r="AB44" s="29">
        <v>0.672709</v>
      </c>
      <c r="AC44" s="29">
        <v>0.69680900000000001</v>
      </c>
      <c r="AD44" s="29">
        <v>0.71716999999999997</v>
      </c>
      <c r="AE44" s="29">
        <v>0.74015200000000003</v>
      </c>
      <c r="AF44">
        <v>3.4375000000000003E-2</v>
      </c>
    </row>
    <row r="45" spans="1:32">
      <c r="A45" s="3" t="s">
        <v>83</v>
      </c>
      <c r="B45" s="25">
        <v>7.4180999999999997E-2</v>
      </c>
      <c r="C45" s="25">
        <v>7.4381000000000003E-2</v>
      </c>
      <c r="D45" s="25">
        <v>7.3580000000000007E-2</v>
      </c>
      <c r="E45" s="25">
        <v>7.2861999999999996E-2</v>
      </c>
      <c r="F45" s="25">
        <v>7.2285000000000002E-2</v>
      </c>
      <c r="G45" s="25">
        <v>7.1059999999999998E-2</v>
      </c>
      <c r="H45" s="25">
        <v>7.0451E-2</v>
      </c>
      <c r="I45" s="25">
        <v>7.0181999999999994E-2</v>
      </c>
      <c r="J45" s="25">
        <v>6.9885000000000003E-2</v>
      </c>
      <c r="K45" s="25">
        <v>6.9636000000000003E-2</v>
      </c>
      <c r="L45" s="25">
        <v>6.9748000000000004E-2</v>
      </c>
      <c r="M45" s="25">
        <v>6.9426000000000002E-2</v>
      </c>
      <c r="N45" s="25">
        <v>6.9134000000000001E-2</v>
      </c>
      <c r="O45" s="25">
        <v>6.8681000000000006E-2</v>
      </c>
      <c r="P45" s="25">
        <v>6.8710999999999994E-2</v>
      </c>
      <c r="Q45" s="25">
        <v>6.8621000000000001E-2</v>
      </c>
      <c r="R45" s="25">
        <v>6.8654999999999994E-2</v>
      </c>
      <c r="S45" s="25">
        <v>6.8731E-2</v>
      </c>
      <c r="T45" s="25">
        <v>6.8779000000000007E-2</v>
      </c>
      <c r="U45" s="25">
        <v>6.8692000000000003E-2</v>
      </c>
      <c r="V45" s="25">
        <v>6.8856000000000001E-2</v>
      </c>
      <c r="W45" s="25">
        <v>6.8838999999999997E-2</v>
      </c>
      <c r="X45" s="25">
        <v>6.8744E-2</v>
      </c>
      <c r="Y45" s="25">
        <v>6.8812999999999999E-2</v>
      </c>
      <c r="Z45" s="25">
        <v>6.8941000000000002E-2</v>
      </c>
      <c r="AA45" s="25">
        <v>6.9102999999999998E-2</v>
      </c>
      <c r="AB45" s="25">
        <v>6.9084999999999994E-2</v>
      </c>
      <c r="AC45" s="25">
        <v>6.9002999999999995E-2</v>
      </c>
      <c r="AD45" s="25">
        <v>6.8825999999999998E-2</v>
      </c>
      <c r="AE45" s="25">
        <v>6.8779999999999994E-2</v>
      </c>
      <c r="AF45">
        <v>-2.6029999999999998E-3</v>
      </c>
    </row>
    <row r="46" spans="1:32">
      <c r="A46" s="3" t="s">
        <v>84</v>
      </c>
      <c r="B46" s="25">
        <v>0.196685</v>
      </c>
      <c r="C46" s="25">
        <v>0.22267500000000001</v>
      </c>
      <c r="D46" s="25">
        <v>0.247811</v>
      </c>
      <c r="E46" s="25">
        <v>0.27130100000000001</v>
      </c>
      <c r="F46" s="25">
        <v>0.287107</v>
      </c>
      <c r="G46" s="25">
        <v>0.300263</v>
      </c>
      <c r="H46" s="25">
        <v>0.31160300000000002</v>
      </c>
      <c r="I46" s="25">
        <v>0.32508900000000002</v>
      </c>
      <c r="J46" s="25">
        <v>0.33291999999999999</v>
      </c>
      <c r="K46" s="25">
        <v>0.34083400000000003</v>
      </c>
      <c r="L46" s="25">
        <v>0.35994599999999999</v>
      </c>
      <c r="M46" s="25">
        <v>0.36582500000000001</v>
      </c>
      <c r="N46" s="25">
        <v>0.37404300000000001</v>
      </c>
      <c r="O46" s="25">
        <v>0.38097900000000001</v>
      </c>
      <c r="P46" s="25">
        <v>0.38534600000000002</v>
      </c>
      <c r="Q46" s="25">
        <v>0.39379799999999998</v>
      </c>
      <c r="R46" s="25">
        <v>0.40318900000000002</v>
      </c>
      <c r="S46" s="25">
        <v>0.41361799999999999</v>
      </c>
      <c r="T46" s="25">
        <v>0.43391600000000002</v>
      </c>
      <c r="U46" s="25">
        <v>0.45206800000000003</v>
      </c>
      <c r="V46" s="25">
        <v>0.46759299999999998</v>
      </c>
      <c r="W46" s="25">
        <v>0.492448</v>
      </c>
      <c r="X46" s="25">
        <v>0.50860300000000003</v>
      </c>
      <c r="Y46" s="25">
        <v>0.52604499999999998</v>
      </c>
      <c r="Z46" s="25">
        <v>0.55168700000000004</v>
      </c>
      <c r="AA46" s="25">
        <v>0.58019799999999999</v>
      </c>
      <c r="AB46" s="25">
        <v>0.59720799999999996</v>
      </c>
      <c r="AC46" s="25">
        <v>0.62138599999999999</v>
      </c>
      <c r="AD46" s="25">
        <v>0.64192899999999997</v>
      </c>
      <c r="AE46" s="25">
        <v>0.66495400000000005</v>
      </c>
      <c r="AF46">
        <v>4.2899E-2</v>
      </c>
    </row>
    <row r="47" spans="1:32">
      <c r="A47" s="3" t="s">
        <v>85</v>
      </c>
      <c r="B47" s="25">
        <v>6.8890000000000002E-3</v>
      </c>
      <c r="C47" s="25">
        <v>6.9290000000000003E-3</v>
      </c>
      <c r="D47" s="25">
        <v>6.8219999999999999E-3</v>
      </c>
      <c r="E47" s="25">
        <v>6.7039999999999999E-3</v>
      </c>
      <c r="F47" s="25">
        <v>6.633E-3</v>
      </c>
      <c r="G47" s="25">
        <v>6.5040000000000002E-3</v>
      </c>
      <c r="H47" s="25">
        <v>6.4520000000000003E-3</v>
      </c>
      <c r="I47" s="25">
        <v>6.496E-3</v>
      </c>
      <c r="J47" s="25">
        <v>6.4660000000000004E-3</v>
      </c>
      <c r="K47" s="25">
        <v>6.4539999999999997E-3</v>
      </c>
      <c r="L47" s="25">
        <v>6.4729999999999996E-3</v>
      </c>
      <c r="M47" s="25">
        <v>6.4479999999999997E-3</v>
      </c>
      <c r="N47" s="25">
        <v>6.4520000000000003E-3</v>
      </c>
      <c r="O47" s="25">
        <v>6.4190000000000002E-3</v>
      </c>
      <c r="P47" s="25">
        <v>6.417E-3</v>
      </c>
      <c r="Q47" s="25">
        <v>6.3959999999999998E-3</v>
      </c>
      <c r="R47" s="25">
        <v>6.3790000000000001E-3</v>
      </c>
      <c r="S47" s="25">
        <v>6.3829999999999998E-3</v>
      </c>
      <c r="T47" s="25">
        <v>6.3810000000000004E-3</v>
      </c>
      <c r="U47" s="25">
        <v>6.3839999999999999E-3</v>
      </c>
      <c r="V47" s="25">
        <v>6.391E-3</v>
      </c>
      <c r="W47" s="25">
        <v>6.4120000000000002E-3</v>
      </c>
      <c r="X47" s="25">
        <v>6.4029999999999998E-3</v>
      </c>
      <c r="Y47" s="25">
        <v>6.398E-3</v>
      </c>
      <c r="Z47" s="25">
        <v>6.4180000000000001E-3</v>
      </c>
      <c r="AA47" s="25">
        <v>6.424E-3</v>
      </c>
      <c r="AB47" s="25">
        <v>6.4159999999999998E-3</v>
      </c>
      <c r="AC47" s="25">
        <v>6.4200000000000004E-3</v>
      </c>
      <c r="AD47" s="25">
        <v>6.4159999999999998E-3</v>
      </c>
      <c r="AE47" s="25">
        <v>6.4190000000000002E-3</v>
      </c>
      <c r="AF47">
        <v>-2.4350000000000001E-3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5899-A3C6-4558-818E-6B01098D91D8}">
  <dimension ref="A1:N37"/>
  <sheetViews>
    <sheetView workbookViewId="0">
      <selection activeCell="E11" sqref="E9:E11"/>
    </sheetView>
  </sheetViews>
  <sheetFormatPr defaultColWidth="11" defaultRowHeight="13"/>
  <cols>
    <col min="1" max="1" width="29.109375" style="4" customWidth="1"/>
    <col min="2" max="2" width="15.77734375" style="4" bestFit="1" customWidth="1"/>
    <col min="3" max="3" width="18.109375" style="4" bestFit="1" customWidth="1"/>
    <col min="4" max="4" width="16.77734375" style="4" bestFit="1" customWidth="1"/>
    <col min="5" max="5" width="18.109375" style="4" bestFit="1" customWidth="1"/>
    <col min="6" max="6" width="13.109375" style="4" bestFit="1" customWidth="1"/>
    <col min="7" max="7" width="8.33203125" style="4" customWidth="1"/>
    <col min="8" max="8" width="7.33203125" style="4" bestFit="1" customWidth="1"/>
    <col min="9" max="9" width="8" style="4" customWidth="1"/>
    <col min="10" max="10" width="12" style="4" customWidth="1"/>
    <col min="11" max="16384" width="11" style="4"/>
  </cols>
  <sheetData>
    <row r="1" spans="1:14">
      <c r="A1" s="6"/>
      <c r="B1" s="7" t="s">
        <v>200</v>
      </c>
      <c r="C1" s="7" t="s">
        <v>201</v>
      </c>
      <c r="D1" s="7" t="s">
        <v>189</v>
      </c>
      <c r="E1" s="7" t="s">
        <v>190</v>
      </c>
      <c r="F1" s="8"/>
      <c r="G1" s="8"/>
      <c r="H1" s="8"/>
    </row>
    <row r="2" spans="1:14">
      <c r="A2" s="10" t="s">
        <v>98</v>
      </c>
      <c r="B2" s="11">
        <f>'HighOil_Supply-Disp'!B9</f>
        <v>8.1211500000000001</v>
      </c>
      <c r="C2" s="11">
        <f>'HighOil_Supply-Disp'!B34</f>
        <v>8.1211490000000008</v>
      </c>
      <c r="D2" s="11">
        <f>'HighOil_Supply-Disp'!$AE$9</f>
        <v>6.9172060000000002</v>
      </c>
      <c r="E2" s="51">
        <f>'HighOil_Supply-Disp'!$AE$34</f>
        <v>6.6727100000000004</v>
      </c>
      <c r="F2" s="11">
        <f>C2-B2</f>
        <v>-9.9999999925159955E-7</v>
      </c>
      <c r="G2" s="11">
        <f t="shared" ref="G2:G6" si="0">E2-D2</f>
        <v>-0.24449599999999982</v>
      </c>
      <c r="H2" s="5">
        <f>D2-B2</f>
        <v>-1.2039439999999999</v>
      </c>
      <c r="I2" s="5">
        <f>E2-C2</f>
        <v>-1.4484390000000005</v>
      </c>
    </row>
    <row r="3" spans="1:14">
      <c r="A3" s="10" t="s">
        <v>99</v>
      </c>
      <c r="B3" s="11">
        <f>'HighOil_Supply-Disp'!B10+'HighOil_Supply-Disp'!B11+'HighOil_Supply-Disp'!B12</f>
        <v>11.82611</v>
      </c>
      <c r="C3" s="11">
        <f>'HighOil_Supply-Disp'!B35+'HighOil_Supply-Disp'!B36+'HighOil_Supply-Disp'!B37+'HighOil_Renew Cons'!B12</f>
        <v>11.743867</v>
      </c>
      <c r="D3" s="11">
        <f>'HighOil_Supply-Disp'!$AE$10+'HighOil_Supply-Disp'!$AE$11+'HighOil_Supply-Disp'!$AE$12</f>
        <v>21.991405</v>
      </c>
      <c r="E3" s="51">
        <f>'HighOil_Supply-Disp'!$AE$35+'HighOil_Supply-Disp'!$AE$36+'HighOil_Supply-Disp'!$AE$37+'HighOil_Renew Cons'!$AE$12</f>
        <v>24.779738000000002</v>
      </c>
      <c r="F3" s="11">
        <f>C3-B3</f>
        <v>-8.2243000000000066E-2</v>
      </c>
      <c r="G3" s="11">
        <f t="shared" si="0"/>
        <v>2.7883330000000015</v>
      </c>
      <c r="H3" s="5">
        <f t="shared" ref="H3:I7" si="1">D3-B3</f>
        <v>10.165295</v>
      </c>
      <c r="I3" s="5">
        <f t="shared" si="1"/>
        <v>13.035871000000002</v>
      </c>
    </row>
    <row r="4" spans="1:14">
      <c r="A4" s="10" t="s">
        <v>100</v>
      </c>
      <c r="B4" s="11">
        <f>'HighOil_Supply-Disp'!B8</f>
        <v>13.080795</v>
      </c>
      <c r="C4" s="11">
        <f>'HighOil_Supply-Disp'!B33</f>
        <v>10.883238</v>
      </c>
      <c r="D4" s="11">
        <f>'HighOil_Supply-Disp'!$AE$8</f>
        <v>9.0124650000000006</v>
      </c>
      <c r="E4" s="51">
        <f>'HighOil_Supply-Disp'!$AE$33</f>
        <v>5.4872579999999997</v>
      </c>
      <c r="F4" s="11">
        <f>C4-B4</f>
        <v>-2.1975569999999998</v>
      </c>
      <c r="G4" s="11">
        <f t="shared" si="0"/>
        <v>-3.5252070000000009</v>
      </c>
      <c r="H4" s="5">
        <f t="shared" si="1"/>
        <v>-4.0683299999999996</v>
      </c>
      <c r="I4" s="5">
        <f t="shared" si="1"/>
        <v>-5.3959800000000007</v>
      </c>
    </row>
    <row r="5" spans="1:14">
      <c r="A5" s="10" t="s">
        <v>101</v>
      </c>
      <c r="B5" s="11">
        <f>'HighOil_Supply-Disp'!B7</f>
        <v>35.677112999999999</v>
      </c>
      <c r="C5" s="11">
        <f>'HighOil_Supply-Disp'!B32</f>
        <v>31.361557000000001</v>
      </c>
      <c r="D5" s="11">
        <f>'HighOil_Supply-Disp'!$AE$7</f>
        <v>44.157814000000002</v>
      </c>
      <c r="E5" s="51">
        <f>'HighOil_Supply-Disp'!$AE$32</f>
        <v>39.239803000000002</v>
      </c>
      <c r="F5" s="11">
        <f t="shared" ref="F5:F6" si="2">C5-B5</f>
        <v>-4.3155559999999973</v>
      </c>
      <c r="G5" s="11">
        <f t="shared" si="0"/>
        <v>-4.9180109999999999</v>
      </c>
      <c r="H5" s="5">
        <f t="shared" si="1"/>
        <v>8.4807010000000034</v>
      </c>
      <c r="I5" s="5">
        <f t="shared" si="1"/>
        <v>7.8782460000000007</v>
      </c>
    </row>
    <row r="6" spans="1:14">
      <c r="A6" s="10" t="s">
        <v>102</v>
      </c>
      <c r="B6" s="11">
        <f>'HighOil_Supply-Disp'!B6</f>
        <v>7.0062150000000001</v>
      </c>
      <c r="C6" s="11">
        <f>'HighOil_Cons-Sector'!B135</f>
        <v>4.1896500000000003</v>
      </c>
      <c r="D6" s="11">
        <f>'HighOil_Supply-Disp'!$AE$6</f>
        <v>8.9968970000000006</v>
      </c>
      <c r="E6" s="51">
        <f>'HighOil_Cons-Sector'!$AE$89</f>
        <v>6.98306</v>
      </c>
      <c r="F6" s="11">
        <f t="shared" si="2"/>
        <v>-2.8165649999999998</v>
      </c>
      <c r="G6" s="11">
        <f t="shared" si="0"/>
        <v>-2.0138370000000005</v>
      </c>
      <c r="H6" s="5">
        <f t="shared" si="1"/>
        <v>1.9906820000000005</v>
      </c>
      <c r="I6" s="5">
        <f t="shared" si="1"/>
        <v>2.7934099999999997</v>
      </c>
      <c r="J6" s="7"/>
      <c r="K6" s="9"/>
      <c r="L6" s="9"/>
      <c r="M6" s="9"/>
      <c r="N6" s="9"/>
    </row>
    <row r="7" spans="1:14">
      <c r="A7" s="10" t="s">
        <v>103</v>
      </c>
      <c r="B7" s="11">
        <f>'HighOil_Supply-Disp'!B5</f>
        <v>23.173483000000001</v>
      </c>
      <c r="C7" s="11">
        <f>'HighOil_Supply-Disp'!B31-'HighOil_Cons-Sector'!B89-'HighOil_Renew Cons'!B12</f>
        <v>30.363230000000001</v>
      </c>
      <c r="D7" s="11">
        <f>'HighOil_Supply-Disp'!$AE$5</f>
        <v>26.863942999999999</v>
      </c>
      <c r="E7" s="51">
        <f>'HighOil_Supply-Disp'!$AE$31-'HighOil_Cons-Sector'!$AE$89-'HighOil_Renew Cons'!$AE$12</f>
        <v>28.907266999999997</v>
      </c>
      <c r="F7" s="11">
        <f>C7-B7</f>
        <v>7.1897470000000006</v>
      </c>
      <c r="G7" s="11">
        <f>E7-D7</f>
        <v>2.0433239999999984</v>
      </c>
      <c r="H7" s="5">
        <f t="shared" si="1"/>
        <v>3.6904599999999981</v>
      </c>
      <c r="I7" s="5">
        <f t="shared" si="1"/>
        <v>-1.4559630000000041</v>
      </c>
      <c r="J7" s="13"/>
      <c r="K7" s="13"/>
      <c r="L7" s="13"/>
      <c r="M7" s="13"/>
      <c r="N7" s="13"/>
    </row>
    <row r="8" spans="1:14">
      <c r="A8" s="6" t="s">
        <v>104</v>
      </c>
      <c r="B8" s="14">
        <f>SUM(B2:B7)</f>
        <v>98.884866000000002</v>
      </c>
      <c r="C8" s="14">
        <f>SUM(C2:C7)</f>
        <v>96.662691000000009</v>
      </c>
      <c r="D8" s="14">
        <f t="shared" ref="D8:E8" si="3">SUM(D2:D7)</f>
        <v>117.93973</v>
      </c>
      <c r="E8" s="35">
        <f t="shared" si="3"/>
        <v>112.06983599999998</v>
      </c>
      <c r="H8" s="14"/>
      <c r="I8" s="13"/>
      <c r="J8" s="13"/>
      <c r="K8" s="13"/>
      <c r="L8" s="13"/>
      <c r="M8" s="13"/>
      <c r="N8" s="13"/>
    </row>
    <row r="9" spans="1:14">
      <c r="A9" s="6" t="s">
        <v>148</v>
      </c>
      <c r="B9" s="11"/>
      <c r="C9" s="53">
        <f>C3/C8</f>
        <v>0.12149327603552852</v>
      </c>
      <c r="D9" s="11"/>
      <c r="E9" s="53">
        <f>E3/E8</f>
        <v>0.2211097908629045</v>
      </c>
      <c r="F9" s="12"/>
      <c r="G9" s="12"/>
      <c r="H9" s="15"/>
      <c r="I9" s="13"/>
      <c r="J9" s="13"/>
      <c r="K9" s="13"/>
      <c r="L9" s="13"/>
      <c r="M9" s="13"/>
      <c r="N9" s="13"/>
    </row>
    <row r="10" spans="1:14">
      <c r="A10" s="48" t="s">
        <v>184</v>
      </c>
      <c r="B10" s="17"/>
      <c r="C10" s="53">
        <f>(C2+C3)/C8</f>
        <v>0.20550861759062758</v>
      </c>
      <c r="D10" s="17"/>
      <c r="E10" s="53">
        <f>(E2+E3)/E8</f>
        <v>0.2806504330032214</v>
      </c>
      <c r="F10" s="17"/>
      <c r="G10" s="17"/>
      <c r="H10" s="15"/>
      <c r="I10" s="13"/>
      <c r="J10" s="13"/>
      <c r="K10" s="13"/>
      <c r="L10" s="13"/>
      <c r="M10" s="13"/>
      <c r="N10" s="13"/>
    </row>
    <row r="11" spans="1:14">
      <c r="A11" s="48" t="s">
        <v>195</v>
      </c>
      <c r="B11" s="17"/>
      <c r="C11" s="53">
        <f>1-C9</f>
        <v>0.87850672396447149</v>
      </c>
      <c r="D11" s="17"/>
      <c r="E11" s="53">
        <f>1-E9</f>
        <v>0.7788902091370955</v>
      </c>
      <c r="F11" s="17"/>
      <c r="G11" s="17"/>
      <c r="H11" s="15"/>
      <c r="I11" s="13"/>
      <c r="J11" s="13"/>
      <c r="K11" s="13"/>
      <c r="L11" s="13"/>
      <c r="M11" s="13"/>
      <c r="N11" s="13"/>
    </row>
    <row r="12" spans="1:14">
      <c r="A12" s="16" t="s">
        <v>191</v>
      </c>
      <c r="B12" s="17"/>
      <c r="C12" s="53"/>
      <c r="D12" s="72">
        <f>D15/H15</f>
        <v>0.13199202439367508</v>
      </c>
      <c r="E12" s="53"/>
      <c r="F12" s="72">
        <f>F15/H15</f>
        <v>0.74637376623733942</v>
      </c>
      <c r="G12" s="17"/>
      <c r="H12" s="15"/>
      <c r="I12" s="13"/>
      <c r="J12" s="13"/>
      <c r="K12" s="13"/>
      <c r="L12" s="13"/>
      <c r="M12" s="13"/>
      <c r="N12" s="13"/>
    </row>
    <row r="13" spans="1:14">
      <c r="A13" s="6"/>
      <c r="B13" s="7" t="s">
        <v>105</v>
      </c>
      <c r="C13" s="7" t="s">
        <v>106</v>
      </c>
      <c r="D13" s="7" t="s">
        <v>107</v>
      </c>
      <c r="E13" s="7" t="s">
        <v>108</v>
      </c>
      <c r="F13" s="7" t="s">
        <v>109</v>
      </c>
      <c r="G13" s="48" t="s">
        <v>182</v>
      </c>
      <c r="H13" s="7" t="s">
        <v>110</v>
      </c>
      <c r="I13" s="70" t="s">
        <v>192</v>
      </c>
      <c r="J13" s="71" t="s">
        <v>194</v>
      </c>
      <c r="K13" s="14"/>
      <c r="L13" s="14"/>
      <c r="M13" s="14"/>
      <c r="N13" s="14"/>
    </row>
    <row r="14" spans="1:14">
      <c r="A14" s="17" t="s">
        <v>111</v>
      </c>
      <c r="B14" s="11">
        <f>'HighOil_Cons-Sector'!AE10+'HighOil_Cons-Sector'!AE12</f>
        <v>15.411174000000001</v>
      </c>
      <c r="C14" s="11">
        <f>'HighOil_Cons-Sector'!AE26+'HighOil_Cons-Sector'!AE28</f>
        <v>13.442959000000002</v>
      </c>
      <c r="D14" s="11">
        <f>'HighOil_Cons-Sector'!AE54+'HighOil_Cons-Sector'!AE56</f>
        <v>11.201793</v>
      </c>
      <c r="E14" s="11">
        <f>'HighOil_Cons-Sector'!AE75+'HighOil_Cons-Sector'!AE77</f>
        <v>2.223522</v>
      </c>
      <c r="F14" s="11"/>
      <c r="H14" s="14">
        <f>SUM(B14:F14)</f>
        <v>42.279448000000009</v>
      </c>
      <c r="I14" s="39">
        <f>E14/E$20</f>
        <v>7.6431509159676614E-2</v>
      </c>
      <c r="J14" s="39">
        <f t="shared" ref="J14:J19" si="4">F14/F$20</f>
        <v>0</v>
      </c>
      <c r="K14" s="14"/>
      <c r="L14" s="14"/>
      <c r="M14" s="14"/>
      <c r="N14" s="14"/>
    </row>
    <row r="15" spans="1:14">
      <c r="A15" s="10" t="s">
        <v>99</v>
      </c>
      <c r="B15" s="11">
        <f>'HighOil_Cons-Sector'!AE9</f>
        <v>0.39026</v>
      </c>
      <c r="C15" s="11">
        <f>'HighOil_Cons-Sector'!AE25</f>
        <v>0.124386</v>
      </c>
      <c r="D15" s="12">
        <f>'HighOil_Cons-Sector'!AE51+'HighOil_Cons-Sector'!AE52</f>
        <v>3.2716970000000001</v>
      </c>
      <c r="E15" s="11">
        <f>'HighOil_Renew Cons'!AE12+'HighOil_Cons-Sector'!AE74</f>
        <v>2.500311</v>
      </c>
      <c r="F15" s="11">
        <f>'HighOil_Renew Cons'!AE19</f>
        <v>18.500426999999998</v>
      </c>
      <c r="H15" s="35">
        <f>SUM(B15:F15)</f>
        <v>24.787081000000001</v>
      </c>
      <c r="I15" s="39">
        <f>E15/E$20</f>
        <v>8.5945874652258974E-2</v>
      </c>
      <c r="J15" s="39">
        <f>F15/F$20</f>
        <v>0.44049231427701202</v>
      </c>
      <c r="K15" s="14"/>
      <c r="L15" s="14"/>
      <c r="M15" s="14"/>
      <c r="N15" s="14"/>
    </row>
    <row r="16" spans="1:14">
      <c r="A16" s="10" t="s">
        <v>100</v>
      </c>
      <c r="B16" s="11">
        <v>0</v>
      </c>
      <c r="C16" s="12">
        <f>'HighOil_Cons-Sector'!AE24</f>
        <v>1.5589E-2</v>
      </c>
      <c r="D16" s="11">
        <f>'HighOil_Cons-Sector'!AE50</f>
        <v>0.97186799999999995</v>
      </c>
      <c r="E16" s="11">
        <v>0</v>
      </c>
      <c r="F16" s="11">
        <f>'HighOil_Cons-Sector'!AE123</f>
        <v>4.4998019999999999</v>
      </c>
      <c r="H16" s="35">
        <f>SUM(B16:F16)</f>
        <v>5.4872589999999999</v>
      </c>
      <c r="I16" s="19">
        <f t="shared" ref="I16:I19" si="5">E16/E$20</f>
        <v>0</v>
      </c>
      <c r="J16" s="39">
        <f t="shared" si="4"/>
        <v>0.10713959179257471</v>
      </c>
      <c r="K16" s="18"/>
      <c r="L16" s="18"/>
      <c r="M16" s="18"/>
      <c r="N16" s="18"/>
    </row>
    <row r="17" spans="1:14">
      <c r="A17" s="10" t="s">
        <v>112</v>
      </c>
      <c r="B17" s="11">
        <f>'HighOil_Cons-Sector'!AE8</f>
        <v>4.8896800000000002</v>
      </c>
      <c r="C17" s="11">
        <f>'HighOil_Cons-Sector'!AE23</f>
        <v>3.7418710000000002</v>
      </c>
      <c r="D17" s="11">
        <f>'HighOil_Cons-Sector'!AE45</f>
        <v>16.498016</v>
      </c>
      <c r="E17" s="11">
        <f>'HighOil_Cons-Sector'!AE72+'HighOil_Cons-Sector'!AE73</f>
        <v>1.8380510000000001</v>
      </c>
      <c r="F17" s="11">
        <f>'HighOil_Cons-Sector'!AE122</f>
        <v>12.272183999999999</v>
      </c>
      <c r="H17" s="35">
        <f>SUM(B17:F17)</f>
        <v>39.239801999999997</v>
      </c>
      <c r="I17" s="39">
        <f t="shared" si="5"/>
        <v>6.3181300586390765E-2</v>
      </c>
      <c r="J17" s="39">
        <f t="shared" si="4"/>
        <v>0.29219880878389015</v>
      </c>
      <c r="K17" s="18"/>
      <c r="L17" s="18"/>
      <c r="M17" s="18"/>
      <c r="N17" s="18"/>
    </row>
    <row r="18" spans="1:14">
      <c r="A18" s="10" t="s">
        <v>113</v>
      </c>
      <c r="B18" s="12">
        <f>'HighOil_Cons-Sector'!AE5</f>
        <v>0.37239800000000001</v>
      </c>
      <c r="C18" s="12">
        <f>'HighOil_Cons-Sector'!AE17</f>
        <v>0.22858000000000001</v>
      </c>
      <c r="D18" s="11">
        <f>'HighOil_Cons-Sector'!AE33</f>
        <v>6.364573</v>
      </c>
      <c r="E18" s="12">
        <f>'HighOil_Cons-Sector'!AE61</f>
        <v>1.7510000000000001E-2</v>
      </c>
      <c r="F18" s="11"/>
      <c r="H18" s="35">
        <f>SUM(B18:F18)</f>
        <v>6.9830609999999993</v>
      </c>
      <c r="I18" s="43">
        <f t="shared" si="5"/>
        <v>6.0189003094457242E-4</v>
      </c>
      <c r="J18" s="39">
        <f t="shared" si="4"/>
        <v>0</v>
      </c>
      <c r="L18" s="18"/>
    </row>
    <row r="19" spans="1:14">
      <c r="A19" s="10" t="s">
        <v>103</v>
      </c>
      <c r="B19" s="12">
        <f>'HighOil_Cons-Sector'!AE6</f>
        <v>0.230791</v>
      </c>
      <c r="C19" s="12">
        <f>'HighOil_Cons-Sector'!AE22-'HighOil_Cons-Sector'!AE17</f>
        <v>0.59984999999999999</v>
      </c>
      <c r="D19" s="11">
        <f>'HighOil_Cons-Sector'!AE39-'HighOil_Cons-Sector'!AE33</f>
        <v>5.6902469999999994</v>
      </c>
      <c r="E19" s="11">
        <f>'HighOil_Cons-Sector'!AE70-'HighOil_Cons-Sector'!AE61-'HighOil_Renew Cons'!AE12</f>
        <v>22.512298999999999</v>
      </c>
      <c r="F19" s="11">
        <f>'HighOil_Cons-Sector'!AE121</f>
        <v>5.4309000000000003E-2</v>
      </c>
      <c r="G19" s="54">
        <f>'HighOil_Cons-Sector'!AE87</f>
        <v>-0.18023400000000001</v>
      </c>
      <c r="H19" s="35">
        <f>SUM(B19:G19)</f>
        <v>28.907261999999999</v>
      </c>
      <c r="I19" s="39">
        <f t="shared" si="5"/>
        <v>0.77383942557072904</v>
      </c>
      <c r="J19" s="39">
        <f t="shared" si="4"/>
        <v>1.2930889160596266E-3</v>
      </c>
    </row>
    <row r="20" spans="1:14">
      <c r="A20" s="6" t="s">
        <v>114</v>
      </c>
      <c r="B20" s="14">
        <f>SUM(B14:B19)</f>
        <v>21.294302999999999</v>
      </c>
      <c r="C20" s="14">
        <f>SUM(C14:C19)</f>
        <v>18.153235000000002</v>
      </c>
      <c r="D20" s="14">
        <f>SUM(D14:D19)</f>
        <v>43.998193999999998</v>
      </c>
      <c r="E20" s="46">
        <f>SUM(E14:E19)</f>
        <v>29.091692999999999</v>
      </c>
      <c r="F20" s="14">
        <f>SUM(F14:F19)+F21</f>
        <v>41.999432000000006</v>
      </c>
      <c r="H20" s="35">
        <f>SUM(H15:H19)+F21</f>
        <v>112.07717499999998</v>
      </c>
      <c r="I20" s="52">
        <f>SUM(I14:I19)</f>
        <v>1</v>
      </c>
      <c r="J20" s="52">
        <f>SUM(J14:J19)+J21</f>
        <v>0.99999999999999978</v>
      </c>
      <c r="K20" s="13"/>
      <c r="L20" s="13"/>
      <c r="M20" s="13"/>
      <c r="N20" s="13"/>
    </row>
    <row r="21" spans="1:14">
      <c r="A21" s="20" t="s">
        <v>98</v>
      </c>
      <c r="B21" s="17"/>
      <c r="C21" s="17"/>
      <c r="D21" s="17"/>
      <c r="E21" s="17"/>
      <c r="F21" s="51">
        <f>'HighOil_Cons-Sector'!AE124</f>
        <v>6.6727100000000004</v>
      </c>
      <c r="J21" s="39">
        <f>F21/F$20</f>
        <v>0.15887619623046328</v>
      </c>
      <c r="K21" s="13"/>
      <c r="L21" s="13"/>
      <c r="M21" s="13"/>
      <c r="N21" s="13"/>
    </row>
    <row r="22" spans="1:14">
      <c r="A22" s="55" t="s">
        <v>196</v>
      </c>
      <c r="B22" s="56">
        <f>B19/B20</f>
        <v>1.0838157041345754E-2</v>
      </c>
      <c r="C22" s="56">
        <f t="shared" ref="C22:D22" si="6">C19/C20</f>
        <v>3.3043697170228883E-2</v>
      </c>
      <c r="D22" s="56">
        <f t="shared" si="6"/>
        <v>0.12932910382639795</v>
      </c>
      <c r="E22" s="19"/>
      <c r="F22" s="21"/>
      <c r="H22" s="22"/>
      <c r="J22" s="13"/>
    </row>
    <row r="23" spans="1:14">
      <c r="A23" s="55" t="s">
        <v>193</v>
      </c>
      <c r="B23" s="56">
        <f>B19/$H19</f>
        <v>7.9838415689455471E-3</v>
      </c>
      <c r="C23" s="56">
        <f t="shared" ref="C23:F23" si="7">C19/$H19</f>
        <v>2.0750841086229474E-2</v>
      </c>
      <c r="D23" s="56">
        <f t="shared" si="7"/>
        <v>0.19684489662147869</v>
      </c>
      <c r="E23" s="56">
        <f>E19/$H19</f>
        <v>0.77877659253927267</v>
      </c>
      <c r="F23" s="56">
        <f t="shared" si="7"/>
        <v>1.878732063936045E-3</v>
      </c>
      <c r="G23" s="56">
        <f>G19/$H19</f>
        <v>-6.2349038798624381E-3</v>
      </c>
      <c r="H23" s="57">
        <f>SUM(B23:G23)</f>
        <v>0.99999999999999989</v>
      </c>
    </row>
    <row r="31" spans="1:14">
      <c r="A31" s="19"/>
      <c r="B31" s="19"/>
      <c r="C31" s="19"/>
      <c r="D31" s="19"/>
    </row>
    <row r="36" spans="1:1">
      <c r="A36" s="23"/>
    </row>
    <row r="37" spans="1:1">
      <c r="A37" s="2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BC7CD-642D-4381-B22E-D40FC18E943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ccab45d8-2398-4e38-a7f2-67a8dac14da1"/>
    <ds:schemaRef ds:uri="http://schemas.microsoft.com/office/2006/metadata/properties"/>
    <ds:schemaRef ds:uri="http://schemas.microsoft.com/office/infopath/2007/PartnerControls"/>
    <ds:schemaRef ds:uri="1d07a6de-ef72-40de-8923-91e231b9569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2562D6-2C0E-4796-B3BC-574D657EA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13242-9F2F-4BBD-8FCB-2566856C5107}"/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Reference_DEIS S-D Charts</vt:lpstr>
      <vt:lpstr>Reference_Cons-Sector</vt:lpstr>
      <vt:lpstr>Reference_Supply-Disp</vt:lpstr>
      <vt:lpstr>Reference_Renew Cons</vt:lpstr>
      <vt:lpstr>SideCases_DEIS S-D Charts</vt:lpstr>
      <vt:lpstr>HighOil_Cons-Sector</vt:lpstr>
      <vt:lpstr>HighOil_Supply-Disp</vt:lpstr>
      <vt:lpstr>HighOil_Renew Cons</vt:lpstr>
      <vt:lpstr>HighOil_DEIS S-D Charts</vt:lpstr>
      <vt:lpstr>LowEcon_Cons-Sector</vt:lpstr>
      <vt:lpstr>LowEcon_Supply-Disp</vt:lpstr>
      <vt:lpstr>LowEcon_Renew Cons</vt:lpstr>
    </vt:vector>
  </TitlesOfParts>
  <Company>Skellmo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FtabMan</dc:creator>
  <cp:lastModifiedBy>Kindle, Andrew</cp:lastModifiedBy>
  <dcterms:created xsi:type="dcterms:W3CDTF">2007-11-20T11:35:07Z</dcterms:created>
  <dcterms:modified xsi:type="dcterms:W3CDTF">2023-08-18T14:06:09Z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  <property fmtid="{D5CDD505-2E9C-101B-9397-08002B2CF9AE}" pid="3" name="Order">
    <vt:r8>2624800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