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F2B33157-078F-4E50-9F51-AAF248076078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2" localSheetId="9">'CO2 and Temp Alt 0 Alt 1'!$A$1:$DP$31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15" i="57"/>
  <c r="G7" i="2"/>
  <c r="H7" i="2"/>
  <c r="G8" i="2"/>
  <c r="H8" i="2"/>
  <c r="G9" i="2"/>
  <c r="H9" i="2"/>
  <c r="G10" i="2"/>
  <c r="H10" i="2"/>
  <c r="F10" i="2"/>
  <c r="F9" i="2"/>
  <c r="F8" i="2"/>
  <c r="F7" i="2"/>
  <c r="D7" i="2"/>
  <c r="E7" i="2"/>
  <c r="D8" i="2"/>
  <c r="E8" i="2"/>
  <c r="D9" i="2"/>
  <c r="E9" i="2"/>
  <c r="D10" i="2"/>
  <c r="E10" i="2"/>
  <c r="C10" i="2"/>
  <c r="C9" i="2"/>
  <c r="C8" i="2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T10" i="2"/>
  <c r="X9" i="2"/>
  <c r="W9" i="2"/>
  <c r="V9" i="2"/>
  <c r="T9" i="2"/>
  <c r="X8" i="2"/>
  <c r="W8" i="2"/>
  <c r="V8" i="2"/>
  <c r="T8" i="2"/>
  <c r="X7" i="2"/>
  <c r="W7" i="2"/>
  <c r="V7" i="2"/>
  <c r="T7" i="2"/>
  <c r="E14" i="1"/>
  <c r="P5" i="2" l="1"/>
  <c r="Q5" i="2"/>
  <c r="O5" i="2"/>
  <c r="E37" i="60"/>
  <c r="E31" i="60"/>
  <c r="E29" i="60"/>
  <c r="E18" i="60"/>
  <c r="H4" i="60"/>
  <c r="G4" i="60"/>
  <c r="F4" i="60"/>
  <c r="E4" i="60"/>
  <c r="D4" i="60"/>
  <c r="E36" i="59"/>
  <c r="E33" i="59"/>
  <c r="E31" i="59"/>
  <c r="G27" i="59"/>
  <c r="H27" i="59" s="1"/>
  <c r="H4" i="59"/>
  <c r="G4" i="59"/>
  <c r="F4" i="59"/>
  <c r="E4" i="59"/>
  <c r="D4" i="59"/>
  <c r="E35" i="58"/>
  <c r="E30" i="58"/>
  <c r="E29" i="58"/>
  <c r="E28" i="58"/>
  <c r="F28" i="58" s="1"/>
  <c r="E26" i="58"/>
  <c r="H4" i="58"/>
  <c r="G4" i="58"/>
  <c r="F4" i="58"/>
  <c r="E4" i="58"/>
  <c r="D4" i="58"/>
  <c r="E37" i="57"/>
  <c r="E36" i="57"/>
  <c r="E30" i="57"/>
  <c r="E28" i="57"/>
  <c r="E17" i="57"/>
  <c r="H4" i="57"/>
  <c r="G4" i="57"/>
  <c r="F4" i="57"/>
  <c r="E4" i="57"/>
  <c r="D4" i="57"/>
  <c r="E30" i="60"/>
  <c r="G17" i="60"/>
  <c r="H17" i="60" s="1"/>
  <c r="E15" i="60"/>
  <c r="E24" i="59"/>
  <c r="E27" i="59"/>
  <c r="E17" i="59"/>
  <c r="F15" i="59"/>
  <c r="E15" i="59"/>
  <c r="E22" i="58"/>
  <c r="E15" i="58"/>
  <c r="F15" i="58" s="1"/>
  <c r="E34" i="57"/>
  <c r="F34" i="57" s="1"/>
  <c r="F15" i="57"/>
  <c r="E15" i="57"/>
  <c r="P10" i="2"/>
  <c r="Q10" i="2"/>
  <c r="O10" i="2"/>
  <c r="P9" i="2"/>
  <c r="Q9" i="2"/>
  <c r="O9" i="2"/>
  <c r="P8" i="2"/>
  <c r="Q8" i="2"/>
  <c r="O8" i="2"/>
  <c r="P7" i="2"/>
  <c r="O7" i="2"/>
  <c r="E32" i="60" l="1"/>
  <c r="E33" i="60"/>
  <c r="G15" i="60"/>
  <c r="H15" i="60" s="1"/>
  <c r="E34" i="60"/>
  <c r="F34" i="60" s="1"/>
  <c r="G16" i="60"/>
  <c r="H16" i="60" s="1"/>
  <c r="E23" i="59"/>
  <c r="G19" i="59"/>
  <c r="H19" i="59" s="1"/>
  <c r="G35" i="59"/>
  <c r="H35" i="59" s="1"/>
  <c r="E30" i="59"/>
  <c r="F30" i="59" s="1"/>
  <c r="E22" i="59"/>
  <c r="E32" i="58"/>
  <c r="E23" i="58"/>
  <c r="F23" i="58" s="1"/>
  <c r="E33" i="58"/>
  <c r="E25" i="58"/>
  <c r="E34" i="58"/>
  <c r="G29" i="58"/>
  <c r="H29" i="58" s="1"/>
  <c r="E24" i="58"/>
  <c r="F33" i="59"/>
  <c r="F35" i="58"/>
  <c r="E22" i="57"/>
  <c r="F36" i="59"/>
  <c r="F31" i="60"/>
  <c r="F22" i="58"/>
  <c r="E36" i="58"/>
  <c r="F17" i="59"/>
  <c r="J17" i="59" s="1"/>
  <c r="F29" i="60"/>
  <c r="F37" i="60"/>
  <c r="F37" i="57"/>
  <c r="G21" i="58"/>
  <c r="H21" i="58" s="1"/>
  <c r="F32" i="58"/>
  <c r="E28" i="59"/>
  <c r="E37" i="59"/>
  <c r="F18" i="60"/>
  <c r="F27" i="59"/>
  <c r="J27" i="59" s="1"/>
  <c r="G34" i="57"/>
  <c r="H34" i="57" s="1"/>
  <c r="E21" i="57"/>
  <c r="G30" i="57"/>
  <c r="H30" i="57" s="1"/>
  <c r="E23" i="57"/>
  <c r="G26" i="57"/>
  <c r="H26" i="57" s="1"/>
  <c r="G18" i="57"/>
  <c r="H18" i="57" s="1"/>
  <c r="G22" i="57"/>
  <c r="H22" i="57" s="1"/>
  <c r="F26" i="58"/>
  <c r="G34" i="60"/>
  <c r="H34" i="60" s="1"/>
  <c r="G35" i="57"/>
  <c r="H35" i="57" s="1"/>
  <c r="E35" i="57"/>
  <c r="E33" i="57"/>
  <c r="F24" i="58"/>
  <c r="E27" i="58"/>
  <c r="G36" i="59"/>
  <c r="H36" i="59" s="1"/>
  <c r="F24" i="59"/>
  <c r="E34" i="59"/>
  <c r="E24" i="60"/>
  <c r="F32" i="60"/>
  <c r="F23" i="59"/>
  <c r="F28" i="57"/>
  <c r="F25" i="58"/>
  <c r="J25" i="58" s="1"/>
  <c r="I8" i="2" s="1"/>
  <c r="F29" i="58"/>
  <c r="J15" i="59"/>
  <c r="E25" i="60"/>
  <c r="F33" i="60"/>
  <c r="F33" i="58"/>
  <c r="E37" i="58"/>
  <c r="E31" i="57"/>
  <c r="E29" i="57"/>
  <c r="F30" i="57"/>
  <c r="J30" i="57" s="1"/>
  <c r="G30" i="58"/>
  <c r="H30" i="58" s="1"/>
  <c r="E19" i="58"/>
  <c r="G37" i="58"/>
  <c r="H37" i="58" s="1"/>
  <c r="E26" i="59"/>
  <c r="F31" i="59"/>
  <c r="E35" i="59"/>
  <c r="E26" i="60"/>
  <c r="E27" i="57"/>
  <c r="E25" i="57"/>
  <c r="E23" i="60"/>
  <c r="E28" i="60"/>
  <c r="G33" i="60"/>
  <c r="H33" i="60" s="1"/>
  <c r="G25" i="60"/>
  <c r="H25" i="60" s="1"/>
  <c r="E24" i="57"/>
  <c r="F36" i="57"/>
  <c r="E26" i="57"/>
  <c r="E32" i="57"/>
  <c r="F30" i="58"/>
  <c r="J30" i="58"/>
  <c r="F34" i="58"/>
  <c r="E25" i="59"/>
  <c r="E27" i="60"/>
  <c r="F30" i="60"/>
  <c r="E18" i="58"/>
  <c r="G28" i="58"/>
  <c r="H28" i="58" s="1"/>
  <c r="G36" i="58"/>
  <c r="H36" i="58" s="1"/>
  <c r="G18" i="59"/>
  <c r="H18" i="59" s="1"/>
  <c r="G26" i="59"/>
  <c r="H26" i="59" s="1"/>
  <c r="G34" i="59"/>
  <c r="H34" i="59" s="1"/>
  <c r="F15" i="60"/>
  <c r="J15" i="60" s="1"/>
  <c r="G32" i="60"/>
  <c r="H32" i="60" s="1"/>
  <c r="F17" i="57"/>
  <c r="E17" i="58"/>
  <c r="G19" i="58"/>
  <c r="H19" i="58" s="1"/>
  <c r="G27" i="58"/>
  <c r="H27" i="58" s="1"/>
  <c r="G35" i="58"/>
  <c r="H35" i="58" s="1"/>
  <c r="G17" i="59"/>
  <c r="H17" i="59" s="1"/>
  <c r="G25" i="59"/>
  <c r="H25" i="59" s="1"/>
  <c r="G33" i="59"/>
  <c r="H33" i="59" s="1"/>
  <c r="E21" i="60"/>
  <c r="G23" i="60"/>
  <c r="H23" i="60" s="1"/>
  <c r="G31" i="60"/>
  <c r="H31" i="60" s="1"/>
  <c r="E22" i="60"/>
  <c r="E16" i="57"/>
  <c r="G17" i="57"/>
  <c r="H17" i="57" s="1"/>
  <c r="E20" i="57"/>
  <c r="G21" i="57"/>
  <c r="H21" i="57" s="1"/>
  <c r="G25" i="57"/>
  <c r="H25" i="57" s="1"/>
  <c r="G29" i="57"/>
  <c r="H29" i="57" s="1"/>
  <c r="G33" i="57"/>
  <c r="H33" i="57" s="1"/>
  <c r="G37" i="57"/>
  <c r="H37" i="57" s="1"/>
  <c r="E16" i="58"/>
  <c r="G18" i="58"/>
  <c r="H18" i="58" s="1"/>
  <c r="G26" i="58"/>
  <c r="H26" i="58" s="1"/>
  <c r="G34" i="58"/>
  <c r="H34" i="58" s="1"/>
  <c r="G16" i="59"/>
  <c r="H16" i="59" s="1"/>
  <c r="G24" i="59"/>
  <c r="H24" i="59" s="1"/>
  <c r="G32" i="59"/>
  <c r="H32" i="59" s="1"/>
  <c r="E20" i="60"/>
  <c r="G22" i="60"/>
  <c r="H22" i="60" s="1"/>
  <c r="G30" i="60"/>
  <c r="H30" i="60" s="1"/>
  <c r="E36" i="60"/>
  <c r="G20" i="58"/>
  <c r="H20" i="58" s="1"/>
  <c r="E32" i="59"/>
  <c r="G24" i="60"/>
  <c r="H24" i="60" s="1"/>
  <c r="G17" i="58"/>
  <c r="H17" i="58" s="1"/>
  <c r="G25" i="58"/>
  <c r="H25" i="58" s="1"/>
  <c r="E31" i="58"/>
  <c r="G33" i="58"/>
  <c r="H33" i="58" s="1"/>
  <c r="G15" i="59"/>
  <c r="H15" i="59" s="1"/>
  <c r="E21" i="59"/>
  <c r="G23" i="59"/>
  <c r="H23" i="59" s="1"/>
  <c r="E29" i="59"/>
  <c r="G31" i="59"/>
  <c r="H31" i="59" s="1"/>
  <c r="E19" i="60"/>
  <c r="G21" i="60"/>
  <c r="H21" i="60" s="1"/>
  <c r="G29" i="60"/>
  <c r="H29" i="60" s="1"/>
  <c r="E35" i="60"/>
  <c r="G37" i="60"/>
  <c r="H37" i="60" s="1"/>
  <c r="G16" i="57"/>
  <c r="H16" i="57" s="1"/>
  <c r="E19" i="57"/>
  <c r="G20" i="57"/>
  <c r="H20" i="57" s="1"/>
  <c r="G24" i="57"/>
  <c r="H24" i="57" s="1"/>
  <c r="G28" i="57"/>
  <c r="H28" i="57" s="1"/>
  <c r="G32" i="57"/>
  <c r="H32" i="57" s="1"/>
  <c r="G36" i="57"/>
  <c r="H36" i="57" s="1"/>
  <c r="G16" i="58"/>
  <c r="H16" i="58" s="1"/>
  <c r="G24" i="58"/>
  <c r="H24" i="58" s="1"/>
  <c r="G32" i="58"/>
  <c r="H32" i="58" s="1"/>
  <c r="E20" i="59"/>
  <c r="G22" i="59"/>
  <c r="H22" i="59" s="1"/>
  <c r="G30" i="59"/>
  <c r="H30" i="59" s="1"/>
  <c r="G20" i="60"/>
  <c r="H20" i="60" s="1"/>
  <c r="G28" i="60"/>
  <c r="H28" i="60" s="1"/>
  <c r="G36" i="60"/>
  <c r="H36" i="60" s="1"/>
  <c r="E16" i="59"/>
  <c r="G15" i="58"/>
  <c r="E21" i="58"/>
  <c r="G23" i="58"/>
  <c r="H23" i="58" s="1"/>
  <c r="G31" i="58"/>
  <c r="H31" i="58" s="1"/>
  <c r="E19" i="59"/>
  <c r="G21" i="59"/>
  <c r="H21" i="59" s="1"/>
  <c r="G29" i="59"/>
  <c r="H29" i="59" s="1"/>
  <c r="G37" i="59"/>
  <c r="H37" i="59" s="1"/>
  <c r="E17" i="60"/>
  <c r="G19" i="60"/>
  <c r="H19" i="60" s="1"/>
  <c r="G27" i="60"/>
  <c r="H27" i="60" s="1"/>
  <c r="G35" i="60"/>
  <c r="H35" i="60" s="1"/>
  <c r="G15" i="57"/>
  <c r="E18" i="57"/>
  <c r="G19" i="57"/>
  <c r="H19" i="57" s="1"/>
  <c r="G23" i="57"/>
  <c r="H23" i="57" s="1"/>
  <c r="G27" i="57"/>
  <c r="H27" i="57" s="1"/>
  <c r="G31" i="57"/>
  <c r="H31" i="57" s="1"/>
  <c r="E20" i="58"/>
  <c r="G22" i="58"/>
  <c r="H22" i="58" s="1"/>
  <c r="E18" i="59"/>
  <c r="G20" i="59"/>
  <c r="H20" i="59" s="1"/>
  <c r="G28" i="59"/>
  <c r="H28" i="59" s="1"/>
  <c r="E16" i="60"/>
  <c r="G18" i="60"/>
  <c r="H18" i="60" s="1"/>
  <c r="G26" i="60"/>
  <c r="H26" i="60" s="1"/>
  <c r="H29" i="2"/>
  <c r="Q7" i="2"/>
  <c r="E29" i="2"/>
  <c r="H43" i="56"/>
  <c r="J30" i="60" l="1"/>
  <c r="K30" i="60" s="1"/>
  <c r="J32" i="60"/>
  <c r="J33" i="60"/>
  <c r="J33" i="58"/>
  <c r="J29" i="58"/>
  <c r="J8" i="2" s="1"/>
  <c r="J28" i="57"/>
  <c r="J37" i="60"/>
  <c r="K10" i="2" s="1"/>
  <c r="J29" i="60"/>
  <c r="J10" i="2" s="1"/>
  <c r="F22" i="59"/>
  <c r="J22" i="59" s="1"/>
  <c r="J24" i="59"/>
  <c r="J31" i="59"/>
  <c r="J23" i="59"/>
  <c r="J24" i="58"/>
  <c r="J32" i="58"/>
  <c r="J22" i="58"/>
  <c r="J34" i="58"/>
  <c r="J26" i="58"/>
  <c r="J35" i="58"/>
  <c r="J37" i="57"/>
  <c r="K7" i="2" s="1"/>
  <c r="J36" i="57"/>
  <c r="J17" i="57"/>
  <c r="K17" i="59" s="1"/>
  <c r="F20" i="59"/>
  <c r="J20" i="59" s="1"/>
  <c r="F27" i="57"/>
  <c r="J27" i="57" s="1"/>
  <c r="K27" i="59" s="1"/>
  <c r="J31" i="60"/>
  <c r="H15" i="58"/>
  <c r="J15" i="58" s="1"/>
  <c r="F19" i="57"/>
  <c r="J19" i="57" s="1"/>
  <c r="F17" i="58"/>
  <c r="J17" i="58" s="1"/>
  <c r="J28" i="58"/>
  <c r="K28" i="58" s="1"/>
  <c r="J34" i="60"/>
  <c r="J23" i="58"/>
  <c r="J36" i="59"/>
  <c r="F21" i="58"/>
  <c r="J21" i="58" s="1"/>
  <c r="F21" i="57"/>
  <c r="J21" i="57" s="1"/>
  <c r="F17" i="60"/>
  <c r="J17" i="60" s="1"/>
  <c r="F29" i="59"/>
  <c r="J29" i="59"/>
  <c r="J9" i="2" s="1"/>
  <c r="F16" i="60"/>
  <c r="J16" i="60" s="1"/>
  <c r="F16" i="59"/>
  <c r="J16" i="59" s="1"/>
  <c r="F32" i="59"/>
  <c r="J32" i="59" s="1"/>
  <c r="F21" i="60"/>
  <c r="J21" i="60" s="1"/>
  <c r="F18" i="58"/>
  <c r="J18" i="58" s="1"/>
  <c r="J24" i="57"/>
  <c r="F24" i="57"/>
  <c r="F19" i="58"/>
  <c r="J19" i="58" s="1"/>
  <c r="J34" i="57"/>
  <c r="F27" i="58"/>
  <c r="J27" i="58" s="1"/>
  <c r="F21" i="59"/>
  <c r="J21" i="59" s="1"/>
  <c r="F35" i="60"/>
  <c r="J35" i="60"/>
  <c r="F36" i="60"/>
  <c r="J36" i="60" s="1"/>
  <c r="J18" i="60"/>
  <c r="F18" i="59"/>
  <c r="J18" i="59" s="1"/>
  <c r="H15" i="57"/>
  <c r="J15" i="57" s="1"/>
  <c r="F19" i="59"/>
  <c r="J19" i="59" s="1"/>
  <c r="F27" i="60"/>
  <c r="J27" i="60"/>
  <c r="F32" i="57"/>
  <c r="J32" i="57" s="1"/>
  <c r="F28" i="60"/>
  <c r="J28" i="60" s="1"/>
  <c r="K28" i="60" s="1"/>
  <c r="F29" i="57"/>
  <c r="J29" i="57" s="1"/>
  <c r="F25" i="60"/>
  <c r="J25" i="60"/>
  <c r="I10" i="2" s="1"/>
  <c r="F33" i="57"/>
  <c r="J33" i="57" s="1"/>
  <c r="K30" i="58"/>
  <c r="F26" i="60"/>
  <c r="J26" i="60"/>
  <c r="F22" i="57"/>
  <c r="J22" i="57" s="1"/>
  <c r="F31" i="58"/>
  <c r="J31" i="58" s="1"/>
  <c r="F16" i="58"/>
  <c r="J16" i="58" s="1"/>
  <c r="F16" i="57"/>
  <c r="J16" i="57" s="1"/>
  <c r="F25" i="59"/>
  <c r="J25" i="59" s="1"/>
  <c r="I9" i="2" s="1"/>
  <c r="F26" i="57"/>
  <c r="J26" i="57" s="1"/>
  <c r="F23" i="60"/>
  <c r="J23" i="60" s="1"/>
  <c r="F31" i="57"/>
  <c r="J31" i="57" s="1"/>
  <c r="F34" i="59"/>
  <c r="J34" i="59" s="1"/>
  <c r="K34" i="59" s="1"/>
  <c r="F35" i="57"/>
  <c r="J35" i="57" s="1"/>
  <c r="F23" i="57"/>
  <c r="J23" i="57" s="1"/>
  <c r="F37" i="59"/>
  <c r="J37" i="59" s="1"/>
  <c r="K9" i="2" s="1"/>
  <c r="J33" i="59"/>
  <c r="F18" i="57"/>
  <c r="J18" i="57" s="1"/>
  <c r="F20" i="57"/>
  <c r="J20" i="57" s="1"/>
  <c r="F35" i="59"/>
  <c r="J35" i="59" s="1"/>
  <c r="F24" i="60"/>
  <c r="J24" i="60" s="1"/>
  <c r="F36" i="58"/>
  <c r="J36" i="58" s="1"/>
  <c r="F20" i="58"/>
  <c r="J20" i="58" s="1"/>
  <c r="F19" i="60"/>
  <c r="J19" i="60"/>
  <c r="F20" i="60"/>
  <c r="J20" i="60" s="1"/>
  <c r="F22" i="60"/>
  <c r="J22" i="60" s="1"/>
  <c r="F25" i="57"/>
  <c r="J25" i="57" s="1"/>
  <c r="F26" i="59"/>
  <c r="J26" i="59" s="1"/>
  <c r="F37" i="58"/>
  <c r="J37" i="58" s="1"/>
  <c r="K8" i="2" s="1"/>
  <c r="J30" i="59"/>
  <c r="K30" i="59" s="1"/>
  <c r="F28" i="59"/>
  <c r="J28" i="59"/>
  <c r="K28" i="59" s="1"/>
  <c r="D11" i="1"/>
  <c r="C19" i="1" s="1"/>
  <c r="B20" i="2"/>
  <c r="B21" i="2"/>
  <c r="B23" i="2"/>
  <c r="B24" i="2"/>
  <c r="B25" i="2"/>
  <c r="B26" i="2"/>
  <c r="B27" i="2"/>
  <c r="K29" i="2" l="1"/>
  <c r="K31" i="59"/>
  <c r="K26" i="58"/>
  <c r="K24" i="58"/>
  <c r="K37" i="58"/>
  <c r="K17" i="58"/>
  <c r="K36" i="58"/>
  <c r="K25" i="58"/>
  <c r="I7" i="2"/>
  <c r="K37" i="59"/>
  <c r="K36" i="59"/>
  <c r="K34" i="58"/>
  <c r="K29" i="60"/>
  <c r="J7" i="2"/>
  <c r="K17" i="60"/>
  <c r="K20" i="59"/>
  <c r="K20" i="58"/>
  <c r="K34" i="60"/>
  <c r="K37" i="60"/>
  <c r="K22" i="59"/>
  <c r="K23" i="59"/>
  <c r="K35" i="58"/>
  <c r="K22" i="60"/>
  <c r="K24" i="60"/>
  <c r="K19" i="59"/>
  <c r="K21" i="59"/>
  <c r="K21" i="60"/>
  <c r="K27" i="58"/>
  <c r="K21" i="58"/>
  <c r="K35" i="60"/>
  <c r="K35" i="59"/>
  <c r="K19" i="58"/>
  <c r="K16" i="60"/>
  <c r="K27" i="60"/>
  <c r="K26" i="59"/>
  <c r="K36" i="60"/>
  <c r="K32" i="58"/>
  <c r="K32" i="60"/>
  <c r="K33" i="58"/>
  <c r="K33" i="60"/>
  <c r="K18" i="58"/>
  <c r="K23" i="60"/>
  <c r="K15" i="60"/>
  <c r="K15" i="59"/>
  <c r="K32" i="59"/>
  <c r="K18" i="59"/>
  <c r="K29" i="58"/>
  <c r="K15" i="58"/>
  <c r="K23" i="58"/>
  <c r="K22" i="58"/>
  <c r="K16" i="58"/>
  <c r="K16" i="59"/>
  <c r="K31" i="58"/>
  <c r="K24" i="59"/>
  <c r="K25" i="60"/>
  <c r="K18" i="60"/>
  <c r="K19" i="60"/>
  <c r="K26" i="60"/>
  <c r="K31" i="60"/>
  <c r="K29" i="59"/>
  <c r="K20" i="60"/>
  <c r="K33" i="59"/>
  <c r="K25" i="59"/>
  <c r="F32" i="56" l="1"/>
  <c r="J9" i="6" l="1"/>
  <c r="B10" i="7" s="1"/>
  <c r="J5" i="6"/>
  <c r="E18" i="7" l="1"/>
  <c r="D18" i="7"/>
  <c r="C18" i="7"/>
  <c r="C14" i="7"/>
  <c r="E11" i="5"/>
  <c r="C20" i="1"/>
  <c r="D48" i="56" l="1"/>
  <c r="D50" i="56" s="1"/>
  <c r="H16" i="2" l="1"/>
  <c r="G16" i="2"/>
  <c r="F16" i="2"/>
  <c r="E12" i="2"/>
  <c r="L4" i="56" l="1"/>
  <c r="L43" i="56" s="1"/>
  <c r="K4" i="56"/>
  <c r="K43" i="56" s="1"/>
  <c r="J4" i="56"/>
  <c r="J43" i="56" s="1"/>
  <c r="I4" i="56"/>
  <c r="I43" i="56" s="1"/>
  <c r="H4" i="56"/>
  <c r="G4" i="56"/>
  <c r="G43" i="56" s="1"/>
  <c r="F4" i="56"/>
  <c r="F43" i="56" s="1"/>
  <c r="E4" i="56"/>
  <c r="E43" i="56" s="1"/>
  <c r="D4" i="56"/>
  <c r="D43" i="56" s="1"/>
  <c r="C4" i="56"/>
  <c r="L32" i="56" l="1"/>
  <c r="L31" i="56" l="1"/>
  <c r="L35" i="56"/>
  <c r="L34" i="56"/>
  <c r="L33" i="56"/>
  <c r="F12" i="2" l="1"/>
  <c r="P12" i="2"/>
  <c r="P15" i="2"/>
  <c r="P16" i="2"/>
  <c r="Q16" i="2"/>
  <c r="O16" i="2"/>
  <c r="O15" i="2"/>
  <c r="F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O14" i="2"/>
  <c r="P13" i="2"/>
  <c r="H13" i="2"/>
  <c r="F13" i="2"/>
  <c r="Q12" i="2"/>
  <c r="O12" i="2"/>
  <c r="O13" i="2"/>
  <c r="H12" i="2"/>
  <c r="F14" i="2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P21" i="2" s="1"/>
  <c r="P44" i="2" s="1"/>
  <c r="F21" i="2"/>
  <c r="O21" i="2" s="1"/>
  <c r="O44" i="2" s="1"/>
  <c r="F19" i="2"/>
  <c r="G19" i="2"/>
  <c r="P19" i="2" s="1"/>
  <c r="P42" i="2" s="1"/>
  <c r="H21" i="2"/>
  <c r="Q21" i="2" s="1"/>
  <c r="Q44" i="2" s="1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O20" i="2" l="1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J26" i="2" l="1"/>
  <c r="J25" i="2"/>
  <c r="J23" i="2"/>
  <c r="J24" i="2"/>
  <c r="I23" i="2"/>
  <c r="I24" i="2"/>
  <c r="I26" i="2"/>
  <c r="I25" i="2"/>
  <c r="J20" i="2"/>
  <c r="J19" i="2"/>
  <c r="J21" i="2"/>
  <c r="I19" i="2"/>
  <c r="I21" i="2"/>
  <c r="I20" i="2"/>
  <c r="K19" i="2" l="1"/>
  <c r="K21" i="2"/>
  <c r="K23" i="2"/>
  <c r="K20" i="2"/>
  <c r="K25" i="2"/>
  <c r="K26" i="2"/>
  <c r="K24" i="2"/>
  <c r="K18" i="7"/>
  <c r="K14" i="7"/>
  <c r="K17" i="7"/>
  <c r="J8" i="6"/>
  <c r="J7" i="6"/>
  <c r="K16" i="7"/>
  <c r="K15" i="7"/>
  <c r="J6" i="6"/>
  <c r="F15" i="7" l="1"/>
  <c r="G45" i="56" s="1"/>
  <c r="D17" i="7"/>
  <c r="E47" i="56" s="1"/>
  <c r="G18" i="7"/>
  <c r="H48" i="56" s="1"/>
  <c r="G16" i="7"/>
  <c r="H46" i="56" s="1"/>
  <c r="I18" i="7"/>
  <c r="J48" i="56" s="1"/>
  <c r="L44" i="56"/>
  <c r="I15" i="7"/>
  <c r="J45" i="56" s="1"/>
  <c r="H16" i="7"/>
  <c r="I46" i="56" s="1"/>
  <c r="D44" i="56"/>
  <c r="I16" i="7"/>
  <c r="J46" i="56" s="1"/>
  <c r="C15" i="7"/>
  <c r="D45" i="56" s="1"/>
  <c r="F16" i="7"/>
  <c r="G46" i="56" s="1"/>
  <c r="H18" i="7"/>
  <c r="I48" i="56" s="1"/>
  <c r="F48" i="56"/>
  <c r="H14" i="7"/>
  <c r="I44" i="56" s="1"/>
  <c r="I14" i="7"/>
  <c r="J44" i="56" s="1"/>
  <c r="H15" i="7"/>
  <c r="I45" i="56" s="1"/>
  <c r="L47" i="56"/>
  <c r="F18" i="7"/>
  <c r="G48" i="56" s="1"/>
  <c r="L46" i="56"/>
  <c r="J18" i="7"/>
  <c r="K48" i="56" s="1"/>
  <c r="K52" i="56" s="1"/>
  <c r="B11" i="4"/>
  <c r="B12" i="4" s="1"/>
  <c r="J17" i="7"/>
  <c r="K47" i="56" s="1"/>
  <c r="G17" i="7"/>
  <c r="H47" i="56" s="1"/>
  <c r="E17" i="7"/>
  <c r="F47" i="56" s="1"/>
  <c r="J14" i="7"/>
  <c r="K44" i="56" s="1"/>
  <c r="L45" i="56"/>
  <c r="J15" i="7"/>
  <c r="K45" i="56" s="1"/>
  <c r="H17" i="7"/>
  <c r="I47" i="56" s="1"/>
  <c r="D14" i="7"/>
  <c r="E44" i="56" s="1"/>
  <c r="E48" i="56"/>
  <c r="E52" i="56" s="1"/>
  <c r="E14" i="7"/>
  <c r="F44" i="56" s="1"/>
  <c r="F17" i="7"/>
  <c r="G47" i="56" s="1"/>
  <c r="C17" i="7"/>
  <c r="D47" i="56" s="1"/>
  <c r="G14" i="7"/>
  <c r="H44" i="56" s="1"/>
  <c r="E16" i="7"/>
  <c r="F46" i="56" s="1"/>
  <c r="G15" i="7"/>
  <c r="H45" i="56" s="1"/>
  <c r="J16" i="7"/>
  <c r="K46" i="56" s="1"/>
  <c r="I17" i="7"/>
  <c r="J47" i="56" s="1"/>
  <c r="D15" i="7"/>
  <c r="E45" i="56" s="1"/>
  <c r="C16" i="7"/>
  <c r="D46" i="56" s="1"/>
  <c r="F14" i="7"/>
  <c r="G44" i="56" s="1"/>
  <c r="E15" i="7"/>
  <c r="F45" i="56" s="1"/>
  <c r="D16" i="7"/>
  <c r="E46" i="56" s="1"/>
  <c r="L48" i="56"/>
  <c r="F52" i="56" l="1"/>
  <c r="F50" i="56"/>
  <c r="L50" i="56"/>
  <c r="L52" i="56"/>
  <c r="I50" i="56"/>
  <c r="I52" i="56"/>
  <c r="J50" i="56"/>
  <c r="J52" i="56"/>
  <c r="H50" i="56"/>
  <c r="H52" i="56"/>
  <c r="G50" i="56"/>
  <c r="G52" i="56"/>
  <c r="D52" i="56"/>
  <c r="N7" i="4"/>
  <c r="N10" i="4" s="1"/>
  <c r="I11" i="5"/>
  <c r="N8" i="4"/>
  <c r="K50" i="56"/>
  <c r="E50" i="56"/>
  <c r="N12" i="4"/>
  <c r="N13" i="4" s="1"/>
  <c r="B11" i="5"/>
  <c r="B7" i="4"/>
  <c r="B9" i="4" s="1"/>
  <c r="B8" i="4" l="1"/>
  <c r="N9" i="4"/>
  <c r="D11" i="5"/>
  <c r="D7" i="4"/>
  <c r="D11" i="4"/>
  <c r="D12" i="4" s="1"/>
  <c r="H7" i="4"/>
  <c r="H11" i="4"/>
  <c r="H12" i="4" s="1"/>
  <c r="Q8" i="4"/>
  <c r="Q7" i="4"/>
  <c r="Q12" i="4"/>
  <c r="Q13" i="4" s="1"/>
  <c r="F11" i="5"/>
  <c r="F7" i="4"/>
  <c r="F11" i="4"/>
  <c r="F12" i="4" s="1"/>
  <c r="I7" i="4"/>
  <c r="I11" i="4"/>
  <c r="I12" i="4" s="1"/>
  <c r="L57" i="5"/>
  <c r="L43" i="5"/>
  <c r="L48" i="5"/>
  <c r="L53" i="5"/>
  <c r="L52" i="5"/>
  <c r="L35" i="5"/>
  <c r="L34" i="5"/>
  <c r="Y33" i="5"/>
  <c r="L38" i="5"/>
  <c r="L51" i="5"/>
  <c r="L42" i="5"/>
  <c r="L39" i="5"/>
  <c r="X33" i="5"/>
  <c r="L56" i="5"/>
  <c r="L41" i="5"/>
  <c r="L46" i="5"/>
  <c r="L28" i="5"/>
  <c r="L50" i="5"/>
  <c r="L55" i="5"/>
  <c r="L11" i="5"/>
  <c r="L47" i="5"/>
  <c r="U33" i="5"/>
  <c r="L49" i="5"/>
  <c r="L54" i="5"/>
  <c r="L40" i="5"/>
  <c r="L45" i="5"/>
  <c r="L36" i="5"/>
  <c r="L58" i="5"/>
  <c r="L37" i="5"/>
  <c r="L44" i="5"/>
  <c r="Q33" i="5"/>
  <c r="O33" i="5"/>
  <c r="R33" i="5"/>
  <c r="S33" i="5"/>
  <c r="P33" i="5"/>
  <c r="N33" i="5"/>
  <c r="T33" i="5"/>
  <c r="M33" i="5"/>
  <c r="R7" i="4"/>
  <c r="R8" i="4"/>
  <c r="R12" i="4"/>
  <c r="R13" i="4" s="1"/>
  <c r="V7" i="4"/>
  <c r="V8" i="4"/>
  <c r="V12" i="4"/>
  <c r="V13" i="4" s="1"/>
  <c r="C7" i="4"/>
  <c r="C11" i="5"/>
  <c r="C11" i="4"/>
  <c r="C12" i="4" s="1"/>
  <c r="G7" i="4"/>
  <c r="G11" i="4"/>
  <c r="G12" i="4" s="1"/>
  <c r="W7" i="4"/>
  <c r="W8" i="4"/>
  <c r="W12" i="4"/>
  <c r="W13" i="4" s="1"/>
  <c r="U7" i="4"/>
  <c r="U8" i="4"/>
  <c r="U12" i="4"/>
  <c r="U13" i="4" s="1"/>
  <c r="J7" i="4"/>
  <c r="J11" i="4"/>
  <c r="J12" i="4" s="1"/>
  <c r="E7" i="4"/>
  <c r="E11" i="4"/>
  <c r="E12" i="4" s="1"/>
  <c r="K11" i="5"/>
  <c r="P7" i="4"/>
  <c r="P8" i="4"/>
  <c r="P12" i="4"/>
  <c r="P13" i="4" s="1"/>
  <c r="K7" i="4"/>
  <c r="K11" i="4"/>
  <c r="K12" i="4" s="1"/>
  <c r="T7" i="4"/>
  <c r="T8" i="4"/>
  <c r="T12" i="4"/>
  <c r="T13" i="4" s="1"/>
  <c r="J11" i="5"/>
  <c r="O7" i="4"/>
  <c r="O8" i="4"/>
  <c r="O12" i="4"/>
  <c r="O13" i="4" s="1"/>
  <c r="S8" i="4"/>
  <c r="S7" i="4"/>
  <c r="S12" i="4"/>
  <c r="S13" i="4" s="1"/>
  <c r="J31" i="56" l="1"/>
  <c r="I32" i="56"/>
  <c r="H32" i="56"/>
  <c r="K32" i="56"/>
  <c r="H31" i="56"/>
  <c r="I31" i="56"/>
  <c r="J32" i="56"/>
  <c r="K31" i="56"/>
  <c r="E31" i="56" l="1"/>
  <c r="D31" i="56"/>
  <c r="E32" i="56"/>
  <c r="D32" i="56"/>
  <c r="G32" i="56"/>
  <c r="F31" i="56"/>
  <c r="C32" i="56"/>
  <c r="G31" i="56"/>
  <c r="C31" i="56" l="1"/>
  <c r="E33" i="56" l="1"/>
  <c r="E34" i="56"/>
  <c r="D33" i="56"/>
  <c r="K33" i="56" l="1"/>
  <c r="I33" i="56"/>
  <c r="D34" i="56" l="1"/>
  <c r="J33" i="56"/>
  <c r="H33" i="56"/>
  <c r="E35" i="56"/>
  <c r="D35" i="56"/>
  <c r="I34" i="56" l="1"/>
  <c r="K34" i="56"/>
  <c r="H34" i="56"/>
  <c r="H35" i="56" l="1"/>
  <c r="J34" i="56"/>
  <c r="I35" i="56"/>
  <c r="J35" i="56"/>
  <c r="K35" i="56" l="1"/>
  <c r="F33" i="56"/>
  <c r="G33" i="56"/>
  <c r="C33" i="56" l="1"/>
  <c r="F34" i="56" l="1"/>
  <c r="G34" i="56"/>
  <c r="C34" i="56" l="1"/>
  <c r="F35" i="56"/>
  <c r="G35" i="56"/>
  <c r="C35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0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1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2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4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5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6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0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1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29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0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2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4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5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6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7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8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39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40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141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<sst xmlns="http://schemas.openxmlformats.org/spreadsheetml/2006/main" count="618" uniqueCount="149">
  <si>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</si>
  <si>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</si>
  <si>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</si>
  <si>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</si>
  <si>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</si>
  <si>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</si>
  <si>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</si>
  <si>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</si>
  <si>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</si>
  <si>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</si>
  <si>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</si>
  <si>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</si>
  <si>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</si>
  <si>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</si>
  <si>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</si>
  <si>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timeseries_output_HD_SSP245_Alt 0_Alt 1</t>
  </si>
  <si>
    <t>Select Sea Level Rise Module</t>
  </si>
  <si>
    <t>timeseries_output_HD_SSP245_Alt 2_Alt 3</t>
  </si>
  <si>
    <t>TEXT;</t>
  </si>
  <si>
    <t>.csv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</si>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</sst>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0" fillId="0" borderId="0" xfId="0" applyNumberFormat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0" fontId="0" fillId="0" borderId="0" xfId="4" applyFont="1"/>
    <xf numFmtId="164" fontId="0" fillId="14" borderId="0" xfId="9" applyNumberFormat="1" applyFont="1" applyFill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5" borderId="15" xfId="0" applyFont="1" applyFill="1" applyBorder="1"/>
    <xf numFmtId="0" fontId="1" fillId="0" borderId="0" xfId="7"/>
    <xf numFmtId="0" fontId="22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70" fontId="5" fillId="8" borderId="25" xfId="0" applyNumberFormat="1" applyFont="1" applyFill="1" applyBorder="1"/>
    <xf numFmtId="170" fontId="5" fillId="0" borderId="30" xfId="0" applyNumberFormat="1" applyFont="1" applyBorder="1"/>
    <xf numFmtId="170" fontId="5" fillId="8" borderId="30" xfId="0" applyNumberFormat="1" applyFont="1" applyFill="1" applyBorder="1"/>
    <xf numFmtId="170" fontId="5" fillId="10" borderId="40" xfId="0" applyNumberFormat="1" applyFont="1" applyFill="1" applyBorder="1"/>
    <xf numFmtId="170" fontId="0" fillId="0" borderId="0" xfId="0" applyNumberFormat="1"/>
    <xf numFmtId="171" fontId="0" fillId="8" borderId="0" xfId="1" applyNumberFormat="1" applyFont="1" applyFill="1" applyBorder="1"/>
    <xf numFmtId="0" fontId="23" fillId="0" borderId="10" xfId="0" applyFont="1" applyBorder="1"/>
    <xf numFmtId="166" fontId="23" fillId="0" borderId="24" xfId="0" applyNumberFormat="1" applyFont="1" applyBorder="1" applyAlignment="1">
      <alignment horizontal="right"/>
    </xf>
    <xf numFmtId="166" fontId="23" fillId="0" borderId="25" xfId="0" applyNumberFormat="1" applyFont="1" applyBorder="1"/>
    <xf numFmtId="0" fontId="23" fillId="0" borderId="22" xfId="0" applyFont="1" applyBorder="1"/>
    <xf numFmtId="0" fontId="23" fillId="0" borderId="15" xfId="0" applyFont="1" applyBorder="1"/>
    <xf numFmtId="0" fontId="23" fillId="0" borderId="16" xfId="0" applyFont="1" applyBorder="1"/>
    <xf numFmtId="166" fontId="23" fillId="0" borderId="24" xfId="0" applyNumberFormat="1" applyFont="1" applyBorder="1"/>
    <xf numFmtId="10" fontId="23" fillId="0" borderId="24" xfId="1" applyNumberFormat="1" applyFont="1" applyBorder="1" applyAlignment="1">
      <alignment horizontal="right"/>
    </xf>
    <xf numFmtId="10" fontId="23" fillId="0" borderId="25" xfId="1" applyNumberFormat="1" applyFont="1" applyBorder="1" applyAlignment="1">
      <alignment horizontal="right"/>
    </xf>
    <xf numFmtId="2" fontId="23" fillId="0" borderId="26" xfId="0" applyNumberFormat="1" applyFont="1" applyBorder="1" applyAlignment="1">
      <alignment vertical="center"/>
    </xf>
    <xf numFmtId="166" fontId="23" fillId="0" borderId="26" xfId="0" applyNumberFormat="1" applyFont="1" applyBorder="1" applyAlignment="1">
      <alignment vertical="center"/>
    </xf>
    <xf numFmtId="2" fontId="23" fillId="0" borderId="29" xfId="0" applyNumberFormat="1" applyFont="1" applyBorder="1" applyAlignment="1">
      <alignment vertical="center"/>
    </xf>
    <xf numFmtId="2" fontId="23" fillId="0" borderId="27" xfId="0" applyNumberFormat="1" applyFont="1" applyBorder="1" applyAlignment="1">
      <alignment vertical="center"/>
    </xf>
    <xf numFmtId="2" fontId="23" fillId="0" borderId="30" xfId="0" applyNumberFormat="1" applyFont="1" applyBorder="1" applyAlignment="1">
      <alignment vertical="center"/>
    </xf>
    <xf numFmtId="2" fontId="23" fillId="8" borderId="29" xfId="0" applyNumberFormat="1" applyFont="1" applyFill="1" applyBorder="1" applyAlignment="1">
      <alignment vertical="center"/>
    </xf>
    <xf numFmtId="2" fontId="23" fillId="8" borderId="27" xfId="0" applyNumberFormat="1" applyFont="1" applyFill="1" applyBorder="1" applyAlignment="1">
      <alignment vertical="center"/>
    </xf>
    <xf numFmtId="2" fontId="23" fillId="8" borderId="30" xfId="0" applyNumberFormat="1" applyFont="1" applyFill="1" applyBorder="1" applyAlignment="1">
      <alignment vertical="center"/>
    </xf>
    <xf numFmtId="2" fontId="23" fillId="0" borderId="23" xfId="0" applyNumberFormat="1" applyFont="1" applyBorder="1" applyAlignment="1">
      <alignment vertical="center"/>
    </xf>
    <xf numFmtId="2" fontId="23" fillId="0" borderId="24" xfId="0" applyNumberFormat="1" applyFont="1" applyBorder="1" applyAlignment="1">
      <alignment vertical="center"/>
    </xf>
    <xf numFmtId="2" fontId="23" fillId="0" borderId="31" xfId="0" applyNumberFormat="1" applyFont="1" applyBorder="1" applyAlignment="1">
      <alignment vertical="center"/>
    </xf>
    <xf numFmtId="166" fontId="23" fillId="0" borderId="27" xfId="0" applyNumberFormat="1" applyFont="1" applyBorder="1" applyAlignment="1">
      <alignment vertical="center"/>
    </xf>
    <xf numFmtId="166" fontId="23" fillId="8" borderId="29" xfId="0" applyNumberFormat="1" applyFont="1" applyFill="1" applyBorder="1" applyAlignment="1">
      <alignment vertical="center"/>
    </xf>
    <xf numFmtId="166" fontId="23" fillId="8" borderId="27" xfId="0" applyNumberFormat="1" applyFont="1" applyFill="1" applyBorder="1" applyAlignment="1">
      <alignment vertical="center"/>
    </xf>
    <xf numFmtId="166" fontId="23" fillId="8" borderId="30" xfId="0" applyNumberFormat="1" applyFont="1" applyFill="1" applyBorder="1" applyAlignment="1">
      <alignment vertical="center"/>
    </xf>
    <xf numFmtId="165" fontId="23" fillId="0" borderId="38" xfId="0" applyNumberFormat="1" applyFont="1" applyBorder="1" applyAlignment="1">
      <alignment vertical="center"/>
    </xf>
    <xf numFmtId="165" fontId="23" fillId="0" borderId="39" xfId="0" applyNumberFormat="1" applyFont="1" applyBorder="1" applyAlignment="1">
      <alignment vertical="center"/>
    </xf>
    <xf numFmtId="165" fontId="23" fillId="0" borderId="40" xfId="0" applyNumberFormat="1" applyFont="1" applyBorder="1" applyAlignment="1">
      <alignment vertical="center"/>
    </xf>
    <xf numFmtId="2" fontId="23" fillId="0" borderId="38" xfId="0" applyNumberFormat="1" applyFont="1" applyBorder="1" applyAlignment="1">
      <alignment vertical="center"/>
    </xf>
    <xf numFmtId="2" fontId="23" fillId="0" borderId="39" xfId="0" applyNumberFormat="1" applyFont="1" applyBorder="1" applyAlignment="1">
      <alignment vertical="center"/>
    </xf>
    <xf numFmtId="2" fontId="23" fillId="0" borderId="4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166" fontId="23" fillId="0" borderId="3" xfId="0" applyNumberFormat="1" applyFont="1" applyBorder="1" applyAlignment="1">
      <alignment vertical="center"/>
    </xf>
    <xf numFmtId="166" fontId="23" fillId="0" borderId="24" xfId="0" applyNumberFormat="1" applyFont="1" applyBorder="1" applyAlignment="1">
      <alignment vertical="center"/>
    </xf>
    <xf numFmtId="166" fontId="23" fillId="0" borderId="31" xfId="0" applyNumberFormat="1" applyFont="1" applyBorder="1" applyAlignment="1">
      <alignment vertical="center"/>
    </xf>
    <xf numFmtId="2" fontId="23" fillId="8" borderId="3" xfId="0" applyNumberFormat="1" applyFont="1" applyFill="1" applyBorder="1" applyAlignment="1">
      <alignment vertical="center"/>
    </xf>
    <xf numFmtId="2" fontId="23" fillId="8" borderId="24" xfId="0" applyNumberFormat="1" applyFont="1" applyFill="1" applyBorder="1" applyAlignment="1">
      <alignment vertical="center"/>
    </xf>
    <xf numFmtId="2" fontId="23" fillId="8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478.62320890000001</c:v>
                </c:pt>
                <c:pt idx="1">
                  <c:v>546.16840609999997</c:v>
                </c:pt>
                <c:pt idx="2">
                  <c:v>617.32770589999996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478.6231689</c:v>
                </c:pt>
                <c:pt idx="1">
                  <c:v>546.16837610000005</c:v>
                </c:pt>
                <c:pt idx="2">
                  <c:v>617.32753419999995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478.62272910000002</c:v>
                </c:pt>
                <c:pt idx="1">
                  <c:v>546.16458139999997</c:v>
                </c:pt>
                <c:pt idx="2">
                  <c:v>617.31751989999998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478.62064329999998</c:v>
                </c:pt>
                <c:pt idx="1">
                  <c:v>546.15225410000005</c:v>
                </c:pt>
                <c:pt idx="2">
                  <c:v>617.28812440000002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2.3236284789999999</c:v>
                </c:pt>
                <c:pt idx="12">
                  <c:v>2.5166367379999999</c:v>
                </c:pt>
                <c:pt idx="13">
                  <c:v>2.6572981050000002</c:v>
                </c:pt>
                <c:pt idx="14">
                  <c:v>2.8073792790000001</c:v>
                </c:pt>
                <c:pt idx="15">
                  <c:v>2.9113637109999999</c:v>
                </c:pt>
                <c:pt idx="16">
                  <c:v>3.033307846</c:v>
                </c:pt>
                <c:pt idx="17">
                  <c:v>3.1115621189999998</c:v>
                </c:pt>
                <c:pt idx="18">
                  <c:v>3.2019941439999999</c:v>
                </c:pt>
                <c:pt idx="19">
                  <c:v>3.266454687</c:v>
                </c:pt>
                <c:pt idx="20">
                  <c:v>3.326267987</c:v>
                </c:pt>
                <c:pt idx="21">
                  <c:v>3.3835985069999999</c:v>
                </c:pt>
                <c:pt idx="22">
                  <c:v>3.4269073419999998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26.684605155378051</c:v>
                </c:pt>
                <c:pt idx="12">
                  <c:v>31.320964807111928</c:v>
                </c:pt>
                <c:pt idx="13">
                  <c:v>36.23467330075578</c:v>
                </c:pt>
                <c:pt idx="14">
                  <c:v>41.443176989289057</c:v>
                </c:pt>
                <c:pt idx="15">
                  <c:v>46.815405226681662</c:v>
                </c:pt>
                <c:pt idx="16">
                  <c:v>52.391084764684301</c:v>
                </c:pt>
                <c:pt idx="17">
                  <c:v>58.0410792137275</c:v>
                </c:pt>
                <c:pt idx="18">
                  <c:v>63.791483394715243</c:v>
                </c:pt>
                <c:pt idx="19">
                  <c:v>69.562297317938473</c:v>
                </c:pt>
                <c:pt idx="20">
                  <c:v>75.334804233659511</c:v>
                </c:pt>
                <c:pt idx="21">
                  <c:v>81.098140884432297</c:v>
                </c:pt>
                <c:pt idx="22">
                  <c:v>86.80936338496376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1-4AAF-AEF9-D71771A6A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26.684605155378051</c:v>
                </c:pt>
                <c:pt idx="12">
                  <c:v>31.320943631459937</c:v>
                </c:pt>
                <c:pt idx="13">
                  <c:v>36.234651523449322</c:v>
                </c:pt>
                <c:pt idx="14">
                  <c:v>41.443150113252834</c:v>
                </c:pt>
                <c:pt idx="15">
                  <c:v>46.815377822831842</c:v>
                </c:pt>
                <c:pt idx="16">
                  <c:v>52.391056910169873</c:v>
                </c:pt>
                <c:pt idx="17">
                  <c:v>58.041051003268421</c:v>
                </c:pt>
                <c:pt idx="18">
                  <c:v>63.79145489823771</c:v>
                </c:pt>
                <c:pt idx="19">
                  <c:v>69.562268608931078</c:v>
                </c:pt>
                <c:pt idx="20">
                  <c:v>75.334775375303764</c:v>
                </c:pt>
                <c:pt idx="21">
                  <c:v>81.098111930196168</c:v>
                </c:pt>
                <c:pt idx="22">
                  <c:v>86.809310316712185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D-49C1-8BFE-1FF4D11A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2.3236284789999999</c:v>
                </c:pt>
                <c:pt idx="12">
                  <c:v>2.5166284380000001</c:v>
                </c:pt>
                <c:pt idx="13">
                  <c:v>2.6572981050000002</c:v>
                </c:pt>
                <c:pt idx="14">
                  <c:v>2.8073775790000002</c:v>
                </c:pt>
                <c:pt idx="15">
                  <c:v>2.9113637109999999</c:v>
                </c:pt>
                <c:pt idx="16">
                  <c:v>3.033307846</c:v>
                </c:pt>
                <c:pt idx="17">
                  <c:v>3.1115621189999998</c:v>
                </c:pt>
                <c:pt idx="18">
                  <c:v>3.2019941439999999</c:v>
                </c:pt>
                <c:pt idx="19">
                  <c:v>3.266454687</c:v>
                </c:pt>
                <c:pt idx="20">
                  <c:v>3.326267987</c:v>
                </c:pt>
                <c:pt idx="21">
                  <c:v>3.3835985069999999</c:v>
                </c:pt>
                <c:pt idx="22">
                  <c:v>3.4268990420000001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D-49C1-8BFE-1FF4D11A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2.3236284789999999</c:v>
                </c:pt>
                <c:pt idx="12">
                  <c:v>2.5166284380000001</c:v>
                </c:pt>
                <c:pt idx="13">
                  <c:v>2.6572981050000002</c:v>
                </c:pt>
                <c:pt idx="14">
                  <c:v>2.8073775790000002</c:v>
                </c:pt>
                <c:pt idx="15">
                  <c:v>2.9113637109999999</c:v>
                </c:pt>
                <c:pt idx="16">
                  <c:v>3.033307846</c:v>
                </c:pt>
                <c:pt idx="17">
                  <c:v>3.1115621189999998</c:v>
                </c:pt>
                <c:pt idx="18">
                  <c:v>3.2019941439999999</c:v>
                </c:pt>
                <c:pt idx="19">
                  <c:v>3.266454687</c:v>
                </c:pt>
                <c:pt idx="20">
                  <c:v>3.326267987</c:v>
                </c:pt>
                <c:pt idx="21">
                  <c:v>3.3835985069999999</c:v>
                </c:pt>
                <c:pt idx="22">
                  <c:v>3.4268990420000001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26.684605155378051</c:v>
                </c:pt>
                <c:pt idx="12">
                  <c:v>31.320943631459937</c:v>
                </c:pt>
                <c:pt idx="13">
                  <c:v>36.234651523449322</c:v>
                </c:pt>
                <c:pt idx="14">
                  <c:v>41.443150113252834</c:v>
                </c:pt>
                <c:pt idx="15">
                  <c:v>46.815377822831842</c:v>
                </c:pt>
                <c:pt idx="16">
                  <c:v>52.391056910169873</c:v>
                </c:pt>
                <c:pt idx="17">
                  <c:v>58.041051003268421</c:v>
                </c:pt>
                <c:pt idx="18">
                  <c:v>63.79145489823771</c:v>
                </c:pt>
                <c:pt idx="19">
                  <c:v>69.562268608931078</c:v>
                </c:pt>
                <c:pt idx="20">
                  <c:v>75.334775375303764</c:v>
                </c:pt>
                <c:pt idx="21">
                  <c:v>81.098111930196168</c:v>
                </c:pt>
                <c:pt idx="22">
                  <c:v>86.809310316712185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7A-4905-9560-6D0F481AD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26.684580482099001</c:v>
                </c:pt>
                <c:pt idx="12">
                  <c:v>31.320892605822593</c:v>
                </c:pt>
                <c:pt idx="13">
                  <c:v>36.234551033073537</c:v>
                </c:pt>
                <c:pt idx="14">
                  <c:v>41.442997995054995</c:v>
                </c:pt>
                <c:pt idx="15">
                  <c:v>46.815140505833206</c:v>
                </c:pt>
                <c:pt idx="16">
                  <c:v>52.390732127086068</c:v>
                </c:pt>
                <c:pt idx="17">
                  <c:v>58.040609228385023</c:v>
                </c:pt>
                <c:pt idx="18">
                  <c:v>63.79089465879705</c:v>
                </c:pt>
                <c:pt idx="19">
                  <c:v>69.561560646703441</c:v>
                </c:pt>
                <c:pt idx="20">
                  <c:v>75.333895486716727</c:v>
                </c:pt>
                <c:pt idx="21">
                  <c:v>81.097079425545715</c:v>
                </c:pt>
                <c:pt idx="22">
                  <c:v>86.808107150743083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6-4C49-BC19-239C38F69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2.3236184789999998</c:v>
                </c:pt>
                <c:pt idx="12">
                  <c:v>2.5166184380000001</c:v>
                </c:pt>
                <c:pt idx="13">
                  <c:v>2.6572798049999999</c:v>
                </c:pt>
                <c:pt idx="14">
                  <c:v>2.8073592789999999</c:v>
                </c:pt>
                <c:pt idx="15">
                  <c:v>2.9113337110000002</c:v>
                </c:pt>
                <c:pt idx="16">
                  <c:v>3.0332778459999998</c:v>
                </c:pt>
                <c:pt idx="17">
                  <c:v>3.111522119</c:v>
                </c:pt>
                <c:pt idx="18">
                  <c:v>3.2019541440000001</c:v>
                </c:pt>
                <c:pt idx="19">
                  <c:v>3.2664046870000001</c:v>
                </c:pt>
                <c:pt idx="20">
                  <c:v>3.326209687</c:v>
                </c:pt>
                <c:pt idx="21">
                  <c:v>3.3835468070000001</c:v>
                </c:pt>
                <c:pt idx="22">
                  <c:v>3.426840742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6-4C49-BC19-239C38F69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2.3236184789999998</c:v>
                </c:pt>
                <c:pt idx="12">
                  <c:v>2.5166184380000001</c:v>
                </c:pt>
                <c:pt idx="13">
                  <c:v>2.6572798049999999</c:v>
                </c:pt>
                <c:pt idx="14">
                  <c:v>2.8073592789999999</c:v>
                </c:pt>
                <c:pt idx="15">
                  <c:v>2.9113337110000002</c:v>
                </c:pt>
                <c:pt idx="16">
                  <c:v>3.0332778459999998</c:v>
                </c:pt>
                <c:pt idx="17">
                  <c:v>3.111522119</c:v>
                </c:pt>
                <c:pt idx="18">
                  <c:v>3.2019541440000001</c:v>
                </c:pt>
                <c:pt idx="19">
                  <c:v>3.2664046870000001</c:v>
                </c:pt>
                <c:pt idx="20">
                  <c:v>3.326209687</c:v>
                </c:pt>
                <c:pt idx="21">
                  <c:v>3.3835468070000001</c:v>
                </c:pt>
                <c:pt idx="22">
                  <c:v>3.426840742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26.684580482099001</c:v>
                </c:pt>
                <c:pt idx="12">
                  <c:v>31.320892605822593</c:v>
                </c:pt>
                <c:pt idx="13">
                  <c:v>36.234551033073537</c:v>
                </c:pt>
                <c:pt idx="14">
                  <c:v>41.442997995054995</c:v>
                </c:pt>
                <c:pt idx="15">
                  <c:v>46.815140505833206</c:v>
                </c:pt>
                <c:pt idx="16">
                  <c:v>52.390732127086068</c:v>
                </c:pt>
                <c:pt idx="17">
                  <c:v>58.040609228385023</c:v>
                </c:pt>
                <c:pt idx="18">
                  <c:v>63.79089465879705</c:v>
                </c:pt>
                <c:pt idx="19">
                  <c:v>69.561560646703441</c:v>
                </c:pt>
                <c:pt idx="20">
                  <c:v>75.333895486716727</c:v>
                </c:pt>
                <c:pt idx="21">
                  <c:v>81.097079425545715</c:v>
                </c:pt>
                <c:pt idx="22">
                  <c:v>86.808107150743083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8C-4391-A260-88BDD5BCF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18.639495768819231</c:v>
                </c:pt>
                <c:pt idx="10">
                  <c:v>22.459712700618361</c:v>
                </c:pt>
                <c:pt idx="11">
                  <c:v>26.684354228677513</c:v>
                </c:pt>
                <c:pt idx="12">
                  <c:v>31.320526753250299</c:v>
                </c:pt>
                <c:pt idx="13">
                  <c:v>36.233995583615908</c:v>
                </c:pt>
                <c:pt idx="14">
                  <c:v>41.442236333301977</c:v>
                </c:pt>
                <c:pt idx="15">
                  <c:v>46.814144658026393</c:v>
                </c:pt>
                <c:pt idx="16">
                  <c:v>52.389441361187174</c:v>
                </c:pt>
                <c:pt idx="17">
                  <c:v>58.038973039950989</c:v>
                </c:pt>
                <c:pt idx="18">
                  <c:v>63.788895085936026</c:v>
                </c:pt>
                <c:pt idx="19">
                  <c:v>69.559101468010752</c:v>
                </c:pt>
                <c:pt idx="20">
                  <c:v>75.330918794869888</c:v>
                </c:pt>
                <c:pt idx="21">
                  <c:v>81.093624665740066</c:v>
                </c:pt>
                <c:pt idx="22">
                  <c:v>86.80413493583697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F-4E36-A675-283306DF1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1.9301476639999999</c:v>
                </c:pt>
                <c:pt idx="10">
                  <c:v>2.1320008380000002</c:v>
                </c:pt>
                <c:pt idx="11">
                  <c:v>2.3235767790000001</c:v>
                </c:pt>
                <c:pt idx="12">
                  <c:v>2.5165667379999999</c:v>
                </c:pt>
                <c:pt idx="13">
                  <c:v>2.6572115049999998</c:v>
                </c:pt>
                <c:pt idx="14">
                  <c:v>2.807287579</c:v>
                </c:pt>
                <c:pt idx="15">
                  <c:v>2.9112537110000001</c:v>
                </c:pt>
                <c:pt idx="16">
                  <c:v>3.0331778460000001</c:v>
                </c:pt>
                <c:pt idx="17">
                  <c:v>3.1114055189999998</c:v>
                </c:pt>
                <c:pt idx="18">
                  <c:v>3.2018324439999999</c:v>
                </c:pt>
                <c:pt idx="19">
                  <c:v>3.266249787</c:v>
                </c:pt>
                <c:pt idx="20">
                  <c:v>3.3260347870000002</c:v>
                </c:pt>
                <c:pt idx="21">
                  <c:v>3.3833851070000001</c:v>
                </c:pt>
                <c:pt idx="22">
                  <c:v>3.4266641419999999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F-4E36-A675-283306DF1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1.9301476639999999</c:v>
                </c:pt>
                <c:pt idx="10">
                  <c:v>2.1320008380000002</c:v>
                </c:pt>
                <c:pt idx="11">
                  <c:v>2.3235767790000001</c:v>
                </c:pt>
                <c:pt idx="12">
                  <c:v>2.5165667379999999</c:v>
                </c:pt>
                <c:pt idx="13">
                  <c:v>2.6572115049999998</c:v>
                </c:pt>
                <c:pt idx="14">
                  <c:v>2.807287579</c:v>
                </c:pt>
                <c:pt idx="15">
                  <c:v>2.9112537110000001</c:v>
                </c:pt>
                <c:pt idx="16">
                  <c:v>3.0331778460000001</c:v>
                </c:pt>
                <c:pt idx="17">
                  <c:v>3.1114055189999998</c:v>
                </c:pt>
                <c:pt idx="18">
                  <c:v>3.2018324439999999</c:v>
                </c:pt>
                <c:pt idx="19">
                  <c:v>3.266249787</c:v>
                </c:pt>
                <c:pt idx="20">
                  <c:v>3.3260347870000002</c:v>
                </c:pt>
                <c:pt idx="21">
                  <c:v>3.3833851070000001</c:v>
                </c:pt>
                <c:pt idx="22">
                  <c:v>3.4266641419999999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18.639495768819231</c:v>
                </c:pt>
                <c:pt idx="10">
                  <c:v>22.459712700618361</c:v>
                </c:pt>
                <c:pt idx="11">
                  <c:v>26.684354228677513</c:v>
                </c:pt>
                <c:pt idx="12">
                  <c:v>31.320526753250299</c:v>
                </c:pt>
                <c:pt idx="13">
                  <c:v>36.233995583615908</c:v>
                </c:pt>
                <c:pt idx="14">
                  <c:v>41.442236333301977</c:v>
                </c:pt>
                <c:pt idx="15">
                  <c:v>46.814144658026393</c:v>
                </c:pt>
                <c:pt idx="16">
                  <c:v>52.389441361187174</c:v>
                </c:pt>
                <c:pt idx="17">
                  <c:v>58.038973039950989</c:v>
                </c:pt>
                <c:pt idx="18">
                  <c:v>63.788895085936026</c:v>
                </c:pt>
                <c:pt idx="19">
                  <c:v>69.559101468010752</c:v>
                </c:pt>
                <c:pt idx="20">
                  <c:v>75.330918794869888</c:v>
                </c:pt>
                <c:pt idx="21">
                  <c:v>81.093624665740066</c:v>
                </c:pt>
                <c:pt idx="22">
                  <c:v>86.80413493583697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77-4285-BE10-BE96BE65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4.0000000012696546E-5</c:v>
                </c:pt>
                <c:pt idx="1">
                  <c:v>2.9999999924257281E-5</c:v>
                </c:pt>
                <c:pt idx="2">
                  <c:v>1.7170000000987784E-4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4.7979999999370193E-4</c:v>
                </c:pt>
                <c:pt idx="1">
                  <c:v>3.8246999999955733E-3</c:v>
                </c:pt>
                <c:pt idx="2">
                  <c:v>1.0185999999976048E-2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2.5656000000253698E-3</c:v>
                </c:pt>
                <c:pt idx="1">
                  <c:v>1.6151999999920008E-2</c:v>
                </c:pt>
                <c:pt idx="2">
                  <c:v>3.9581499999940206E-2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2.132040838</c:v>
                </c:pt>
                <c:pt idx="1">
                  <c:v>2.8073792790000001</c:v>
                </c:pt>
                <c:pt idx="2">
                  <c:v>3.4269073419999998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2.132040838</c:v>
                </c:pt>
                <c:pt idx="1">
                  <c:v>2.8073775790000002</c:v>
                </c:pt>
                <c:pt idx="2">
                  <c:v>3.4268990420000001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2.132040838</c:v>
                </c:pt>
                <c:pt idx="1">
                  <c:v>2.8073592789999999</c:v>
                </c:pt>
                <c:pt idx="2">
                  <c:v>3.426840742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2.1320008380000002</c:v>
                </c:pt>
                <c:pt idx="1">
                  <c:v>2.807287579</c:v>
                </c:pt>
                <c:pt idx="2">
                  <c:v>3.4266641419999999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0</c:v>
                </c:pt>
                <c:pt idx="1">
                  <c:v>1.6999999998823512E-6</c:v>
                </c:pt>
                <c:pt idx="2">
                  <c:v>8.2999999997390717E-6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0</c:v>
                </c:pt>
                <c:pt idx="1">
                  <c:v>2.0000000000131024E-5</c:v>
                </c:pt>
                <c:pt idx="2">
                  <c:v>6.6599999999805704E-5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3.9999999999817959E-5</c:v>
                </c:pt>
                <c:pt idx="1">
                  <c:v>9.170000000002787E-5</c:v>
                </c:pt>
                <c:pt idx="2">
                  <c:v>2.4319999999988795E-4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0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0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400</c:v>
                </c:pt>
                <c:pt idx="4">
                  <c:v>10700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180.17969890000001</c:v>
                </c:pt>
                <c:pt idx="15">
                  <c:v>176.63128080000001</c:v>
                </c:pt>
                <c:pt idx="16">
                  <c:v>173.1762104</c:v>
                </c:pt>
                <c:pt idx="17">
                  <c:v>168.91449180000001</c:v>
                </c:pt>
                <c:pt idx="18">
                  <c:v>164.88981649999999</c:v>
                </c:pt>
                <c:pt idx="19">
                  <c:v>161.360578</c:v>
                </c:pt>
                <c:pt idx="20">
                  <c:v>157.48407750000001</c:v>
                </c:pt>
                <c:pt idx="21">
                  <c:v>153.7610579</c:v>
                </c:pt>
                <c:pt idx="22">
                  <c:v>150.3914063</c:v>
                </c:pt>
                <c:pt idx="23">
                  <c:v>147.3802881</c:v>
                </c:pt>
                <c:pt idx="24">
                  <c:v>144.6689667</c:v>
                </c:pt>
                <c:pt idx="25">
                  <c:v>142.30252669999999</c:v>
                </c:pt>
                <c:pt idx="26">
                  <c:v>140.23194649999999</c:v>
                </c:pt>
                <c:pt idx="27">
                  <c:v>137.97366289999999</c:v>
                </c:pt>
                <c:pt idx="28">
                  <c:v>136.0104126</c:v>
                </c:pt>
                <c:pt idx="29">
                  <c:v>134.2923054</c:v>
                </c:pt>
                <c:pt idx="30">
                  <c:v>132.72669429999999</c:v>
                </c:pt>
                <c:pt idx="31">
                  <c:v>130.66881169999999</c:v>
                </c:pt>
                <c:pt idx="32">
                  <c:v>128.82131989999999</c:v>
                </c:pt>
                <c:pt idx="33">
                  <c:v>127.0202354</c:v>
                </c:pt>
                <c:pt idx="34">
                  <c:v>125.29738879999999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180.17733899999999</c:v>
                </c:pt>
                <c:pt idx="15">
                  <c:v>176.62664789999999</c:v>
                </c:pt>
                <c:pt idx="16">
                  <c:v>173.16917990000002</c:v>
                </c:pt>
                <c:pt idx="17">
                  <c:v>168.90262759999999</c:v>
                </c:pt>
                <c:pt idx="18">
                  <c:v>164.87342899999999</c:v>
                </c:pt>
                <c:pt idx="19">
                  <c:v>161.34041669999999</c:v>
                </c:pt>
                <c:pt idx="20">
                  <c:v>157.45981980000002</c:v>
                </c:pt>
                <c:pt idx="21">
                  <c:v>153.73325630000002</c:v>
                </c:pt>
                <c:pt idx="22">
                  <c:v>150.36018319999999</c:v>
                </c:pt>
                <c:pt idx="23">
                  <c:v>147.34757690000001</c:v>
                </c:pt>
                <c:pt idx="24">
                  <c:v>144.6330418</c:v>
                </c:pt>
                <c:pt idx="25">
                  <c:v>142.2590706</c:v>
                </c:pt>
                <c:pt idx="26">
                  <c:v>140.181591</c:v>
                </c:pt>
                <c:pt idx="27">
                  <c:v>137.91460609999999</c:v>
                </c:pt>
                <c:pt idx="28">
                  <c:v>135.9433296</c:v>
                </c:pt>
                <c:pt idx="29">
                  <c:v>134.2186859</c:v>
                </c:pt>
                <c:pt idx="30">
                  <c:v>132.6470731</c:v>
                </c:pt>
                <c:pt idx="31">
                  <c:v>130.5882234</c:v>
                </c:pt>
                <c:pt idx="32">
                  <c:v>128.73982480000001</c:v>
                </c:pt>
                <c:pt idx="33">
                  <c:v>126.941165</c:v>
                </c:pt>
                <c:pt idx="34">
                  <c:v>125.22081340000001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180.17123309999999</c:v>
                </c:pt>
                <c:pt idx="15">
                  <c:v>176.60878359999998</c:v>
                </c:pt>
                <c:pt idx="16">
                  <c:v>173.1403282</c:v>
                </c:pt>
                <c:pt idx="17">
                  <c:v>168.70745500000001</c:v>
                </c:pt>
                <c:pt idx="18">
                  <c:v>164.52244719999999</c:v>
                </c:pt>
                <c:pt idx="19">
                  <c:v>160.84058580000001</c:v>
                </c:pt>
                <c:pt idx="20">
                  <c:v>156.8022655</c:v>
                </c:pt>
                <c:pt idx="21">
                  <c:v>152.9259184</c:v>
                </c:pt>
                <c:pt idx="22">
                  <c:v>149.412778</c:v>
                </c:pt>
                <c:pt idx="23">
                  <c:v>146.28313369999998</c:v>
                </c:pt>
                <c:pt idx="24">
                  <c:v>143.46918580000002</c:v>
                </c:pt>
                <c:pt idx="25">
                  <c:v>140.99748600000001</c:v>
                </c:pt>
                <c:pt idx="26">
                  <c:v>138.82953069999999</c:v>
                </c:pt>
                <c:pt idx="27">
                  <c:v>136.48567409999998</c:v>
                </c:pt>
                <c:pt idx="28">
                  <c:v>134.44326390000001</c:v>
                </c:pt>
                <c:pt idx="29">
                  <c:v>132.6533628</c:v>
                </c:pt>
                <c:pt idx="30">
                  <c:v>131.02451440000002</c:v>
                </c:pt>
                <c:pt idx="31">
                  <c:v>128.91899279999998</c:v>
                </c:pt>
                <c:pt idx="32">
                  <c:v>127.0264071</c:v>
                </c:pt>
                <c:pt idx="33">
                  <c:v>125.1919223</c:v>
                </c:pt>
                <c:pt idx="34">
                  <c:v>123.44306259999999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180.1605658</c:v>
                </c:pt>
                <c:pt idx="15">
                  <c:v>176.28481959999999</c:v>
                </c:pt>
                <c:pt idx="16">
                  <c:v>172.54086509999999</c:v>
                </c:pt>
                <c:pt idx="17">
                  <c:v>167.6604572</c:v>
                </c:pt>
                <c:pt idx="18">
                  <c:v>163.06445099999999</c:v>
                </c:pt>
                <c:pt idx="19">
                  <c:v>158.77795330000001</c:v>
                </c:pt>
                <c:pt idx="20">
                  <c:v>154.1706897</c:v>
                </c:pt>
                <c:pt idx="21">
                  <c:v>149.71505159999998</c:v>
                </c:pt>
                <c:pt idx="22">
                  <c:v>145.65851380000001</c:v>
                </c:pt>
                <c:pt idx="23">
                  <c:v>142.00481189999999</c:v>
                </c:pt>
                <c:pt idx="24">
                  <c:v>138.69603499999999</c:v>
                </c:pt>
                <c:pt idx="25">
                  <c:v>135.85462480000001</c:v>
                </c:pt>
                <c:pt idx="26">
                  <c:v>133.3320913</c:v>
                </c:pt>
                <c:pt idx="27">
                  <c:v>130.89673429999999</c:v>
                </c:pt>
                <c:pt idx="28">
                  <c:v>128.76540399999999</c:v>
                </c:pt>
                <c:pt idx="29">
                  <c:v>126.92331859999999</c:v>
                </c:pt>
                <c:pt idx="30">
                  <c:v>125.2590513</c:v>
                </c:pt>
                <c:pt idx="31">
                  <c:v>123.2872588</c:v>
                </c:pt>
                <c:pt idx="32">
                  <c:v>121.51085399999999</c:v>
                </c:pt>
                <c:pt idx="33">
                  <c:v>119.9264548</c:v>
                </c:pt>
                <c:pt idx="34">
                  <c:v>118.4170024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180.17969890000001</c:v>
                </c:pt>
                <c:pt idx="15">
                  <c:v>176.63128080000001</c:v>
                </c:pt>
                <c:pt idx="16">
                  <c:v>173.1762104</c:v>
                </c:pt>
                <c:pt idx="17">
                  <c:v>168.91449180000001</c:v>
                </c:pt>
                <c:pt idx="18">
                  <c:v>164.88981649999999</c:v>
                </c:pt>
                <c:pt idx="19">
                  <c:v>161.360578</c:v>
                </c:pt>
                <c:pt idx="20">
                  <c:v>157.48407750000001</c:v>
                </c:pt>
                <c:pt idx="21">
                  <c:v>153.7610579</c:v>
                </c:pt>
                <c:pt idx="22">
                  <c:v>150.3914063</c:v>
                </c:pt>
                <c:pt idx="23">
                  <c:v>147.3802881</c:v>
                </c:pt>
                <c:pt idx="24">
                  <c:v>144.6689667</c:v>
                </c:pt>
                <c:pt idx="25">
                  <c:v>142.30252669999999</c:v>
                </c:pt>
                <c:pt idx="26">
                  <c:v>140.23194649999999</c:v>
                </c:pt>
                <c:pt idx="27">
                  <c:v>137.97366289999999</c:v>
                </c:pt>
                <c:pt idx="28">
                  <c:v>136.0104126</c:v>
                </c:pt>
                <c:pt idx="29">
                  <c:v>134.2923054</c:v>
                </c:pt>
                <c:pt idx="30">
                  <c:v>132.72669429999999</c:v>
                </c:pt>
                <c:pt idx="31">
                  <c:v>130.66881169999999</c:v>
                </c:pt>
                <c:pt idx="32">
                  <c:v>128.82131989999999</c:v>
                </c:pt>
                <c:pt idx="33">
                  <c:v>127.0202354</c:v>
                </c:pt>
                <c:pt idx="34">
                  <c:v>125.29738879999999</c:v>
                </c:pt>
                <c:pt idx="35">
                  <c:v>125.23299324960362</c:v>
                </c:pt>
                <c:pt idx="36">
                  <c:v>125.16859769920727</c:v>
                </c:pt>
                <c:pt idx="37">
                  <c:v>125.1042021488109</c:v>
                </c:pt>
                <c:pt idx="38">
                  <c:v>125.03980659841453</c:v>
                </c:pt>
                <c:pt idx="39">
                  <c:v>124.97541104801816</c:v>
                </c:pt>
                <c:pt idx="40">
                  <c:v>124.91101549762179</c:v>
                </c:pt>
                <c:pt idx="41">
                  <c:v>124.84661994722542</c:v>
                </c:pt>
                <c:pt idx="42">
                  <c:v>124.78222439682905</c:v>
                </c:pt>
                <c:pt idx="43">
                  <c:v>124.71782884643268</c:v>
                </c:pt>
                <c:pt idx="44">
                  <c:v>124.65343329603631</c:v>
                </c:pt>
                <c:pt idx="45">
                  <c:v>124.58903774563996</c:v>
                </c:pt>
                <c:pt idx="46">
                  <c:v>124.52464219524359</c:v>
                </c:pt>
                <c:pt idx="47">
                  <c:v>124.46024664484722</c:v>
                </c:pt>
                <c:pt idx="48">
                  <c:v>124.39585109445085</c:v>
                </c:pt>
                <c:pt idx="49">
                  <c:v>124.33145554405448</c:v>
                </c:pt>
                <c:pt idx="50">
                  <c:v>124.29431306115595</c:v>
                </c:pt>
                <c:pt idx="51">
                  <c:v>124.25717057825743</c:v>
                </c:pt>
                <c:pt idx="52">
                  <c:v>124.2200280953589</c:v>
                </c:pt>
                <c:pt idx="53">
                  <c:v>124.18288561246038</c:v>
                </c:pt>
                <c:pt idx="54">
                  <c:v>124.14574312956185</c:v>
                </c:pt>
                <c:pt idx="55">
                  <c:v>124.10860064666332</c:v>
                </c:pt>
                <c:pt idx="56">
                  <c:v>124.0714581637648</c:v>
                </c:pt>
                <c:pt idx="57">
                  <c:v>124.03431568086627</c:v>
                </c:pt>
                <c:pt idx="58">
                  <c:v>123.99717319796775</c:v>
                </c:pt>
                <c:pt idx="59">
                  <c:v>123.96003071506924</c:v>
                </c:pt>
                <c:pt idx="60">
                  <c:v>123.92288823217071</c:v>
                </c:pt>
                <c:pt idx="61">
                  <c:v>123.88574574927219</c:v>
                </c:pt>
                <c:pt idx="62">
                  <c:v>123.84860326637364</c:v>
                </c:pt>
                <c:pt idx="63">
                  <c:v>123.81146078347513</c:v>
                </c:pt>
                <c:pt idx="64">
                  <c:v>123.7743183005766</c:v>
                </c:pt>
                <c:pt idx="65">
                  <c:v>123.19745428530096</c:v>
                </c:pt>
                <c:pt idx="66">
                  <c:v>122.62059027002533</c:v>
                </c:pt>
                <c:pt idx="67">
                  <c:v>122.04372625474969</c:v>
                </c:pt>
                <c:pt idx="68">
                  <c:v>121.46686223947404</c:v>
                </c:pt>
                <c:pt idx="69">
                  <c:v>120.88999822419842</c:v>
                </c:pt>
                <c:pt idx="70">
                  <c:v>120.31313420892278</c:v>
                </c:pt>
                <c:pt idx="71">
                  <c:v>119.73627019364713</c:v>
                </c:pt>
                <c:pt idx="72">
                  <c:v>119.15940617837148</c:v>
                </c:pt>
                <c:pt idx="73">
                  <c:v>118.58254216309587</c:v>
                </c:pt>
                <c:pt idx="74">
                  <c:v>118.00567814782022</c:v>
                </c:pt>
                <c:pt idx="75">
                  <c:v>117.42881413254457</c:v>
                </c:pt>
                <c:pt idx="76">
                  <c:v>116.85195011726894</c:v>
                </c:pt>
                <c:pt idx="77">
                  <c:v>116.27508610199331</c:v>
                </c:pt>
                <c:pt idx="78">
                  <c:v>115.69822208671766</c:v>
                </c:pt>
                <c:pt idx="79">
                  <c:v>115.12135807144202</c:v>
                </c:pt>
                <c:pt idx="80">
                  <c:v>115.12135807144202</c:v>
                </c:pt>
                <c:pt idx="81">
                  <c:v>115.12135807144202</c:v>
                </c:pt>
                <c:pt idx="82">
                  <c:v>115.12135807144202</c:v>
                </c:pt>
                <c:pt idx="83">
                  <c:v>115.12135807144202</c:v>
                </c:pt>
                <c:pt idx="84">
                  <c:v>115.12135807144202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180.17733899999999</c:v>
                </c:pt>
                <c:pt idx="15">
                  <c:v>176.62664789999999</c:v>
                </c:pt>
                <c:pt idx="16">
                  <c:v>173.16917990000002</c:v>
                </c:pt>
                <c:pt idx="17">
                  <c:v>168.90262759999999</c:v>
                </c:pt>
                <c:pt idx="18">
                  <c:v>164.87342899999999</c:v>
                </c:pt>
                <c:pt idx="19">
                  <c:v>161.34041669999999</c:v>
                </c:pt>
                <c:pt idx="20">
                  <c:v>157.45981980000002</c:v>
                </c:pt>
                <c:pt idx="21">
                  <c:v>153.73325630000002</c:v>
                </c:pt>
                <c:pt idx="22">
                  <c:v>150.36018319999999</c:v>
                </c:pt>
                <c:pt idx="23">
                  <c:v>147.34757690000001</c:v>
                </c:pt>
                <c:pt idx="24">
                  <c:v>144.6330418</c:v>
                </c:pt>
                <c:pt idx="25">
                  <c:v>142.2590706</c:v>
                </c:pt>
                <c:pt idx="26">
                  <c:v>140.181591</c:v>
                </c:pt>
                <c:pt idx="27">
                  <c:v>137.91460609999999</c:v>
                </c:pt>
                <c:pt idx="28">
                  <c:v>135.9433296</c:v>
                </c:pt>
                <c:pt idx="29">
                  <c:v>134.2186859</c:v>
                </c:pt>
                <c:pt idx="30">
                  <c:v>132.6470731</c:v>
                </c:pt>
                <c:pt idx="31">
                  <c:v>130.5882234</c:v>
                </c:pt>
                <c:pt idx="32">
                  <c:v>128.73982480000001</c:v>
                </c:pt>
                <c:pt idx="33">
                  <c:v>126.941165</c:v>
                </c:pt>
                <c:pt idx="34">
                  <c:v>125.22081340000001</c:v>
                </c:pt>
                <c:pt idx="35">
                  <c:v>125.15645720489329</c:v>
                </c:pt>
                <c:pt idx="36">
                  <c:v>125.09210100978657</c:v>
                </c:pt>
                <c:pt idx="37">
                  <c:v>125.02774481467986</c:v>
                </c:pt>
                <c:pt idx="38">
                  <c:v>124.96338861957315</c:v>
                </c:pt>
                <c:pt idx="39">
                  <c:v>124.89903242446643</c:v>
                </c:pt>
                <c:pt idx="40">
                  <c:v>124.83467622935972</c:v>
                </c:pt>
                <c:pt idx="41">
                  <c:v>124.770320034253</c:v>
                </c:pt>
                <c:pt idx="42">
                  <c:v>124.70596383914629</c:v>
                </c:pt>
                <c:pt idx="43">
                  <c:v>124.64160764403957</c:v>
                </c:pt>
                <c:pt idx="44">
                  <c:v>124.57725144893286</c:v>
                </c:pt>
                <c:pt idx="45">
                  <c:v>124.51289525382614</c:v>
                </c:pt>
                <c:pt idx="46">
                  <c:v>124.44853905871943</c:v>
                </c:pt>
                <c:pt idx="47">
                  <c:v>124.38418286361271</c:v>
                </c:pt>
                <c:pt idx="48">
                  <c:v>124.319826668506</c:v>
                </c:pt>
                <c:pt idx="49">
                  <c:v>124.25547047339928</c:v>
                </c:pt>
                <c:pt idx="50">
                  <c:v>124.21835069009978</c:v>
                </c:pt>
                <c:pt idx="51">
                  <c:v>124.18123090680028</c:v>
                </c:pt>
                <c:pt idx="52">
                  <c:v>124.14411112350078</c:v>
                </c:pt>
                <c:pt idx="53">
                  <c:v>124.10699134020129</c:v>
                </c:pt>
                <c:pt idx="54">
                  <c:v>124.0698715569018</c:v>
                </c:pt>
                <c:pt idx="55">
                  <c:v>124.03275177360229</c:v>
                </c:pt>
                <c:pt idx="56">
                  <c:v>123.9956319903028</c:v>
                </c:pt>
                <c:pt idx="57">
                  <c:v>123.9585122070033</c:v>
                </c:pt>
                <c:pt idx="58">
                  <c:v>123.92139242370381</c:v>
                </c:pt>
                <c:pt idx="59">
                  <c:v>123.88427264040432</c:v>
                </c:pt>
                <c:pt idx="60">
                  <c:v>123.8471528571048</c:v>
                </c:pt>
                <c:pt idx="61">
                  <c:v>123.81003307380531</c:v>
                </c:pt>
                <c:pt idx="62">
                  <c:v>123.77291329050581</c:v>
                </c:pt>
                <c:pt idx="63">
                  <c:v>123.73579350720632</c:v>
                </c:pt>
                <c:pt idx="64">
                  <c:v>123.69867372390682</c:v>
                </c:pt>
                <c:pt idx="65">
                  <c:v>123.12216225861758</c:v>
                </c:pt>
                <c:pt idx="66">
                  <c:v>122.54565079332832</c:v>
                </c:pt>
                <c:pt idx="67">
                  <c:v>121.96913932803905</c:v>
                </c:pt>
                <c:pt idx="68">
                  <c:v>121.39262786274979</c:v>
                </c:pt>
                <c:pt idx="69">
                  <c:v>120.81611639746055</c:v>
                </c:pt>
                <c:pt idx="70">
                  <c:v>120.23960493217129</c:v>
                </c:pt>
                <c:pt idx="71">
                  <c:v>119.66309346688202</c:v>
                </c:pt>
                <c:pt idx="72">
                  <c:v>119.08658200159276</c:v>
                </c:pt>
                <c:pt idx="73">
                  <c:v>118.51007053630352</c:v>
                </c:pt>
                <c:pt idx="74">
                  <c:v>117.93355907101426</c:v>
                </c:pt>
                <c:pt idx="75">
                  <c:v>117.35704760572499</c:v>
                </c:pt>
                <c:pt idx="76">
                  <c:v>116.78053614043573</c:v>
                </c:pt>
                <c:pt idx="77">
                  <c:v>116.20402467514648</c:v>
                </c:pt>
                <c:pt idx="78">
                  <c:v>115.62751320985723</c:v>
                </c:pt>
                <c:pt idx="79">
                  <c:v>115.05100174456796</c:v>
                </c:pt>
                <c:pt idx="80">
                  <c:v>115.05100174456796</c:v>
                </c:pt>
                <c:pt idx="81">
                  <c:v>115.05100174456796</c:v>
                </c:pt>
                <c:pt idx="82">
                  <c:v>115.05100174456796</c:v>
                </c:pt>
                <c:pt idx="83">
                  <c:v>115.05100174456796</c:v>
                </c:pt>
                <c:pt idx="84">
                  <c:v>115.05100174456796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180.17123309999999</c:v>
                </c:pt>
                <c:pt idx="15">
                  <c:v>176.60878359999998</c:v>
                </c:pt>
                <c:pt idx="16">
                  <c:v>173.1403282</c:v>
                </c:pt>
                <c:pt idx="17">
                  <c:v>168.70745500000001</c:v>
                </c:pt>
                <c:pt idx="18">
                  <c:v>164.52244719999999</c:v>
                </c:pt>
                <c:pt idx="19">
                  <c:v>160.84058580000001</c:v>
                </c:pt>
                <c:pt idx="20">
                  <c:v>156.8022655</c:v>
                </c:pt>
                <c:pt idx="21">
                  <c:v>152.9259184</c:v>
                </c:pt>
                <c:pt idx="22">
                  <c:v>149.412778</c:v>
                </c:pt>
                <c:pt idx="23">
                  <c:v>146.28313369999998</c:v>
                </c:pt>
                <c:pt idx="24">
                  <c:v>143.46918580000002</c:v>
                </c:pt>
                <c:pt idx="25">
                  <c:v>140.99748600000001</c:v>
                </c:pt>
                <c:pt idx="26">
                  <c:v>138.82953069999999</c:v>
                </c:pt>
                <c:pt idx="27">
                  <c:v>136.48567409999998</c:v>
                </c:pt>
                <c:pt idx="28">
                  <c:v>134.44326390000001</c:v>
                </c:pt>
                <c:pt idx="29">
                  <c:v>132.6533628</c:v>
                </c:pt>
                <c:pt idx="30">
                  <c:v>131.02451440000002</c:v>
                </c:pt>
                <c:pt idx="31">
                  <c:v>128.91899279999998</c:v>
                </c:pt>
                <c:pt idx="32">
                  <c:v>127.0264071</c:v>
                </c:pt>
                <c:pt idx="33">
                  <c:v>125.1919223</c:v>
                </c:pt>
                <c:pt idx="34">
                  <c:v>123.44306259999999</c:v>
                </c:pt>
                <c:pt idx="35">
                  <c:v>123.3796200651246</c:v>
                </c:pt>
                <c:pt idx="36">
                  <c:v>123.31617753024921</c:v>
                </c:pt>
                <c:pt idx="37">
                  <c:v>123.25273499537381</c:v>
                </c:pt>
                <c:pt idx="38">
                  <c:v>123.18929246049842</c:v>
                </c:pt>
                <c:pt idx="39">
                  <c:v>123.12584992562303</c:v>
                </c:pt>
                <c:pt idx="40">
                  <c:v>123.06240739074764</c:v>
                </c:pt>
                <c:pt idx="41">
                  <c:v>122.99896485587225</c:v>
                </c:pt>
                <c:pt idx="42">
                  <c:v>122.93552232099685</c:v>
                </c:pt>
                <c:pt idx="43">
                  <c:v>122.87207978612146</c:v>
                </c:pt>
                <c:pt idx="44">
                  <c:v>122.80863725124607</c:v>
                </c:pt>
                <c:pt idx="45">
                  <c:v>122.74519471637068</c:v>
                </c:pt>
                <c:pt idx="46">
                  <c:v>122.68175218149528</c:v>
                </c:pt>
                <c:pt idx="47">
                  <c:v>122.61830964661989</c:v>
                </c:pt>
                <c:pt idx="48">
                  <c:v>122.5548671117445</c:v>
                </c:pt>
                <c:pt idx="49">
                  <c:v>122.49142457686909</c:v>
                </c:pt>
                <c:pt idx="50">
                  <c:v>122.45483178043915</c:v>
                </c:pt>
                <c:pt idx="51">
                  <c:v>122.41823898400922</c:v>
                </c:pt>
                <c:pt idx="52">
                  <c:v>122.38164618757928</c:v>
                </c:pt>
                <c:pt idx="53">
                  <c:v>122.34505339114934</c:v>
                </c:pt>
                <c:pt idx="54">
                  <c:v>122.30846059471941</c:v>
                </c:pt>
                <c:pt idx="55">
                  <c:v>122.27186779828946</c:v>
                </c:pt>
                <c:pt idx="56">
                  <c:v>122.23527500185953</c:v>
                </c:pt>
                <c:pt idx="57">
                  <c:v>122.19868220542958</c:v>
                </c:pt>
                <c:pt idx="58">
                  <c:v>122.16208940899965</c:v>
                </c:pt>
                <c:pt idx="59">
                  <c:v>122.12549661256972</c:v>
                </c:pt>
                <c:pt idx="60">
                  <c:v>122.08890381613978</c:v>
                </c:pt>
                <c:pt idx="61">
                  <c:v>122.05231101970983</c:v>
                </c:pt>
                <c:pt idx="62">
                  <c:v>122.01571822327989</c:v>
                </c:pt>
                <c:pt idx="63">
                  <c:v>121.97912542684996</c:v>
                </c:pt>
                <c:pt idx="64">
                  <c:v>121.94253263042002</c:v>
                </c:pt>
                <c:pt idx="65">
                  <c:v>121.37420585656345</c:v>
                </c:pt>
                <c:pt idx="66">
                  <c:v>120.80587908270685</c:v>
                </c:pt>
                <c:pt idx="67">
                  <c:v>120.23755230885025</c:v>
                </c:pt>
                <c:pt idx="68">
                  <c:v>119.66922553499366</c:v>
                </c:pt>
                <c:pt idx="69">
                  <c:v>119.1008987611371</c:v>
                </c:pt>
                <c:pt idx="70">
                  <c:v>118.53257198728051</c:v>
                </c:pt>
                <c:pt idx="71">
                  <c:v>117.96424521342391</c:v>
                </c:pt>
                <c:pt idx="72">
                  <c:v>117.39591843956732</c:v>
                </c:pt>
                <c:pt idx="73">
                  <c:v>116.82759166571076</c:v>
                </c:pt>
                <c:pt idx="74">
                  <c:v>116.25926489185417</c:v>
                </c:pt>
                <c:pt idx="75">
                  <c:v>115.69093811799758</c:v>
                </c:pt>
                <c:pt idx="76">
                  <c:v>115.12261134414098</c:v>
                </c:pt>
                <c:pt idx="77">
                  <c:v>114.55428457028441</c:v>
                </c:pt>
                <c:pt idx="78">
                  <c:v>113.98595779642781</c:v>
                </c:pt>
                <c:pt idx="79">
                  <c:v>113.41763102257124</c:v>
                </c:pt>
                <c:pt idx="80">
                  <c:v>113.41763102257124</c:v>
                </c:pt>
                <c:pt idx="81">
                  <c:v>113.41763102257124</c:v>
                </c:pt>
                <c:pt idx="82">
                  <c:v>113.41763102257124</c:v>
                </c:pt>
                <c:pt idx="83">
                  <c:v>113.41763102257124</c:v>
                </c:pt>
                <c:pt idx="84">
                  <c:v>113.41763102257124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180.1605658</c:v>
                </c:pt>
                <c:pt idx="15">
                  <c:v>176.28481959999999</c:v>
                </c:pt>
                <c:pt idx="16">
                  <c:v>172.54086509999999</c:v>
                </c:pt>
                <c:pt idx="17">
                  <c:v>167.6604572</c:v>
                </c:pt>
                <c:pt idx="18">
                  <c:v>163.06445099999999</c:v>
                </c:pt>
                <c:pt idx="19">
                  <c:v>158.77795330000001</c:v>
                </c:pt>
                <c:pt idx="20">
                  <c:v>154.1706897</c:v>
                </c:pt>
                <c:pt idx="21">
                  <c:v>149.71505159999998</c:v>
                </c:pt>
                <c:pt idx="22">
                  <c:v>145.65851380000001</c:v>
                </c:pt>
                <c:pt idx="23">
                  <c:v>142.00481189999999</c:v>
                </c:pt>
                <c:pt idx="24">
                  <c:v>138.69603499999999</c:v>
                </c:pt>
                <c:pt idx="25">
                  <c:v>135.85462480000001</c:v>
                </c:pt>
                <c:pt idx="26">
                  <c:v>133.3320913</c:v>
                </c:pt>
                <c:pt idx="27">
                  <c:v>130.89673429999999</c:v>
                </c:pt>
                <c:pt idx="28">
                  <c:v>128.76540399999999</c:v>
                </c:pt>
                <c:pt idx="29">
                  <c:v>126.92331859999999</c:v>
                </c:pt>
                <c:pt idx="30">
                  <c:v>125.2590513</c:v>
                </c:pt>
                <c:pt idx="31">
                  <c:v>123.2872588</c:v>
                </c:pt>
                <c:pt idx="32">
                  <c:v>121.51085399999999</c:v>
                </c:pt>
                <c:pt idx="33">
                  <c:v>119.9264548</c:v>
                </c:pt>
                <c:pt idx="34">
                  <c:v>118.4170024</c:v>
                </c:pt>
                <c:pt idx="35">
                  <c:v>118.35614296694344</c:v>
                </c:pt>
                <c:pt idx="36">
                  <c:v>118.29528353388687</c:v>
                </c:pt>
                <c:pt idx="37">
                  <c:v>118.23442410083031</c:v>
                </c:pt>
                <c:pt idx="38">
                  <c:v>118.17356466777375</c:v>
                </c:pt>
                <c:pt idx="39">
                  <c:v>118.1127052347172</c:v>
                </c:pt>
                <c:pt idx="40">
                  <c:v>118.05184580166063</c:v>
                </c:pt>
                <c:pt idx="41">
                  <c:v>117.99098636860407</c:v>
                </c:pt>
                <c:pt idx="42">
                  <c:v>117.93012693554751</c:v>
                </c:pt>
                <c:pt idx="43">
                  <c:v>117.86926750249094</c:v>
                </c:pt>
                <c:pt idx="44">
                  <c:v>117.80840806943438</c:v>
                </c:pt>
                <c:pt idx="45">
                  <c:v>117.74754863637781</c:v>
                </c:pt>
                <c:pt idx="46">
                  <c:v>117.68668920332125</c:v>
                </c:pt>
                <c:pt idx="47">
                  <c:v>117.62582977026469</c:v>
                </c:pt>
                <c:pt idx="48">
                  <c:v>117.56497033720812</c:v>
                </c:pt>
                <c:pt idx="49">
                  <c:v>117.50411090415156</c:v>
                </c:pt>
                <c:pt idx="50">
                  <c:v>117.46900800592948</c:v>
                </c:pt>
                <c:pt idx="51">
                  <c:v>117.43390510770743</c:v>
                </c:pt>
                <c:pt idx="52">
                  <c:v>117.39880220948535</c:v>
                </c:pt>
                <c:pt idx="53">
                  <c:v>117.36369931126329</c:v>
                </c:pt>
                <c:pt idx="54">
                  <c:v>117.32859641304124</c:v>
                </c:pt>
                <c:pt idx="55">
                  <c:v>117.29349351481916</c:v>
                </c:pt>
                <c:pt idx="56">
                  <c:v>117.2583906165971</c:v>
                </c:pt>
                <c:pt idx="57">
                  <c:v>117.22328771837503</c:v>
                </c:pt>
                <c:pt idx="58">
                  <c:v>117.18818482015297</c:v>
                </c:pt>
                <c:pt idx="59">
                  <c:v>117.15308192193091</c:v>
                </c:pt>
                <c:pt idx="60">
                  <c:v>117.11797902370884</c:v>
                </c:pt>
                <c:pt idx="61">
                  <c:v>117.08287612548678</c:v>
                </c:pt>
                <c:pt idx="62">
                  <c:v>117.0477732272647</c:v>
                </c:pt>
                <c:pt idx="63">
                  <c:v>117.01267032904265</c:v>
                </c:pt>
                <c:pt idx="64">
                  <c:v>116.97756743082057</c:v>
                </c:pt>
                <c:pt idx="65">
                  <c:v>116.43238043103078</c:v>
                </c:pt>
                <c:pt idx="66">
                  <c:v>115.88719343124097</c:v>
                </c:pt>
                <c:pt idx="67">
                  <c:v>115.34200643145117</c:v>
                </c:pt>
                <c:pt idx="68">
                  <c:v>114.79681943166136</c:v>
                </c:pt>
                <c:pt idx="69">
                  <c:v>114.25163243187158</c:v>
                </c:pt>
                <c:pt idx="70">
                  <c:v>113.70644543208178</c:v>
                </c:pt>
                <c:pt idx="71">
                  <c:v>113.16125843229197</c:v>
                </c:pt>
                <c:pt idx="72">
                  <c:v>112.61607143250217</c:v>
                </c:pt>
                <c:pt idx="73">
                  <c:v>112.07088443271238</c:v>
                </c:pt>
                <c:pt idx="74">
                  <c:v>111.52569743292257</c:v>
                </c:pt>
                <c:pt idx="75">
                  <c:v>110.98051043313276</c:v>
                </c:pt>
                <c:pt idx="76">
                  <c:v>110.43532343334296</c:v>
                </c:pt>
                <c:pt idx="77">
                  <c:v>109.89013643355318</c:v>
                </c:pt>
                <c:pt idx="78">
                  <c:v>109.34494943376338</c:v>
                </c:pt>
                <c:pt idx="79">
                  <c:v>108.79976243397357</c:v>
                </c:pt>
                <c:pt idx="80">
                  <c:v>108.79976243397357</c:v>
                </c:pt>
                <c:pt idx="81">
                  <c:v>108.79976243397357</c:v>
                </c:pt>
                <c:pt idx="82">
                  <c:v>108.79976243397357</c:v>
                </c:pt>
                <c:pt idx="83">
                  <c:v>108.79976243397357</c:v>
                </c:pt>
                <c:pt idx="84">
                  <c:v>108.79976243397357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0.86988057589790502</c:v>
                </c:pt>
                <c:pt idx="1">
                  <c:v>1.399367455926017</c:v>
                </c:pt>
                <c:pt idx="2">
                  <c:v>2.4070375780240263</c:v>
                </c:pt>
                <c:pt idx="3">
                  <c:v>3.7548042203742282</c:v>
                </c:pt>
                <c:pt idx="4">
                  <c:v>5.3859446923866781</c:v>
                </c:pt>
                <c:pt idx="5">
                  <c:v>7.3436719645886992</c:v>
                </c:pt>
                <c:pt idx="6">
                  <c:v>9.605514836458859</c:v>
                </c:pt>
                <c:pt idx="7">
                  <c:v>12.264062563591253</c:v>
                </c:pt>
                <c:pt idx="8">
                  <c:v>15.241750477763155</c:v>
                </c:pt>
                <c:pt idx="9">
                  <c:v>18.639518536825939</c:v>
                </c:pt>
                <c:pt idx="10">
                  <c:v>22.459831510630547</c:v>
                </c:pt>
                <c:pt idx="11">
                  <c:v>26.684605155378051</c:v>
                </c:pt>
                <c:pt idx="12">
                  <c:v>31.320964807111928</c:v>
                </c:pt>
                <c:pt idx="13">
                  <c:v>36.23467330075578</c:v>
                </c:pt>
                <c:pt idx="14">
                  <c:v>41.443176989289057</c:v>
                </c:pt>
                <c:pt idx="15">
                  <c:v>46.815405226681662</c:v>
                </c:pt>
                <c:pt idx="16">
                  <c:v>52.391084764684301</c:v>
                </c:pt>
                <c:pt idx="17">
                  <c:v>58.0410792137275</c:v>
                </c:pt>
                <c:pt idx="18">
                  <c:v>63.791483394715243</c:v>
                </c:pt>
                <c:pt idx="19">
                  <c:v>69.562297317938473</c:v>
                </c:pt>
                <c:pt idx="20">
                  <c:v>75.334804233659511</c:v>
                </c:pt>
                <c:pt idx="21">
                  <c:v>81.098140884432297</c:v>
                </c:pt>
                <c:pt idx="22">
                  <c:v>86.80936338496376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C-47FC-B745-81A5C968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0.693400617</c:v>
                </c:pt>
                <c:pt idx="1">
                  <c:v>0.60087284399999996</c:v>
                </c:pt>
                <c:pt idx="2">
                  <c:v>0.83500323399999998</c:v>
                </c:pt>
                <c:pt idx="3">
                  <c:v>0.94525838900000003</c:v>
                </c:pt>
                <c:pt idx="4">
                  <c:v>1.057970477</c:v>
                </c:pt>
                <c:pt idx="5">
                  <c:v>1.216609042</c:v>
                </c:pt>
                <c:pt idx="6">
                  <c:v>1.366998793</c:v>
                </c:pt>
                <c:pt idx="7">
                  <c:v>1.566434093</c:v>
                </c:pt>
                <c:pt idx="8">
                  <c:v>1.7251790170000001</c:v>
                </c:pt>
                <c:pt idx="9">
                  <c:v>1.930157664</c:v>
                </c:pt>
                <c:pt idx="10">
                  <c:v>2.132040838</c:v>
                </c:pt>
                <c:pt idx="11">
                  <c:v>2.3236284789999999</c:v>
                </c:pt>
                <c:pt idx="12">
                  <c:v>2.5166367379999999</c:v>
                </c:pt>
                <c:pt idx="13">
                  <c:v>2.6572981050000002</c:v>
                </c:pt>
                <c:pt idx="14">
                  <c:v>2.8073792790000001</c:v>
                </c:pt>
                <c:pt idx="15">
                  <c:v>2.9113637109999999</c:v>
                </c:pt>
                <c:pt idx="16">
                  <c:v>3.033307846</c:v>
                </c:pt>
                <c:pt idx="17">
                  <c:v>3.1115621189999998</c:v>
                </c:pt>
                <c:pt idx="18">
                  <c:v>3.2019941439999999</c:v>
                </c:pt>
                <c:pt idx="19">
                  <c:v>3.266454687</c:v>
                </c:pt>
                <c:pt idx="20">
                  <c:v>3.326267987</c:v>
                </c:pt>
                <c:pt idx="21">
                  <c:v>3.3835985069999999</c:v>
                </c:pt>
                <c:pt idx="22">
                  <c:v>3.4269073419999998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C-47FC-B745-81A5C968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2502468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501650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139700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Interpolation_11.14.2022_SSP245%20-%20H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2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10700</v>
          </cell>
          <cell r="D10">
            <v>0</v>
          </cell>
          <cell r="E10">
            <v>0</v>
          </cell>
        </row>
        <row r="11">
          <cell r="C11">
            <v>10700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10600</v>
          </cell>
          <cell r="D12">
            <v>100</v>
          </cell>
          <cell r="E12">
            <v>1.894915193964831E-5</v>
          </cell>
          <cell r="F12">
            <v>9.3457943925233638E-3</v>
          </cell>
        </row>
        <row r="13">
          <cell r="C13">
            <v>10200</v>
          </cell>
          <cell r="D13">
            <v>400</v>
          </cell>
          <cell r="E13">
            <v>7.5796607758593239E-5</v>
          </cell>
          <cell r="F13">
            <v>3.7383177570093455E-2</v>
          </cell>
        </row>
        <row r="14">
          <cell r="C14">
            <v>0</v>
          </cell>
          <cell r="D14">
            <v>10700</v>
          </cell>
          <cell r="E14">
            <v>2.0275592575423689E-3</v>
          </cell>
          <cell r="F14">
            <v>1</v>
          </cell>
        </row>
        <row r="15">
          <cell r="C15">
            <v>0</v>
          </cell>
          <cell r="D15">
            <v>10700</v>
          </cell>
          <cell r="E15">
            <v>2.0275592575423689E-3</v>
          </cell>
          <cell r="F15">
            <v>1</v>
          </cell>
        </row>
        <row r="16">
          <cell r="C16">
            <v>0</v>
          </cell>
          <cell r="D16">
            <v>10700</v>
          </cell>
          <cell r="E16">
            <v>2.0275592575423689E-3</v>
          </cell>
          <cell r="F16">
            <v>1</v>
          </cell>
        </row>
        <row r="17">
          <cell r="C17">
            <v>0</v>
          </cell>
          <cell r="D17">
            <v>10700</v>
          </cell>
          <cell r="E17">
            <v>2.0275592575423689E-3</v>
          </cell>
          <cell r="F17">
            <v>1</v>
          </cell>
        </row>
        <row r="18">
          <cell r="C18">
            <v>0</v>
          </cell>
          <cell r="D18">
            <v>10700</v>
          </cell>
          <cell r="E18">
            <v>2.0275592575423689E-3</v>
          </cell>
          <cell r="F18">
            <v>1</v>
          </cell>
        </row>
        <row r="19">
          <cell r="C19">
            <v>0</v>
          </cell>
          <cell r="D19">
            <v>10700</v>
          </cell>
          <cell r="E19">
            <v>2.0275592575423689E-3</v>
          </cell>
        </row>
        <row r="31">
          <cell r="C31">
            <v>189.30084588090921</v>
          </cell>
          <cell r="D31">
            <v>189.30084588090921</v>
          </cell>
          <cell r="E31">
            <v>189.30084588090921</v>
          </cell>
          <cell r="F31">
            <v>189.30084588090921</v>
          </cell>
          <cell r="G31">
            <v>189.30084588090921</v>
          </cell>
          <cell r="H31">
            <v>189.30084588090921</v>
          </cell>
          <cell r="I31">
            <v>189.30084588090921</v>
          </cell>
          <cell r="J31">
            <v>189.30084588090921</v>
          </cell>
          <cell r="K31">
            <v>189.30084588090921</v>
          </cell>
          <cell r="L31">
            <v>189.30084588090921</v>
          </cell>
        </row>
        <row r="32">
          <cell r="C32">
            <v>144.6689667</v>
          </cell>
          <cell r="D32">
            <v>144.6330418</v>
          </cell>
          <cell r="E32">
            <v>143.46918580000002</v>
          </cell>
          <cell r="F32">
            <v>138.69603499999999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124.65343329603631</v>
          </cell>
          <cell r="D33">
            <v>124.57725144893286</v>
          </cell>
          <cell r="E33">
            <v>122.80863725124607</v>
          </cell>
          <cell r="F33">
            <v>117.80840806943438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123.7743183005766</v>
          </cell>
          <cell r="D34">
            <v>123.69867372390682</v>
          </cell>
          <cell r="E34">
            <v>121.94253263042002</v>
          </cell>
          <cell r="F34">
            <v>116.97756743082057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115.12135807144202</v>
          </cell>
          <cell r="D35">
            <v>115.05100174456796</v>
          </cell>
          <cell r="E35">
            <v>113.41763102257124</v>
          </cell>
          <cell r="F35">
            <v>108.79976243397357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6.1851414891818095</v>
          </cell>
          <cell r="D39">
            <v>6.1851414891818095</v>
          </cell>
          <cell r="E39">
            <v>6.1851414891818095</v>
          </cell>
          <cell r="F39">
            <v>6.1851414891818095</v>
          </cell>
          <cell r="G39">
            <v>6.1851414891818095</v>
          </cell>
          <cell r="H39">
            <v>6.1851414891818095</v>
          </cell>
          <cell r="I39">
            <v>6.1851414891818095</v>
          </cell>
          <cell r="J39">
            <v>6.1851414891818095</v>
          </cell>
          <cell r="K39">
            <v>6.1851414891818095</v>
          </cell>
          <cell r="L39">
            <v>6.1851414891818095</v>
          </cell>
        </row>
        <row r="40">
          <cell r="C40">
            <v>5.2901025524999996</v>
          </cell>
          <cell r="D40">
            <v>5.2891905525</v>
          </cell>
          <cell r="E40">
            <v>5.2581969675</v>
          </cell>
          <cell r="F40">
            <v>5.1299964149999999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4.9188859781053731</v>
          </cell>
          <cell r="D41">
            <v>4.9169672128828976</v>
          </cell>
          <cell r="E41">
            <v>4.8710523027863166</v>
          </cell>
          <cell r="F41">
            <v>4.7339412315349705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4.8841956666557138</v>
          </cell>
          <cell r="D42">
            <v>4.8822904334735115</v>
          </cell>
          <cell r="E42">
            <v>4.8366993370490778</v>
          </cell>
          <cell r="F42">
            <v>4.7005552379507982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4.5427455869045081</v>
          </cell>
          <cell r="D43">
            <v>4.5409735469984147</v>
          </cell>
          <cell r="E43">
            <v>4.4985696864204794</v>
          </cell>
          <cell r="F43">
            <v>4.3719433086968991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2.0253872307183669</v>
          </cell>
          <cell r="D47">
            <v>2.0253872307183669</v>
          </cell>
          <cell r="E47">
            <v>2.0253872307183669</v>
          </cell>
          <cell r="F47">
            <v>2.0253872307183669</v>
          </cell>
          <cell r="G47">
            <v>2.0253872307183669</v>
          </cell>
          <cell r="H47">
            <v>2.0253872307183669</v>
          </cell>
          <cell r="I47">
            <v>2.0253872307183669</v>
          </cell>
          <cell r="J47">
            <v>2.0253872307183669</v>
          </cell>
          <cell r="K47">
            <v>2.0253872307183669</v>
          </cell>
          <cell r="L47">
            <v>0</v>
          </cell>
        </row>
        <row r="48">
          <cell r="C48">
            <v>1.619161926036</v>
          </cell>
          <cell r="D48">
            <v>1.6185730297600001</v>
          </cell>
          <cell r="E48">
            <v>1.600642044642</v>
          </cell>
          <cell r="F48">
            <v>1.52888644018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1.4893437026719178</v>
          </cell>
          <cell r="D49">
            <v>1.4880516759551066</v>
          </cell>
          <cell r="E49">
            <v>1.460053897808842</v>
          </cell>
          <cell r="F49">
            <v>1.3909257418627599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1.4788401461489051</v>
          </cell>
          <cell r="D50">
            <v>1.4775572314158676</v>
          </cell>
          <cell r="E50">
            <v>1.4497569068491551</v>
          </cell>
          <cell r="F50">
            <v>1.3811162753690558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1.3754556545551078</v>
          </cell>
          <cell r="D51">
            <v>1.374262427330067</v>
          </cell>
          <cell r="E51">
            <v>1.3484056004625184</v>
          </cell>
          <cell r="F51">
            <v>1.2845635787623373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204969268.47636366</v>
          </cell>
          <cell r="C12">
            <v>204969268.47636366</v>
          </cell>
          <cell r="D12">
            <v>204969268.47636366</v>
          </cell>
          <cell r="E12">
            <v>204969268.47636366</v>
          </cell>
          <cell r="F12">
            <v>204969268.47636366</v>
          </cell>
          <cell r="G12">
            <v>204969268.47636366</v>
          </cell>
          <cell r="H12">
            <v>204969268.47636366</v>
          </cell>
          <cell r="I12">
            <v>204969268.47636366</v>
          </cell>
          <cell r="J12">
            <v>204969268.47636366</v>
          </cell>
          <cell r="K12">
            <v>204969268.47636366</v>
          </cell>
          <cell r="N12">
            <v>6537597.1784999967</v>
          </cell>
          <cell r="O12">
            <v>6537597.1784999967</v>
          </cell>
          <cell r="P12">
            <v>6537597.1784999967</v>
          </cell>
          <cell r="Q12">
            <v>6537597.1784999967</v>
          </cell>
          <cell r="R12">
            <v>6537597.1784999967</v>
          </cell>
          <cell r="S12">
            <v>6537597.1784999967</v>
          </cell>
          <cell r="T12">
            <v>6537597.1784999967</v>
          </cell>
          <cell r="U12">
            <v>6537597.1784999967</v>
          </cell>
          <cell r="V12">
            <v>6537597.1784999967</v>
          </cell>
          <cell r="W12">
            <v>6537597.1784999967</v>
          </cell>
          <cell r="Z12">
            <v>2369746.7282420024</v>
          </cell>
          <cell r="AA12">
            <v>2369746.7282420024</v>
          </cell>
          <cell r="AB12">
            <v>2369746.7282420024</v>
          </cell>
          <cell r="AC12">
            <v>2369746.7282420024</v>
          </cell>
          <cell r="AD12">
            <v>2369746.7282420024</v>
          </cell>
          <cell r="AE12">
            <v>2369746.7282420024</v>
          </cell>
          <cell r="AF12">
            <v>2369746.7282420024</v>
          </cell>
          <cell r="AG12">
            <v>2369746.7282420024</v>
          </cell>
          <cell r="AH12">
            <v>2369746.7282420024</v>
          </cell>
        </row>
        <row r="21">
          <cell r="B21">
            <v>195568214.91909099</v>
          </cell>
          <cell r="C21">
            <v>195568214.91909099</v>
          </cell>
          <cell r="D21">
            <v>195568214.91909099</v>
          </cell>
          <cell r="E21">
            <v>195568214.91909099</v>
          </cell>
          <cell r="F21">
            <v>195568214.91909099</v>
          </cell>
          <cell r="G21">
            <v>195568214.91909099</v>
          </cell>
          <cell r="H21">
            <v>195568214.91909099</v>
          </cell>
          <cell r="I21">
            <v>195568214.91909099</v>
          </cell>
          <cell r="J21">
            <v>195568214.91909099</v>
          </cell>
          <cell r="K21">
            <v>195568214.91909099</v>
          </cell>
        </row>
        <row r="22">
          <cell r="B22">
            <v>194523653.41272736</v>
          </cell>
          <cell r="C22">
            <v>194523653.41272736</v>
          </cell>
          <cell r="D22">
            <v>194523653.41272736</v>
          </cell>
          <cell r="E22">
            <v>194523653.41272736</v>
          </cell>
          <cell r="F22">
            <v>194523653.41272736</v>
          </cell>
          <cell r="G22">
            <v>194523653.41272736</v>
          </cell>
          <cell r="H22">
            <v>194523653.41272736</v>
          </cell>
          <cell r="I22">
            <v>194523653.41272736</v>
          </cell>
          <cell r="J22">
            <v>194523653.41272736</v>
          </cell>
          <cell r="K22">
            <v>194523653.41272736</v>
          </cell>
        </row>
        <row r="23">
          <cell r="B23">
            <v>193479091.90636373</v>
          </cell>
          <cell r="C23">
            <v>193479091.90636373</v>
          </cell>
          <cell r="D23">
            <v>193479091.90636373</v>
          </cell>
          <cell r="E23">
            <v>193479091.90636373</v>
          </cell>
          <cell r="F23">
            <v>193479091.90636373</v>
          </cell>
          <cell r="G23">
            <v>193479091.90636373</v>
          </cell>
          <cell r="H23">
            <v>193479091.90636373</v>
          </cell>
          <cell r="I23">
            <v>193479091.90636373</v>
          </cell>
          <cell r="J23">
            <v>193479091.90636373</v>
          </cell>
          <cell r="K23">
            <v>193479091.90636373</v>
          </cell>
        </row>
        <row r="24">
          <cell r="B24">
            <v>192434530.4000001</v>
          </cell>
          <cell r="C24">
            <v>192434530.4000001</v>
          </cell>
          <cell r="D24">
            <v>192434530.4000001</v>
          </cell>
          <cell r="E24">
            <v>192434530.4000001</v>
          </cell>
          <cell r="F24">
            <v>192434530.4000001</v>
          </cell>
          <cell r="G24">
            <v>192434530.4000001</v>
          </cell>
          <cell r="H24">
            <v>192434530.4000001</v>
          </cell>
          <cell r="I24">
            <v>192434530.4000001</v>
          </cell>
          <cell r="J24">
            <v>192434530.4000001</v>
          </cell>
          <cell r="K24">
            <v>192434530.4000001</v>
          </cell>
        </row>
        <row r="25">
          <cell r="B25">
            <v>191389968.89363647</v>
          </cell>
          <cell r="C25">
            <v>191389968.89363647</v>
          </cell>
          <cell r="D25">
            <v>191389968.89363647</v>
          </cell>
          <cell r="E25">
            <v>191389968.89363647</v>
          </cell>
          <cell r="F25">
            <v>191389968.89363647</v>
          </cell>
          <cell r="G25">
            <v>191389968.89363647</v>
          </cell>
          <cell r="H25">
            <v>191389968.89363647</v>
          </cell>
          <cell r="I25">
            <v>191389968.89363647</v>
          </cell>
          <cell r="J25">
            <v>191389968.89363647</v>
          </cell>
          <cell r="K25">
            <v>191389968.89363647</v>
          </cell>
        </row>
        <row r="26">
          <cell r="B26">
            <v>190345407.38727283</v>
          </cell>
          <cell r="C26">
            <v>190345407.38727283</v>
          </cell>
          <cell r="D26">
            <v>190345407.38727283</v>
          </cell>
          <cell r="E26">
            <v>190345407.38727283</v>
          </cell>
          <cell r="F26">
            <v>190345407.38727283</v>
          </cell>
          <cell r="G26">
            <v>190345407.38727283</v>
          </cell>
          <cell r="H26">
            <v>190345407.38727283</v>
          </cell>
          <cell r="I26">
            <v>190345407.38727283</v>
          </cell>
          <cell r="J26">
            <v>190345407.38727283</v>
          </cell>
          <cell r="K26">
            <v>190345407.38727283</v>
          </cell>
        </row>
        <row r="27">
          <cell r="B27">
            <v>189300845.8809092</v>
          </cell>
          <cell r="C27">
            <v>189300845.8809092</v>
          </cell>
          <cell r="D27">
            <v>189300845.8809092</v>
          </cell>
          <cell r="E27">
            <v>189300845.8809092</v>
          </cell>
          <cell r="F27">
            <v>189300845.8809092</v>
          </cell>
          <cell r="G27">
            <v>189300845.8809092</v>
          </cell>
          <cell r="H27">
            <v>189300845.8809092</v>
          </cell>
          <cell r="I27">
            <v>189300845.8809092</v>
          </cell>
          <cell r="J27">
            <v>189300845.8809092</v>
          </cell>
          <cell r="K27">
            <v>189300845.8809092</v>
          </cell>
        </row>
        <row r="28">
          <cell r="B28">
            <v>188256284.37454557</v>
          </cell>
          <cell r="C28">
            <v>188256284.37454557</v>
          </cell>
          <cell r="D28">
            <v>188256284.37454557</v>
          </cell>
          <cell r="E28">
            <v>188256284.37454557</v>
          </cell>
          <cell r="F28">
            <v>188256284.37454557</v>
          </cell>
          <cell r="G28">
            <v>188256284.37454557</v>
          </cell>
          <cell r="H28">
            <v>188256284.37454557</v>
          </cell>
          <cell r="I28">
            <v>188256284.37454557</v>
          </cell>
          <cell r="J28">
            <v>188256284.37454557</v>
          </cell>
          <cell r="K28">
            <v>188256284.37454557</v>
          </cell>
        </row>
        <row r="29">
          <cell r="B29">
            <v>186311195.30000001</v>
          </cell>
          <cell r="C29">
            <v>186311195.30000001</v>
          </cell>
          <cell r="D29">
            <v>186311195.30000001</v>
          </cell>
          <cell r="E29">
            <v>186311195.30000001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185738169.80000001</v>
          </cell>
          <cell r="C30">
            <v>185738169.80000001</v>
          </cell>
          <cell r="D30">
            <v>185738169.80000001</v>
          </cell>
          <cell r="E30">
            <v>185738169.80000001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183937620.59999999</v>
          </cell>
          <cell r="C31">
            <v>183937620.59999999</v>
          </cell>
          <cell r="D31">
            <v>183937620.59999999</v>
          </cell>
          <cell r="E31">
            <v>183937620.59999999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183389181.30000001</v>
          </cell>
          <cell r="C32">
            <v>183389181.30000001</v>
          </cell>
          <cell r="D32">
            <v>183389181.30000001</v>
          </cell>
          <cell r="E32">
            <v>183389181.30000001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183411897.30000001</v>
          </cell>
          <cell r="C33">
            <v>183411897.30000001</v>
          </cell>
          <cell r="D33">
            <v>183411897.30000001</v>
          </cell>
          <cell r="E33">
            <v>183411897.30000001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183345344.09999999</v>
          </cell>
          <cell r="C34">
            <v>183345344.09999999</v>
          </cell>
          <cell r="D34">
            <v>183345344.09999999</v>
          </cell>
          <cell r="E34">
            <v>183345344.09999999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182850200.59999999</v>
          </cell>
          <cell r="C35">
            <v>182850200.59999999</v>
          </cell>
          <cell r="D35">
            <v>182850200.59999999</v>
          </cell>
          <cell r="E35">
            <v>182850200.59999999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182907269.59999999</v>
          </cell>
          <cell r="C36">
            <v>182907269.59999999</v>
          </cell>
          <cell r="D36">
            <v>182907269.59999999</v>
          </cell>
          <cell r="E36">
            <v>182907269.59999999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180179698.90000001</v>
          </cell>
          <cell r="C37">
            <v>180177339</v>
          </cell>
          <cell r="D37">
            <v>180171233.09999999</v>
          </cell>
          <cell r="E37">
            <v>180160565.80000001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5977159.7925000004</v>
          </cell>
          <cell r="O37">
            <v>5977100.9875000007</v>
          </cell>
          <cell r="P37">
            <v>5976957.5324999997</v>
          </cell>
          <cell r="Q37">
            <v>5976491.125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1806260.2778</v>
          </cell>
          <cell r="AA37">
            <v>1806221.438566</v>
          </cell>
          <cell r="AB37">
            <v>1806104.73074</v>
          </cell>
          <cell r="AC37">
            <v>1806147.2916959999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176631280.80000001</v>
          </cell>
          <cell r="C38">
            <v>176626647.90000001</v>
          </cell>
          <cell r="D38">
            <v>176608783.59999999</v>
          </cell>
          <cell r="E38">
            <v>176284819.59999999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173176210.40000001</v>
          </cell>
          <cell r="C39">
            <v>173169179.90000001</v>
          </cell>
          <cell r="D39">
            <v>173140328.19999999</v>
          </cell>
          <cell r="E39">
            <v>172540865.09999999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168914491.80000001</v>
          </cell>
          <cell r="C40">
            <v>168902627.59999999</v>
          </cell>
          <cell r="D40">
            <v>168707455</v>
          </cell>
          <cell r="E40">
            <v>167660457.19999999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164889816.5</v>
          </cell>
          <cell r="C41">
            <v>164873429</v>
          </cell>
          <cell r="D41">
            <v>164522447.19999999</v>
          </cell>
          <cell r="E41">
            <v>163064451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161360578</v>
          </cell>
          <cell r="C42">
            <v>161340416.69999999</v>
          </cell>
          <cell r="D42">
            <v>160840585.80000001</v>
          </cell>
          <cell r="E42">
            <v>158777953.30000001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157484077.5</v>
          </cell>
          <cell r="C43">
            <v>157459819.80000001</v>
          </cell>
          <cell r="D43">
            <v>156802265.5</v>
          </cell>
          <cell r="E43">
            <v>154170689.69999999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153761057.90000001</v>
          </cell>
          <cell r="C44">
            <v>153733256.30000001</v>
          </cell>
          <cell r="D44">
            <v>152925918.40000001</v>
          </cell>
          <cell r="E44">
            <v>149715051.59999999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150391406.30000001</v>
          </cell>
          <cell r="C45">
            <v>150360183.19999999</v>
          </cell>
          <cell r="D45">
            <v>149412778</v>
          </cell>
          <cell r="E45">
            <v>145658513.80000001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147380288.09999999</v>
          </cell>
          <cell r="C46">
            <v>147347576.90000001</v>
          </cell>
          <cell r="D46">
            <v>146283133.69999999</v>
          </cell>
          <cell r="E46">
            <v>142004811.90000001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144668966.69999999</v>
          </cell>
          <cell r="C47">
            <v>144633041.80000001</v>
          </cell>
          <cell r="D47">
            <v>143469185.80000001</v>
          </cell>
          <cell r="E47">
            <v>138696035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142302526.69999999</v>
          </cell>
          <cell r="C48">
            <v>142259070.59999999</v>
          </cell>
          <cell r="D48">
            <v>140997486</v>
          </cell>
          <cell r="E48">
            <v>135854624.80000001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140231946.5</v>
          </cell>
          <cell r="C49">
            <v>140181591</v>
          </cell>
          <cell r="D49">
            <v>138829530.69999999</v>
          </cell>
          <cell r="E49">
            <v>133332091.3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137973662.90000001</v>
          </cell>
          <cell r="C50">
            <v>137914606.09999999</v>
          </cell>
          <cell r="D50">
            <v>136485674.09999999</v>
          </cell>
          <cell r="E50">
            <v>130896734.3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136010412.59999999</v>
          </cell>
          <cell r="C51">
            <v>135943329.59999999</v>
          </cell>
          <cell r="D51">
            <v>134443263.90000001</v>
          </cell>
          <cell r="E51">
            <v>128765404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134292305.40000001</v>
          </cell>
          <cell r="C52">
            <v>134218685.90000001</v>
          </cell>
          <cell r="D52">
            <v>132653362.8</v>
          </cell>
          <cell r="E52">
            <v>126923318.59999999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132726694.3</v>
          </cell>
          <cell r="C53">
            <v>132647073.09999999</v>
          </cell>
          <cell r="D53">
            <v>131024514.40000001</v>
          </cell>
          <cell r="E53">
            <v>125259051.3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130668811.7</v>
          </cell>
          <cell r="C54">
            <v>130588223.40000001</v>
          </cell>
          <cell r="D54">
            <v>128918992.8</v>
          </cell>
          <cell r="E54">
            <v>123287258.8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128821319.90000001</v>
          </cell>
          <cell r="C55">
            <v>128739824.8</v>
          </cell>
          <cell r="D55">
            <v>127026407.09999999</v>
          </cell>
          <cell r="E55">
            <v>121510854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127020235.40000001</v>
          </cell>
          <cell r="C56">
            <v>126941165</v>
          </cell>
          <cell r="D56">
            <v>125191922.3</v>
          </cell>
          <cell r="E56">
            <v>119926454.8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125297388.8</v>
          </cell>
          <cell r="C57">
            <v>125220813.40000001</v>
          </cell>
          <cell r="D57">
            <v>123443062.59999999</v>
          </cell>
          <cell r="E57">
            <v>118417002.40000001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125232993.24960363</v>
          </cell>
          <cell r="C58">
            <v>125156457.20489329</v>
          </cell>
          <cell r="D58">
            <v>123379620.0651246</v>
          </cell>
          <cell r="E58">
            <v>118356142.96694344</v>
          </cell>
        </row>
        <row r="59">
          <cell r="B59">
            <v>125168597.69920726</v>
          </cell>
          <cell r="C59">
            <v>125092101.00978658</v>
          </cell>
          <cell r="D59">
            <v>123316177.53024921</v>
          </cell>
          <cell r="E59">
            <v>118295283.53388688</v>
          </cell>
        </row>
        <row r="60">
          <cell r="B60">
            <v>125104202.14881089</v>
          </cell>
          <cell r="C60">
            <v>125027744.81467986</v>
          </cell>
          <cell r="D60">
            <v>123252734.99537382</v>
          </cell>
          <cell r="E60">
            <v>118234424.10083032</v>
          </cell>
        </row>
        <row r="61">
          <cell r="B61">
            <v>125039806.59841453</v>
          </cell>
          <cell r="C61">
            <v>124963388.61957315</v>
          </cell>
          <cell r="D61">
            <v>123189292.46049842</v>
          </cell>
          <cell r="E61">
            <v>118173564.66777375</v>
          </cell>
        </row>
        <row r="62">
          <cell r="B62">
            <v>124975411.04801816</v>
          </cell>
          <cell r="C62">
            <v>124899032.42446643</v>
          </cell>
          <cell r="D62">
            <v>123125849.92562303</v>
          </cell>
          <cell r="E62">
            <v>118112705.23471719</v>
          </cell>
        </row>
        <row r="63">
          <cell r="B63">
            <v>124911015.49762179</v>
          </cell>
          <cell r="C63">
            <v>124834676.22935972</v>
          </cell>
          <cell r="D63">
            <v>123062407.39074764</v>
          </cell>
          <cell r="E63">
            <v>118051845.80166063</v>
          </cell>
        </row>
        <row r="64">
          <cell r="B64">
            <v>124846619.94722542</v>
          </cell>
          <cell r="C64">
            <v>124770320.034253</v>
          </cell>
          <cell r="D64">
            <v>122998964.85587224</v>
          </cell>
          <cell r="E64">
            <v>117990986.36860406</v>
          </cell>
        </row>
        <row r="65">
          <cell r="B65">
            <v>124782224.39682905</v>
          </cell>
          <cell r="C65">
            <v>124705963.83914629</v>
          </cell>
          <cell r="D65">
            <v>122935522.32099685</v>
          </cell>
          <cell r="E65">
            <v>117930126.9355475</v>
          </cell>
        </row>
        <row r="66">
          <cell r="B66">
            <v>124717828.84643269</v>
          </cell>
          <cell r="C66">
            <v>124641607.64403957</v>
          </cell>
          <cell r="D66">
            <v>122872079.78612146</v>
          </cell>
          <cell r="E66">
            <v>117869267.50249094</v>
          </cell>
        </row>
        <row r="67">
          <cell r="B67">
            <v>124653433.29603632</v>
          </cell>
          <cell r="C67">
            <v>124577251.44893286</v>
          </cell>
          <cell r="D67">
            <v>122808637.25124606</v>
          </cell>
          <cell r="E67">
            <v>117808408.06943437</v>
          </cell>
        </row>
        <row r="68">
          <cell r="B68">
            <v>124589037.74563995</v>
          </cell>
          <cell r="C68">
            <v>124512895.25382614</v>
          </cell>
          <cell r="D68">
            <v>122745194.71637067</v>
          </cell>
          <cell r="E68">
            <v>117747548.63637781</v>
          </cell>
        </row>
        <row r="69">
          <cell r="B69">
            <v>124524642.19524358</v>
          </cell>
          <cell r="C69">
            <v>124448539.05871943</v>
          </cell>
          <cell r="D69">
            <v>122681752.18149528</v>
          </cell>
          <cell r="E69">
            <v>117686689.20332125</v>
          </cell>
        </row>
        <row r="70">
          <cell r="B70">
            <v>124460246.64484721</v>
          </cell>
          <cell r="C70">
            <v>124384182.86361271</v>
          </cell>
          <cell r="D70">
            <v>122618309.64661989</v>
          </cell>
          <cell r="E70">
            <v>117625829.77026469</v>
          </cell>
        </row>
        <row r="71">
          <cell r="B71">
            <v>124395851.09445085</v>
          </cell>
          <cell r="C71">
            <v>124319826.668506</v>
          </cell>
          <cell r="D71">
            <v>122554867.11174449</v>
          </cell>
          <cell r="E71">
            <v>117564970.33720812</v>
          </cell>
        </row>
        <row r="72">
          <cell r="B72">
            <v>124331455.54405448</v>
          </cell>
          <cell r="C72">
            <v>124255470.47339928</v>
          </cell>
          <cell r="D72">
            <v>122491424.5768691</v>
          </cell>
          <cell r="E72">
            <v>117504110.90415156</v>
          </cell>
        </row>
        <row r="73">
          <cell r="B73">
            <v>124294313.06115595</v>
          </cell>
          <cell r="C73">
            <v>124218350.69009978</v>
          </cell>
          <cell r="D73">
            <v>122454831.78043915</v>
          </cell>
          <cell r="E73">
            <v>117469008.00592948</v>
          </cell>
        </row>
        <row r="74">
          <cell r="B74">
            <v>124257170.57825743</v>
          </cell>
          <cell r="C74">
            <v>124181230.90680028</v>
          </cell>
          <cell r="D74">
            <v>122418238.98400922</v>
          </cell>
          <cell r="E74">
            <v>117433905.10770743</v>
          </cell>
        </row>
        <row r="75">
          <cell r="B75">
            <v>124220028.09535889</v>
          </cell>
          <cell r="C75">
            <v>124144111.12350078</v>
          </cell>
          <cell r="D75">
            <v>122381646.18757927</v>
          </cell>
          <cell r="E75">
            <v>117398802.20948535</v>
          </cell>
        </row>
        <row r="76">
          <cell r="B76">
            <v>124182885.61246037</v>
          </cell>
          <cell r="C76">
            <v>124106991.34020129</v>
          </cell>
          <cell r="D76">
            <v>122345053.39114934</v>
          </cell>
          <cell r="E76">
            <v>117363699.31126329</v>
          </cell>
        </row>
        <row r="77">
          <cell r="B77">
            <v>124145743.12956186</v>
          </cell>
          <cell r="C77">
            <v>124069871.5569018</v>
          </cell>
          <cell r="D77">
            <v>122308460.59471941</v>
          </cell>
          <cell r="E77">
            <v>117328596.41304123</v>
          </cell>
        </row>
        <row r="78">
          <cell r="B78">
            <v>124108600.64666332</v>
          </cell>
          <cell r="C78">
            <v>124032751.77360229</v>
          </cell>
          <cell r="D78">
            <v>122271867.79828946</v>
          </cell>
          <cell r="E78">
            <v>117293493.51481916</v>
          </cell>
        </row>
        <row r="79">
          <cell r="B79">
            <v>124071458.1637648</v>
          </cell>
          <cell r="C79">
            <v>123995631.9903028</v>
          </cell>
          <cell r="D79">
            <v>122235275.00185953</v>
          </cell>
          <cell r="E79">
            <v>117258390.6165971</v>
          </cell>
        </row>
        <row r="80">
          <cell r="B80">
            <v>124034315.68086627</v>
          </cell>
          <cell r="C80">
            <v>123958512.2070033</v>
          </cell>
          <cell r="D80">
            <v>122198682.20542958</v>
          </cell>
          <cell r="E80">
            <v>117223287.71837503</v>
          </cell>
        </row>
        <row r="81">
          <cell r="B81">
            <v>123997173.19796775</v>
          </cell>
          <cell r="C81">
            <v>123921392.4237038</v>
          </cell>
          <cell r="D81">
            <v>122162089.40899965</v>
          </cell>
          <cell r="E81">
            <v>117188184.82015297</v>
          </cell>
        </row>
        <row r="82">
          <cell r="B82">
            <v>123960030.71506923</v>
          </cell>
          <cell r="C82">
            <v>123884272.64040431</v>
          </cell>
          <cell r="D82">
            <v>122125496.61256972</v>
          </cell>
          <cell r="E82">
            <v>117153081.92193091</v>
          </cell>
        </row>
        <row r="83">
          <cell r="B83">
            <v>123922888.2321707</v>
          </cell>
          <cell r="C83">
            <v>123847152.85710481</v>
          </cell>
          <cell r="D83">
            <v>122088903.81613977</v>
          </cell>
          <cell r="E83">
            <v>117117979.02370884</v>
          </cell>
        </row>
        <row r="84">
          <cell r="B84">
            <v>123885745.74927218</v>
          </cell>
          <cell r="C84">
            <v>123810033.07380532</v>
          </cell>
          <cell r="D84">
            <v>122052311.01970984</v>
          </cell>
          <cell r="E84">
            <v>117082876.12548678</v>
          </cell>
        </row>
        <row r="85">
          <cell r="B85">
            <v>123848603.26637365</v>
          </cell>
          <cell r="C85">
            <v>123772913.29050581</v>
          </cell>
          <cell r="D85">
            <v>122015718.22327989</v>
          </cell>
          <cell r="E85">
            <v>117047773.2272647</v>
          </cell>
        </row>
        <row r="86">
          <cell r="B86">
            <v>123811460.78347513</v>
          </cell>
          <cell r="C86">
            <v>123735793.50720632</v>
          </cell>
          <cell r="D86">
            <v>121979125.42684996</v>
          </cell>
          <cell r="E86">
            <v>117012670.32904264</v>
          </cell>
        </row>
        <row r="87">
          <cell r="B87">
            <v>123774318.3005766</v>
          </cell>
          <cell r="C87">
            <v>123698673.72390682</v>
          </cell>
          <cell r="D87">
            <v>121942532.63042001</v>
          </cell>
          <cell r="E87">
            <v>116977567.43082057</v>
          </cell>
        </row>
        <row r="88">
          <cell r="B88">
            <v>123197454.28530097</v>
          </cell>
          <cell r="C88">
            <v>123122162.25861758</v>
          </cell>
          <cell r="D88">
            <v>121374205.85656345</v>
          </cell>
          <cell r="E88">
            <v>116432380.43103078</v>
          </cell>
        </row>
        <row r="89">
          <cell r="B89">
            <v>122620590.27002533</v>
          </cell>
          <cell r="C89">
            <v>122545650.79332832</v>
          </cell>
          <cell r="D89">
            <v>120805879.08270685</v>
          </cell>
          <cell r="E89">
            <v>115887193.43124098</v>
          </cell>
        </row>
        <row r="90">
          <cell r="B90">
            <v>122043726.25474969</v>
          </cell>
          <cell r="C90">
            <v>121969139.32803905</v>
          </cell>
          <cell r="D90">
            <v>120237552.30885026</v>
          </cell>
          <cell r="E90">
            <v>115342006.43145117</v>
          </cell>
        </row>
        <row r="91">
          <cell r="B91">
            <v>121466862.23947404</v>
          </cell>
          <cell r="C91">
            <v>121392627.86274979</v>
          </cell>
          <cell r="D91">
            <v>119669225.53499366</v>
          </cell>
          <cell r="E91">
            <v>114796819.43166137</v>
          </cell>
        </row>
        <row r="92">
          <cell r="B92">
            <v>120889998.22419842</v>
          </cell>
          <cell r="C92">
            <v>120816116.39746055</v>
          </cell>
          <cell r="D92">
            <v>119100898.7611371</v>
          </cell>
          <cell r="E92">
            <v>114251632.43187158</v>
          </cell>
        </row>
        <row r="93">
          <cell r="B93">
            <v>120313134.20892277</v>
          </cell>
          <cell r="C93">
            <v>120239604.93217129</v>
          </cell>
          <cell r="D93">
            <v>118532571.9872805</v>
          </cell>
          <cell r="E93">
            <v>113706445.43208177</v>
          </cell>
        </row>
        <row r="94">
          <cell r="B94">
            <v>119736270.19364713</v>
          </cell>
          <cell r="C94">
            <v>119663093.46688202</v>
          </cell>
          <cell r="D94">
            <v>117964245.21342391</v>
          </cell>
          <cell r="E94">
            <v>113161258.43229197</v>
          </cell>
        </row>
        <row r="95">
          <cell r="B95">
            <v>119159406.17837149</v>
          </cell>
          <cell r="C95">
            <v>119086582.00159276</v>
          </cell>
          <cell r="D95">
            <v>117395918.43956733</v>
          </cell>
          <cell r="E95">
            <v>112616071.43250217</v>
          </cell>
        </row>
        <row r="96">
          <cell r="B96">
            <v>118582542.16309586</v>
          </cell>
          <cell r="C96">
            <v>118510070.53630352</v>
          </cell>
          <cell r="D96">
            <v>116827591.66571076</v>
          </cell>
          <cell r="E96">
            <v>112070884.43271238</v>
          </cell>
        </row>
        <row r="97">
          <cell r="B97">
            <v>118005678.14782022</v>
          </cell>
          <cell r="C97">
            <v>117933559.07101426</v>
          </cell>
          <cell r="D97">
            <v>116259264.89185417</v>
          </cell>
          <cell r="E97">
            <v>111525697.43292257</v>
          </cell>
        </row>
        <row r="98">
          <cell r="B98">
            <v>117428814.13254458</v>
          </cell>
          <cell r="C98">
            <v>117357047.60572499</v>
          </cell>
          <cell r="D98">
            <v>115690938.11799757</v>
          </cell>
          <cell r="E98">
            <v>110980510.43313277</v>
          </cell>
        </row>
        <row r="99">
          <cell r="B99">
            <v>116851950.11726893</v>
          </cell>
          <cell r="C99">
            <v>116780536.14043573</v>
          </cell>
          <cell r="D99">
            <v>115122611.34414098</v>
          </cell>
          <cell r="E99">
            <v>110435323.43334296</v>
          </cell>
        </row>
        <row r="100">
          <cell r="B100">
            <v>116275086.10199331</v>
          </cell>
          <cell r="C100">
            <v>116204024.67514649</v>
          </cell>
          <cell r="D100">
            <v>114554284.57028441</v>
          </cell>
          <cell r="E100">
            <v>109890136.43355317</v>
          </cell>
        </row>
        <row r="101">
          <cell r="B101">
            <v>115698222.08671767</v>
          </cell>
          <cell r="C101">
            <v>115627513.20985723</v>
          </cell>
          <cell r="D101">
            <v>113985957.79642782</v>
          </cell>
          <cell r="E101">
            <v>109344949.43376337</v>
          </cell>
        </row>
        <row r="102">
          <cell r="B102">
            <v>115121358.07144202</v>
          </cell>
          <cell r="C102">
            <v>115051001.74456796</v>
          </cell>
          <cell r="D102">
            <v>113417631.02257124</v>
          </cell>
          <cell r="E102">
            <v>108799762.43397357</v>
          </cell>
        </row>
        <row r="103">
          <cell r="B103">
            <v>115121358.07144202</v>
          </cell>
          <cell r="C103">
            <v>115051001.74456796</v>
          </cell>
          <cell r="D103">
            <v>113417631.02257124</v>
          </cell>
          <cell r="E103">
            <v>108799762.43397357</v>
          </cell>
        </row>
        <row r="104">
          <cell r="B104">
            <v>115121358.07144202</v>
          </cell>
          <cell r="C104">
            <v>115051001.74456796</v>
          </cell>
          <cell r="D104">
            <v>113417631.02257124</v>
          </cell>
          <cell r="E104">
            <v>108799762.43397357</v>
          </cell>
        </row>
        <row r="105">
          <cell r="B105">
            <v>115121358.07144202</v>
          </cell>
          <cell r="C105">
            <v>115051001.74456796</v>
          </cell>
          <cell r="D105">
            <v>113417631.02257124</v>
          </cell>
          <cell r="E105">
            <v>108799762.43397357</v>
          </cell>
        </row>
        <row r="106">
          <cell r="B106">
            <v>115121358.07144202</v>
          </cell>
          <cell r="C106">
            <v>115051001.74456796</v>
          </cell>
          <cell r="D106">
            <v>113417631.02257124</v>
          </cell>
          <cell r="E106">
            <v>108799762.43397357</v>
          </cell>
        </row>
        <row r="107">
          <cell r="B107">
            <v>115121358.07144202</v>
          </cell>
          <cell r="C107">
            <v>115051001.74456796</v>
          </cell>
          <cell r="D107">
            <v>113417631.02257124</v>
          </cell>
          <cell r="E107">
            <v>108799762.43397357</v>
          </cell>
        </row>
      </sheetData>
      <sheetData sheetId="15">
        <row r="24">
          <cell r="C24">
            <v>464036.16682977974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8" xr16:uid="{C3C95473-5ACC-49E7-8B8F-DED024B9415B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21" xr16:uid="{06A8C688-2552-4A39-8E95-5EF9894524D6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3" xr16:uid="{56CB9F62-41C9-4A50-96BB-AF70ED7BA9CA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29" xr16:uid="{E47E190F-7C24-4235-A4FD-3E27B0B278D4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19" xr16:uid="{AED9428F-3E89-40C1-AB9D-EF3E97320F29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0" xr16:uid="{90F9C632-9F89-4F83-993B-4748F646E92E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3" xr16:uid="{EAABFF5B-DF02-4C26-9AD2-010B6F7B59AE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2" xr16:uid="{583FD810-AAEE-41C3-85FD-6018DBB1B77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4" xr16:uid="{451D0E8D-ABBD-45F9-9892-25D9A617F739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0" xr16:uid="{A399B377-4AEF-4D4A-A7E9-F37FC4DACAA2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7" xr16:uid="{9E8DBB4D-2C5D-4686-9624-94CF19F1A889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1" xr16:uid="{02A53E42-1B8A-4ED7-8152-41C6BBFE6E29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136" xr16:uid="{D52DCEF6-6186-4B95-BF76-5D86912B5A4B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09" xr16:uid="{77DAB6BD-7710-4D82-A3A8-E9A74BFD6B0F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2" xr16:uid="{C34CE352-F7FD-4D1C-BB1F-853D32F1CEEA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140" xr16:uid="{C992F97E-FB1F-4406-9FFB-CC72D128475B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18" xr16:uid="{E6C896EF-1D76-4A98-8F3C-AFB2184795DC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5" xr16:uid="{584A00FC-4630-4CFF-9328-B251A5ED537C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1" xr16:uid="{F2049C97-E788-47B0-9271-C125CA01BA9C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6" xr16:uid="{6B2F8E2C-BD57-4975-9275-CBED36276702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28" xr16:uid="{1EA57D95-F183-4BC7-BB63-CAF6CB114513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137" xr16:uid="{8297876E-9146-4974-B4AC-DDEB50B8DC5E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0" xr16:uid="{EF54F247-2D44-4B2E-8B19-0951E06B1362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41" xr16:uid="{C048372A-EDE1-4447-BA39-5A5B0744983E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4" xr16:uid="{C75AE2D8-0B0F-44E2-B63F-D9FBEE96C77E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9" xr16:uid="{BB722947-F6E2-40AB-9A46-544FC10581FA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5" xr16:uid="{30B57D73-6ED2-4608-BAA5-416E5BC9CD7D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4.xml"/><Relationship Id="rId18" Type="http://schemas.openxmlformats.org/officeDocument/2006/relationships/queryTable" Target="../queryTables/queryTable89.xml"/><Relationship Id="rId26" Type="http://schemas.openxmlformats.org/officeDocument/2006/relationships/queryTable" Target="../queryTables/queryTable97.xml"/><Relationship Id="rId39" Type="http://schemas.openxmlformats.org/officeDocument/2006/relationships/queryTable" Target="../queryTables/queryTable110.xml"/><Relationship Id="rId21" Type="http://schemas.openxmlformats.org/officeDocument/2006/relationships/queryTable" Target="../queryTables/queryTable92.xml"/><Relationship Id="rId34" Type="http://schemas.openxmlformats.org/officeDocument/2006/relationships/queryTable" Target="../queryTables/queryTable105.xml"/><Relationship Id="rId42" Type="http://schemas.openxmlformats.org/officeDocument/2006/relationships/queryTable" Target="../queryTables/queryTable113.xml"/><Relationship Id="rId47" Type="http://schemas.openxmlformats.org/officeDocument/2006/relationships/queryTable" Target="../queryTables/queryTable118.xml"/><Relationship Id="rId50" Type="http://schemas.openxmlformats.org/officeDocument/2006/relationships/queryTable" Target="../queryTables/queryTable121.xml"/><Relationship Id="rId55" Type="http://schemas.openxmlformats.org/officeDocument/2006/relationships/queryTable" Target="../queryTables/queryTable126.xml"/><Relationship Id="rId63" Type="http://schemas.openxmlformats.org/officeDocument/2006/relationships/queryTable" Target="../queryTables/queryTable134.xml"/><Relationship Id="rId68" Type="http://schemas.openxmlformats.org/officeDocument/2006/relationships/queryTable" Target="../queryTables/queryTable139.xml"/><Relationship Id="rId7" Type="http://schemas.openxmlformats.org/officeDocument/2006/relationships/queryTable" Target="../queryTables/queryTable78.xml"/><Relationship Id="rId2" Type="http://schemas.openxmlformats.org/officeDocument/2006/relationships/queryTable" Target="../queryTables/queryTable73.xml"/><Relationship Id="rId16" Type="http://schemas.openxmlformats.org/officeDocument/2006/relationships/queryTable" Target="../queryTables/queryTable87.xml"/><Relationship Id="rId29" Type="http://schemas.openxmlformats.org/officeDocument/2006/relationships/queryTable" Target="../queryTables/queryTable100.xml"/><Relationship Id="rId1" Type="http://schemas.openxmlformats.org/officeDocument/2006/relationships/queryTable" Target="../queryTables/queryTable72.xml"/><Relationship Id="rId6" Type="http://schemas.openxmlformats.org/officeDocument/2006/relationships/queryTable" Target="../queryTables/queryTable77.xml"/><Relationship Id="rId11" Type="http://schemas.openxmlformats.org/officeDocument/2006/relationships/queryTable" Target="../queryTables/queryTable82.xml"/><Relationship Id="rId24" Type="http://schemas.openxmlformats.org/officeDocument/2006/relationships/queryTable" Target="../queryTables/queryTable95.xml"/><Relationship Id="rId32" Type="http://schemas.openxmlformats.org/officeDocument/2006/relationships/queryTable" Target="../queryTables/queryTable103.xml"/><Relationship Id="rId37" Type="http://schemas.openxmlformats.org/officeDocument/2006/relationships/queryTable" Target="../queryTables/queryTable108.xml"/><Relationship Id="rId40" Type="http://schemas.openxmlformats.org/officeDocument/2006/relationships/queryTable" Target="../queryTables/queryTable111.xml"/><Relationship Id="rId45" Type="http://schemas.openxmlformats.org/officeDocument/2006/relationships/queryTable" Target="../queryTables/queryTable116.xml"/><Relationship Id="rId53" Type="http://schemas.openxmlformats.org/officeDocument/2006/relationships/queryTable" Target="../queryTables/queryTable124.xml"/><Relationship Id="rId58" Type="http://schemas.openxmlformats.org/officeDocument/2006/relationships/queryTable" Target="../queryTables/queryTable129.xml"/><Relationship Id="rId66" Type="http://schemas.openxmlformats.org/officeDocument/2006/relationships/queryTable" Target="../queryTables/queryTable137.xml"/><Relationship Id="rId5" Type="http://schemas.openxmlformats.org/officeDocument/2006/relationships/queryTable" Target="../queryTables/queryTable76.xml"/><Relationship Id="rId15" Type="http://schemas.openxmlformats.org/officeDocument/2006/relationships/queryTable" Target="../queryTables/queryTable86.xml"/><Relationship Id="rId23" Type="http://schemas.openxmlformats.org/officeDocument/2006/relationships/queryTable" Target="../queryTables/queryTable94.xml"/><Relationship Id="rId28" Type="http://schemas.openxmlformats.org/officeDocument/2006/relationships/queryTable" Target="../queryTables/queryTable99.xml"/><Relationship Id="rId36" Type="http://schemas.openxmlformats.org/officeDocument/2006/relationships/queryTable" Target="../queryTables/queryTable107.xml"/><Relationship Id="rId49" Type="http://schemas.openxmlformats.org/officeDocument/2006/relationships/queryTable" Target="../queryTables/queryTable120.xml"/><Relationship Id="rId57" Type="http://schemas.openxmlformats.org/officeDocument/2006/relationships/queryTable" Target="../queryTables/queryTable128.xml"/><Relationship Id="rId61" Type="http://schemas.openxmlformats.org/officeDocument/2006/relationships/queryTable" Target="../queryTables/queryTable132.xml"/><Relationship Id="rId10" Type="http://schemas.openxmlformats.org/officeDocument/2006/relationships/queryTable" Target="../queryTables/queryTable81.xml"/><Relationship Id="rId19" Type="http://schemas.openxmlformats.org/officeDocument/2006/relationships/queryTable" Target="../queryTables/queryTable90.xml"/><Relationship Id="rId31" Type="http://schemas.openxmlformats.org/officeDocument/2006/relationships/queryTable" Target="../queryTables/queryTable102.xml"/><Relationship Id="rId44" Type="http://schemas.openxmlformats.org/officeDocument/2006/relationships/queryTable" Target="../queryTables/queryTable115.xml"/><Relationship Id="rId52" Type="http://schemas.openxmlformats.org/officeDocument/2006/relationships/queryTable" Target="../queryTables/queryTable123.xml"/><Relationship Id="rId60" Type="http://schemas.openxmlformats.org/officeDocument/2006/relationships/queryTable" Target="../queryTables/queryTable131.xml"/><Relationship Id="rId65" Type="http://schemas.openxmlformats.org/officeDocument/2006/relationships/queryTable" Target="../queryTables/queryTable136.xml"/><Relationship Id="rId4" Type="http://schemas.openxmlformats.org/officeDocument/2006/relationships/queryTable" Target="../queryTables/queryTable75.xml"/><Relationship Id="rId9" Type="http://schemas.openxmlformats.org/officeDocument/2006/relationships/queryTable" Target="../queryTables/queryTable80.xml"/><Relationship Id="rId14" Type="http://schemas.openxmlformats.org/officeDocument/2006/relationships/queryTable" Target="../queryTables/queryTable85.xml"/><Relationship Id="rId22" Type="http://schemas.openxmlformats.org/officeDocument/2006/relationships/queryTable" Target="../queryTables/queryTable93.xml"/><Relationship Id="rId27" Type="http://schemas.openxmlformats.org/officeDocument/2006/relationships/queryTable" Target="../queryTables/queryTable98.xml"/><Relationship Id="rId30" Type="http://schemas.openxmlformats.org/officeDocument/2006/relationships/queryTable" Target="../queryTables/queryTable101.xml"/><Relationship Id="rId35" Type="http://schemas.openxmlformats.org/officeDocument/2006/relationships/queryTable" Target="../queryTables/queryTable106.xml"/><Relationship Id="rId43" Type="http://schemas.openxmlformats.org/officeDocument/2006/relationships/queryTable" Target="../queryTables/queryTable114.xml"/><Relationship Id="rId48" Type="http://schemas.openxmlformats.org/officeDocument/2006/relationships/queryTable" Target="../queryTables/queryTable119.xml"/><Relationship Id="rId56" Type="http://schemas.openxmlformats.org/officeDocument/2006/relationships/queryTable" Target="../queryTables/queryTable127.xml"/><Relationship Id="rId64" Type="http://schemas.openxmlformats.org/officeDocument/2006/relationships/queryTable" Target="../queryTables/queryTable135.xml"/><Relationship Id="rId69" Type="http://schemas.openxmlformats.org/officeDocument/2006/relationships/queryTable" Target="../queryTables/queryTable140.xml"/><Relationship Id="rId8" Type="http://schemas.openxmlformats.org/officeDocument/2006/relationships/queryTable" Target="../queryTables/queryTable79.xml"/><Relationship Id="rId51" Type="http://schemas.openxmlformats.org/officeDocument/2006/relationships/queryTable" Target="../queryTables/queryTable122.xml"/><Relationship Id="rId3" Type="http://schemas.openxmlformats.org/officeDocument/2006/relationships/queryTable" Target="../queryTables/queryTable74.xml"/><Relationship Id="rId12" Type="http://schemas.openxmlformats.org/officeDocument/2006/relationships/queryTable" Target="../queryTables/queryTable83.xml"/><Relationship Id="rId17" Type="http://schemas.openxmlformats.org/officeDocument/2006/relationships/queryTable" Target="../queryTables/queryTable88.xml"/><Relationship Id="rId25" Type="http://schemas.openxmlformats.org/officeDocument/2006/relationships/queryTable" Target="../queryTables/queryTable96.xml"/><Relationship Id="rId33" Type="http://schemas.openxmlformats.org/officeDocument/2006/relationships/queryTable" Target="../queryTables/queryTable104.xml"/><Relationship Id="rId38" Type="http://schemas.openxmlformats.org/officeDocument/2006/relationships/queryTable" Target="../queryTables/queryTable109.xml"/><Relationship Id="rId46" Type="http://schemas.openxmlformats.org/officeDocument/2006/relationships/queryTable" Target="../queryTables/queryTable117.xml"/><Relationship Id="rId59" Type="http://schemas.openxmlformats.org/officeDocument/2006/relationships/queryTable" Target="../queryTables/queryTable130.xml"/><Relationship Id="rId67" Type="http://schemas.openxmlformats.org/officeDocument/2006/relationships/queryTable" Target="../queryTables/queryTable138.xml"/><Relationship Id="rId20" Type="http://schemas.openxmlformats.org/officeDocument/2006/relationships/queryTable" Target="../queryTables/queryTable91.xml"/><Relationship Id="rId41" Type="http://schemas.openxmlformats.org/officeDocument/2006/relationships/queryTable" Target="../queryTables/queryTable112.xml"/><Relationship Id="rId54" Type="http://schemas.openxmlformats.org/officeDocument/2006/relationships/queryTable" Target="../queryTables/queryTable125.xml"/><Relationship Id="rId62" Type="http://schemas.openxmlformats.org/officeDocument/2006/relationships/queryTable" Target="../queryTables/queryTable133.xml"/><Relationship Id="rId70" Type="http://schemas.openxmlformats.org/officeDocument/2006/relationships/queryTable" Target="../queryTables/queryTable14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118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19"/>
      <c r="J3" s="219"/>
      <c r="K3" s="219"/>
      <c r="L3" s="219"/>
      <c r="M3" s="219"/>
      <c r="N3" s="219"/>
      <c r="P3" s="2" t="s">
        <v>1</v>
      </c>
      <c r="Q3">
        <v>1.68</v>
      </c>
    </row>
    <row r="4" spans="2:19" x14ac:dyDescent="0.25">
      <c r="I4" s="219"/>
      <c r="J4" s="219"/>
      <c r="K4" s="219"/>
      <c r="L4" s="219"/>
      <c r="M4" s="219"/>
      <c r="N4" s="219"/>
      <c r="P4" s="2" t="s">
        <v>2</v>
      </c>
      <c r="Q4">
        <v>1.68</v>
      </c>
    </row>
    <row r="5" spans="2:19" x14ac:dyDescent="0.25">
      <c r="I5" s="219"/>
      <c r="J5" s="219"/>
      <c r="K5" s="219"/>
      <c r="L5" s="219"/>
      <c r="M5" s="219"/>
      <c r="N5" s="219"/>
      <c r="P5" s="2" t="s">
        <v>3</v>
      </c>
      <c r="Q5">
        <v>1.68</v>
      </c>
    </row>
    <row r="6" spans="2:19" x14ac:dyDescent="0.25">
      <c r="I6" s="219"/>
      <c r="J6" s="219"/>
      <c r="K6" s="219"/>
      <c r="L6" s="219"/>
      <c r="M6" s="219"/>
      <c r="N6" s="219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Documents\API\api_output\Output\SSP2-4.5\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8</v>
      </c>
      <c r="E14" s="103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TEXT;C:\Users\59866\ICF\CAFE - Documents\API\api_output\Output\SSP2-4.5\timeseries_output_HD_SSP245_Alt 0_Alt 1.csv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TEXT;C:\Users\59866\ICF\CAFE - Documents\API\api_output\Output\SSP2-4.5\timeseries_output_HD_SSP245_Alt 2_Alt 3.csv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 t="s">
        <v>18</v>
      </c>
    </row>
    <row r="58" spans="2:16" x14ac:dyDescent="0.25">
      <c r="C58" t="s">
        <v>19</v>
      </c>
    </row>
    <row r="103" spans="4:6" x14ac:dyDescent="0.25">
      <c r="D103" s="106" t="s">
        <v>20</v>
      </c>
      <c r="E103" s="106"/>
      <c r="F103" s="106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21</v>
      </c>
      <c r="E107" s="13" t="s">
        <v>22</v>
      </c>
    </row>
    <row r="108" spans="4:6" x14ac:dyDescent="0.25">
      <c r="D108" s="2" t="s">
        <v>23</v>
      </c>
      <c r="E108" s="13" t="s">
        <v>24</v>
      </c>
    </row>
    <row r="109" spans="4:6" x14ac:dyDescent="0.25">
      <c r="D109" s="2" t="s">
        <v>25</v>
      </c>
      <c r="E109" s="105" t="s">
        <v>26</v>
      </c>
    </row>
    <row r="110" spans="4:6" x14ac:dyDescent="0.25">
      <c r="D110" s="2" t="s">
        <v>10</v>
      </c>
      <c r="E110" t="s">
        <v>27</v>
      </c>
    </row>
    <row r="111" spans="4:6" x14ac:dyDescent="0.25">
      <c r="D111" s="2" t="s">
        <v>28</v>
      </c>
      <c r="E111" s="2" t="s">
        <v>29</v>
      </c>
    </row>
    <row r="112" spans="4:6" x14ac:dyDescent="0.25">
      <c r="D112" s="2" t="s">
        <v>30</v>
      </c>
      <c r="E112" t="s">
        <v>31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129</v>
      </c>
      <c r="B2" t="s">
        <v>130</v>
      </c>
      <c r="C2" t="s">
        <v>131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449.4714055</v>
      </c>
      <c r="BC2">
        <v>452.15853099999998</v>
      </c>
      <c r="BD2">
        <v>454.84376350000002</v>
      </c>
      <c r="BE2">
        <v>457.50352650000002</v>
      </c>
      <c r="BF2">
        <v>460.16245149999997</v>
      </c>
      <c r="BG2">
        <v>462.82162949999997</v>
      </c>
      <c r="BH2">
        <v>465.48033349999997</v>
      </c>
      <c r="BI2">
        <v>468.13841400000001</v>
      </c>
      <c r="BJ2">
        <v>470.75919699999997</v>
      </c>
      <c r="BK2">
        <v>473.36251650000003</v>
      </c>
      <c r="BL2">
        <v>475.92733750000002</v>
      </c>
      <c r="BM2">
        <v>478.51968950000003</v>
      </c>
      <c r="BN2">
        <v>481.06607500000001</v>
      </c>
      <c r="BO2">
        <v>483.603387</v>
      </c>
      <c r="BP2">
        <v>486.1695115</v>
      </c>
      <c r="BQ2">
        <v>488.73958099999999</v>
      </c>
      <c r="BR2">
        <v>491.2793355</v>
      </c>
      <c r="BS2">
        <v>493.791449</v>
      </c>
      <c r="BT2">
        <v>496.25517050000002</v>
      </c>
      <c r="BU2">
        <v>498.67796600000003</v>
      </c>
      <c r="BV2">
        <v>501.04010049999999</v>
      </c>
      <c r="BW2">
        <v>503.35584449999999</v>
      </c>
      <c r="BX2">
        <v>505.70076999999998</v>
      </c>
      <c r="BY2">
        <v>507.99286549999999</v>
      </c>
      <c r="BZ2">
        <v>510.24110000000002</v>
      </c>
      <c r="CA2">
        <v>512.46144300000003</v>
      </c>
      <c r="CB2">
        <v>514.63636750000001</v>
      </c>
      <c r="CC2">
        <v>516.77987499999995</v>
      </c>
      <c r="CD2">
        <v>518.85493499999995</v>
      </c>
      <c r="CE2">
        <v>520.87595550000003</v>
      </c>
      <c r="CF2">
        <v>522.84650650000003</v>
      </c>
      <c r="CG2">
        <v>524.76668749999999</v>
      </c>
      <c r="CH2">
        <v>526.65604099999996</v>
      </c>
      <c r="CI2">
        <v>528.5180795</v>
      </c>
      <c r="CJ2">
        <v>530.33968200000004</v>
      </c>
      <c r="CK2">
        <v>532.11904749999997</v>
      </c>
      <c r="CL2">
        <v>533.8458445</v>
      </c>
      <c r="CM2">
        <v>535.52513099999999</v>
      </c>
      <c r="CN2">
        <v>537.11297549999995</v>
      </c>
      <c r="CO2">
        <v>538.59828000000005</v>
      </c>
      <c r="CP2">
        <v>540.01015050000001</v>
      </c>
      <c r="CQ2">
        <v>541.34321950000003</v>
      </c>
      <c r="CR2">
        <v>542.59865149999996</v>
      </c>
      <c r="CS2">
        <v>543.777603</v>
      </c>
      <c r="CT2">
        <v>544.88296400000002</v>
      </c>
      <c r="CU2">
        <v>545.91869050000003</v>
      </c>
      <c r="CV2">
        <v>546.88647800000001</v>
      </c>
      <c r="CW2">
        <v>547.78618449999999</v>
      </c>
      <c r="CX2">
        <v>548.58962499999996</v>
      </c>
      <c r="CY2">
        <v>549.29876650000006</v>
      </c>
      <c r="CZ2">
        <v>549.91258300000004</v>
      </c>
      <c r="DA2">
        <v>550.43336350000004</v>
      </c>
      <c r="DB2">
        <v>550.86010699999997</v>
      </c>
      <c r="DC2">
        <v>551.19553250000001</v>
      </c>
      <c r="DD2">
        <v>551.44335550000005</v>
      </c>
      <c r="DE2">
        <v>551.60570250000001</v>
      </c>
      <c r="DF2">
        <v>551.68590349999999</v>
      </c>
      <c r="DG2">
        <v>551.68768599999999</v>
      </c>
      <c r="DH2">
        <v>551.65846950000002</v>
      </c>
      <c r="DI2">
        <v>551.59620199999995</v>
      </c>
      <c r="DJ2">
        <v>551.49402399999997</v>
      </c>
      <c r="DK2">
        <v>551.34771950000004</v>
      </c>
      <c r="DL2">
        <v>551.16480650000005</v>
      </c>
      <c r="DM2">
        <v>550.95109600000001</v>
      </c>
      <c r="DN2">
        <v>550.69694849999996</v>
      </c>
      <c r="DO2">
        <v>550.40298399999995</v>
      </c>
      <c r="DP2">
        <v>550.07045949999997</v>
      </c>
    </row>
    <row r="3" spans="1:125" x14ac:dyDescent="0.25">
      <c r="A3" t="s">
        <v>129</v>
      </c>
      <c r="B3" t="s">
        <v>130</v>
      </c>
      <c r="C3" t="s">
        <v>131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>
        <v>1.1204362299999999</v>
      </c>
      <c r="AT3">
        <v>1.1389868869999999</v>
      </c>
      <c r="AU3">
        <v>1.1560713869999999</v>
      </c>
      <c r="AV3">
        <v>1.176042005</v>
      </c>
      <c r="AW3">
        <v>1.196694838</v>
      </c>
      <c r="AX3">
        <v>1.2132380739999999</v>
      </c>
      <c r="AY3">
        <v>1.2317211130000001</v>
      </c>
      <c r="AZ3">
        <v>1.2560698189999999</v>
      </c>
      <c r="BA3">
        <v>1.281470691</v>
      </c>
      <c r="BB3">
        <v>1.3114537500000001</v>
      </c>
      <c r="BC3">
        <v>1.3415163379999999</v>
      </c>
      <c r="BD3">
        <v>1.3698933579999999</v>
      </c>
      <c r="BE3">
        <v>1.392420819</v>
      </c>
      <c r="BF3">
        <v>1.4108235929999999</v>
      </c>
      <c r="BG3">
        <v>1.4235205929999999</v>
      </c>
      <c r="BH3">
        <v>1.4387283280000001</v>
      </c>
      <c r="BI3">
        <v>1.459337181</v>
      </c>
      <c r="BJ3">
        <v>1.4772387890000001</v>
      </c>
      <c r="BK3">
        <v>1.497388819</v>
      </c>
      <c r="BL3">
        <v>1.514573819</v>
      </c>
      <c r="BM3">
        <v>1.5349362010000001</v>
      </c>
      <c r="BN3">
        <v>1.5636819749999999</v>
      </c>
      <c r="BO3">
        <v>1.592471789</v>
      </c>
      <c r="BP3">
        <v>1.615358289</v>
      </c>
      <c r="BQ3">
        <v>1.633179505</v>
      </c>
      <c r="BR3">
        <v>1.645516505</v>
      </c>
      <c r="BS3">
        <v>1.655919505</v>
      </c>
      <c r="BT3">
        <v>1.665917721</v>
      </c>
      <c r="BU3">
        <v>1.675926721</v>
      </c>
      <c r="BV3">
        <v>1.6899183090000001</v>
      </c>
      <c r="BW3">
        <v>1.7077650150000001</v>
      </c>
      <c r="BX3">
        <v>1.7274850150000001</v>
      </c>
      <c r="BY3">
        <v>1.745622515</v>
      </c>
      <c r="BZ3">
        <v>1.7632070150000001</v>
      </c>
      <c r="CA3">
        <v>1.7788742399999999</v>
      </c>
      <c r="CB3">
        <v>1.7894763579999999</v>
      </c>
      <c r="CC3">
        <v>1.7995988869999999</v>
      </c>
      <c r="CD3">
        <v>1.8099493769999999</v>
      </c>
      <c r="CE3">
        <v>1.8154505540000001</v>
      </c>
      <c r="CF3">
        <v>1.821657554</v>
      </c>
      <c r="CG3">
        <v>1.8296350539999999</v>
      </c>
      <c r="CH3">
        <v>1.8433995249999999</v>
      </c>
      <c r="CI3">
        <v>1.860056025</v>
      </c>
      <c r="CJ3">
        <v>1.8756675249999999</v>
      </c>
      <c r="CK3">
        <v>1.886868907</v>
      </c>
      <c r="CL3">
        <v>1.89287374</v>
      </c>
      <c r="CM3">
        <v>1.89491024</v>
      </c>
      <c r="CN3">
        <v>1.8988057700000001</v>
      </c>
      <c r="CO3">
        <v>1.90542927</v>
      </c>
      <c r="CP3">
        <v>1.9115737699999999</v>
      </c>
      <c r="CQ3">
        <v>1.9179687700000001</v>
      </c>
      <c r="CR3">
        <v>1.9228124259999999</v>
      </c>
      <c r="CS3">
        <v>1.9292964260000001</v>
      </c>
      <c r="CT3">
        <v>1.9385459169999999</v>
      </c>
      <c r="CU3">
        <v>1.947542554</v>
      </c>
      <c r="CV3">
        <v>1.9566849070000001</v>
      </c>
      <c r="CW3">
        <v>1.964072407</v>
      </c>
      <c r="CX3">
        <v>1.969653407</v>
      </c>
      <c r="CY3">
        <v>1.972226407</v>
      </c>
      <c r="CZ3">
        <v>1.9739114069999999</v>
      </c>
      <c r="DA3">
        <v>1.9730404070000001</v>
      </c>
      <c r="DB3">
        <v>1.972156054</v>
      </c>
      <c r="DC3">
        <v>1.9731730540000001</v>
      </c>
      <c r="DD3">
        <v>1.9764881910000001</v>
      </c>
      <c r="DE3">
        <v>1.982795691</v>
      </c>
      <c r="DF3">
        <v>1.9904706910000001</v>
      </c>
      <c r="DG3">
        <v>1.998211191</v>
      </c>
      <c r="DH3">
        <v>2.006514691</v>
      </c>
      <c r="DI3">
        <v>2.0123026909999999</v>
      </c>
      <c r="DJ3">
        <v>2.015642691</v>
      </c>
      <c r="DK3">
        <v>2.0175395740000002</v>
      </c>
      <c r="DL3">
        <v>2.014527985</v>
      </c>
      <c r="DM3">
        <v>2.014162475</v>
      </c>
      <c r="DN3">
        <v>2.0111864750000001</v>
      </c>
      <c r="DO3">
        <v>2.0110429750000001</v>
      </c>
      <c r="DP3">
        <v>2.014851975</v>
      </c>
    </row>
    <row r="4" spans="1:125" x14ac:dyDescent="0.25">
      <c r="A4" t="s">
        <v>129</v>
      </c>
      <c r="B4" t="s">
        <v>130</v>
      </c>
      <c r="C4" t="s">
        <v>131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 s="104">
        <v>439.77104960000003</v>
      </c>
      <c r="AY4">
        <v>442.4953347</v>
      </c>
      <c r="AZ4">
        <v>445.23035090000002</v>
      </c>
      <c r="BA4">
        <v>447.93655969999998</v>
      </c>
      <c r="BB4">
        <v>450.67215959999999</v>
      </c>
      <c r="BC4">
        <v>453.40116269999999</v>
      </c>
      <c r="BD4">
        <v>456.15339610000001</v>
      </c>
      <c r="BE4">
        <v>458.9017604</v>
      </c>
      <c r="BF4">
        <v>461.66450500000002</v>
      </c>
      <c r="BG4">
        <v>464.41419969999998</v>
      </c>
      <c r="BH4">
        <v>467.15910229999997</v>
      </c>
      <c r="BI4">
        <v>469.90171939999999</v>
      </c>
      <c r="BJ4">
        <v>472.6511433</v>
      </c>
      <c r="BK4">
        <v>475.35248189999999</v>
      </c>
      <c r="BL4">
        <v>478.04809779999999</v>
      </c>
      <c r="BM4">
        <v>480.69755309999999</v>
      </c>
      <c r="BN4">
        <v>483.35154340000003</v>
      </c>
      <c r="BO4">
        <v>486.06573279999998</v>
      </c>
      <c r="BP4">
        <v>488.7181478</v>
      </c>
      <c r="BQ4">
        <v>491.36440010000001</v>
      </c>
      <c r="BR4">
        <v>494.01932090000003</v>
      </c>
      <c r="BS4">
        <v>496.6664126</v>
      </c>
      <c r="BT4">
        <v>499.26338149999998</v>
      </c>
      <c r="BU4">
        <v>501.82070850000002</v>
      </c>
      <c r="BV4">
        <v>504.34656610000002</v>
      </c>
      <c r="BW4">
        <v>506.7896743</v>
      </c>
      <c r="BX4">
        <v>509.23129110000002</v>
      </c>
      <c r="BY4">
        <v>511.63758669999999</v>
      </c>
      <c r="BZ4">
        <v>514.01207509999995</v>
      </c>
      <c r="CA4">
        <v>516.34163799999999</v>
      </c>
      <c r="CB4">
        <v>518.60858910000002</v>
      </c>
      <c r="CC4">
        <v>520.84683749999999</v>
      </c>
      <c r="CD4">
        <v>523.08517059999997</v>
      </c>
      <c r="CE4">
        <v>525.22374630000002</v>
      </c>
      <c r="CF4">
        <v>527.31815889999996</v>
      </c>
      <c r="CG4">
        <v>529.37866459999998</v>
      </c>
      <c r="CH4">
        <v>531.40381420000006</v>
      </c>
      <c r="CI4">
        <v>533.38497180000002</v>
      </c>
      <c r="CJ4">
        <v>535.35027739999998</v>
      </c>
      <c r="CK4">
        <v>537.26637979999998</v>
      </c>
      <c r="CL4">
        <v>539.13685480000004</v>
      </c>
      <c r="CM4">
        <v>540.95754529999999</v>
      </c>
      <c r="CN4">
        <v>542.68108889999996</v>
      </c>
      <c r="CO4">
        <v>544.30040450000001</v>
      </c>
      <c r="CP4">
        <v>545.78343610000002</v>
      </c>
      <c r="CQ4">
        <v>547.17236800000001</v>
      </c>
      <c r="CR4">
        <v>548.55194410000001</v>
      </c>
      <c r="CS4">
        <v>549.85895210000001</v>
      </c>
      <c r="CT4">
        <v>551.09055469999998</v>
      </c>
      <c r="CU4">
        <v>552.24994909999998</v>
      </c>
      <c r="CV4">
        <v>553.34900730000004</v>
      </c>
      <c r="CW4">
        <v>554.37207230000001</v>
      </c>
      <c r="CX4">
        <v>555.27507879999996</v>
      </c>
      <c r="CY4">
        <v>556.07625440000004</v>
      </c>
      <c r="CZ4">
        <v>556.76090720000002</v>
      </c>
      <c r="DA4">
        <v>557.38025549999998</v>
      </c>
      <c r="DB4">
        <v>557.9032737</v>
      </c>
      <c r="DC4">
        <v>558.31346240000005</v>
      </c>
      <c r="DD4">
        <v>558.63484410000001</v>
      </c>
      <c r="DE4">
        <v>558.86929199999997</v>
      </c>
      <c r="DF4">
        <v>558.98188470000002</v>
      </c>
      <c r="DG4">
        <v>558.99252769999998</v>
      </c>
      <c r="DH4">
        <v>558.96768520000001</v>
      </c>
      <c r="DI4">
        <v>558.98959820000005</v>
      </c>
      <c r="DJ4">
        <v>558.99377679999998</v>
      </c>
      <c r="DK4">
        <v>558.95222100000001</v>
      </c>
      <c r="DL4">
        <v>558.86519659999999</v>
      </c>
      <c r="DM4">
        <v>558.73385789999998</v>
      </c>
      <c r="DN4">
        <v>558.55810989999998</v>
      </c>
      <c r="DO4">
        <v>558.3312588</v>
      </c>
      <c r="DP4">
        <v>558.07150409999997</v>
      </c>
    </row>
    <row r="5" spans="1:125" x14ac:dyDescent="0.25">
      <c r="A5" t="s">
        <v>129</v>
      </c>
      <c r="B5" t="s">
        <v>130</v>
      </c>
      <c r="C5" t="s">
        <v>131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 s="104">
        <v>1.387389717</v>
      </c>
      <c r="BA5" s="104">
        <v>1.4126684009999999</v>
      </c>
      <c r="BB5" s="104">
        <v>1.445277272</v>
      </c>
      <c r="BC5" s="104">
        <v>1.475410307</v>
      </c>
      <c r="BD5" s="104">
        <v>1.5075715380000001</v>
      </c>
      <c r="BE5" s="104">
        <v>1.5324460600000001</v>
      </c>
      <c r="BF5" s="104">
        <v>1.5556494949999999</v>
      </c>
      <c r="BG5" s="104">
        <v>1.57686774</v>
      </c>
      <c r="BH5" s="104">
        <v>1.59695626</v>
      </c>
      <c r="BI5" s="104">
        <v>1.61666786</v>
      </c>
      <c r="BJ5" s="104">
        <v>1.6381573009999999</v>
      </c>
      <c r="BK5" s="104">
        <v>1.6612868009999999</v>
      </c>
      <c r="BL5" s="104">
        <v>1.6873285769999999</v>
      </c>
      <c r="BM5" s="104">
        <v>1.7192397770000001</v>
      </c>
      <c r="BN5" s="104">
        <v>1.748520268</v>
      </c>
      <c r="BO5" s="104">
        <v>1.7749684750000001</v>
      </c>
      <c r="BP5" s="104">
        <v>1.8023920339999999</v>
      </c>
      <c r="BQ5" s="104">
        <v>1.8250977340000001</v>
      </c>
      <c r="BR5" s="104">
        <v>1.843448768</v>
      </c>
      <c r="BS5" s="104">
        <v>1.861906952</v>
      </c>
      <c r="BT5" s="104">
        <v>1.880396052</v>
      </c>
      <c r="BU5" s="104">
        <v>1.894229385</v>
      </c>
      <c r="BV5" s="104">
        <v>1.9118725519999999</v>
      </c>
      <c r="BW5" s="104">
        <v>1.930778807</v>
      </c>
      <c r="BX5" s="104">
        <v>1.9491088130000001</v>
      </c>
      <c r="BY5" s="104">
        <v>1.9691484379999999</v>
      </c>
      <c r="BZ5" s="104">
        <v>1.984750464</v>
      </c>
      <c r="CA5" s="104">
        <v>1.9999318770000001</v>
      </c>
      <c r="CB5" s="104">
        <v>2.014573307</v>
      </c>
      <c r="CC5" s="104">
        <v>2.0238165719999999</v>
      </c>
      <c r="CD5" s="104">
        <v>2.0339759719999999</v>
      </c>
      <c r="CE5" s="104">
        <v>2.0437734949999999</v>
      </c>
      <c r="CF5" s="104">
        <v>2.053605095</v>
      </c>
      <c r="CG5" s="104">
        <v>2.0647869280000002</v>
      </c>
      <c r="CH5" s="104">
        <v>2.079624838</v>
      </c>
      <c r="CI5" s="104">
        <v>2.0951921680000001</v>
      </c>
      <c r="CJ5" s="104">
        <v>2.1105848279999999</v>
      </c>
      <c r="CK5" s="104">
        <v>2.1228737739999999</v>
      </c>
      <c r="CL5" s="104">
        <v>2.132681974</v>
      </c>
      <c r="CM5" s="104">
        <v>2.1431243279999999</v>
      </c>
      <c r="CN5" s="104">
        <v>2.1489159949999999</v>
      </c>
      <c r="CO5" s="104">
        <v>2.155514862</v>
      </c>
      <c r="CP5" s="104">
        <v>2.1633118439999999</v>
      </c>
      <c r="CQ5" s="104">
        <v>2.1714867189999998</v>
      </c>
      <c r="CR5" s="104">
        <v>2.178548954</v>
      </c>
      <c r="CS5" s="104">
        <v>2.1845871539999999</v>
      </c>
      <c r="CT5" s="104">
        <v>2.1930880890000002</v>
      </c>
      <c r="CU5" s="104">
        <v>2.2048804890000002</v>
      </c>
      <c r="CV5" s="104">
        <v>2.216902589</v>
      </c>
      <c r="CW5" s="104">
        <v>2.2265690249999999</v>
      </c>
      <c r="CX5" s="104">
        <v>2.2329748249999999</v>
      </c>
      <c r="CY5" s="104">
        <v>2.2378182990000002</v>
      </c>
      <c r="CZ5" s="104">
        <v>2.244424623</v>
      </c>
      <c r="DA5" s="104">
        <v>2.2489750659999999</v>
      </c>
      <c r="DB5" s="104">
        <v>2.2524983660000002</v>
      </c>
      <c r="DC5" s="104">
        <v>2.2569716660000001</v>
      </c>
      <c r="DD5" s="104">
        <v>2.2606814320000002</v>
      </c>
      <c r="DE5" s="104">
        <v>2.262213032</v>
      </c>
      <c r="DF5" s="104">
        <v>2.268154515</v>
      </c>
      <c r="DG5" s="104">
        <v>2.2762476810000001</v>
      </c>
      <c r="DH5" s="104">
        <v>2.2849915809999999</v>
      </c>
      <c r="DI5" s="104">
        <v>2.2918560810000002</v>
      </c>
      <c r="DJ5" s="104">
        <v>2.295972248</v>
      </c>
      <c r="DK5" s="104">
        <v>2.2956492480000001</v>
      </c>
      <c r="DL5" s="104">
        <v>2.2944479480000002</v>
      </c>
      <c r="DM5" s="104">
        <v>2.293677948</v>
      </c>
      <c r="DN5" s="104">
        <v>2.2945657069999998</v>
      </c>
      <c r="DO5" s="104">
        <v>2.2956615889999998</v>
      </c>
      <c r="DP5" s="104">
        <v>2.297580907</v>
      </c>
      <c r="DQ5" s="104"/>
      <c r="DR5" s="104"/>
      <c r="DS5" s="104"/>
      <c r="DT5" s="104"/>
      <c r="DU5" s="104"/>
    </row>
    <row r="6" spans="1:125" x14ac:dyDescent="0.25">
      <c r="A6" t="s">
        <v>129</v>
      </c>
      <c r="B6" t="s">
        <v>130</v>
      </c>
      <c r="C6" t="s">
        <v>131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454.23367999999999</v>
      </c>
      <c r="BC6">
        <v>457.29575999999997</v>
      </c>
      <c r="BD6">
        <v>460.36356000000001</v>
      </c>
      <c r="BE6">
        <v>463.404875</v>
      </c>
      <c r="BF6">
        <v>466.47703999999999</v>
      </c>
      <c r="BG6">
        <v>469.55899499999998</v>
      </c>
      <c r="BH6">
        <v>472.65220499999998</v>
      </c>
      <c r="BI6">
        <v>475.78875499999998</v>
      </c>
      <c r="BJ6">
        <v>478.936395</v>
      </c>
      <c r="BK6">
        <v>482.06102499999997</v>
      </c>
      <c r="BL6">
        <v>485.12414000000001</v>
      </c>
      <c r="BM6">
        <v>488.11721</v>
      </c>
      <c r="BN6">
        <v>491.08442000000002</v>
      </c>
      <c r="BO6">
        <v>494.04327000000001</v>
      </c>
      <c r="BP6">
        <v>497.05462499999999</v>
      </c>
      <c r="BQ6">
        <v>500.21862499999997</v>
      </c>
      <c r="BR6">
        <v>503.27075500000001</v>
      </c>
      <c r="BS6">
        <v>506.31181500000002</v>
      </c>
      <c r="BT6">
        <v>509.42848500000002</v>
      </c>
      <c r="BU6">
        <v>512.50224000000003</v>
      </c>
      <c r="BV6">
        <v>515.46683499999995</v>
      </c>
      <c r="BW6">
        <v>518.30940499999997</v>
      </c>
      <c r="BX6">
        <v>521.21502499999997</v>
      </c>
      <c r="BY6">
        <v>524.14835000000005</v>
      </c>
      <c r="BZ6">
        <v>526.94400499999995</v>
      </c>
      <c r="CA6">
        <v>529.67422999999997</v>
      </c>
      <c r="CB6">
        <v>532.40386999999998</v>
      </c>
      <c r="CC6">
        <v>535.13097000000005</v>
      </c>
      <c r="CD6">
        <v>537.90752499999996</v>
      </c>
      <c r="CE6">
        <v>540.53311499999995</v>
      </c>
      <c r="CF6">
        <v>543.07000000000005</v>
      </c>
      <c r="CG6">
        <v>545.549215</v>
      </c>
      <c r="CH6">
        <v>547.94149000000004</v>
      </c>
      <c r="CI6">
        <v>550.37477999999999</v>
      </c>
      <c r="CJ6">
        <v>552.74255500000004</v>
      </c>
      <c r="CK6">
        <v>555.04771500000004</v>
      </c>
      <c r="CL6">
        <v>557.31133</v>
      </c>
      <c r="CM6">
        <v>559.57983999999999</v>
      </c>
      <c r="CN6">
        <v>561.80026499999997</v>
      </c>
      <c r="CO6">
        <v>563.98577999999998</v>
      </c>
      <c r="CP6">
        <v>566.10544000000004</v>
      </c>
      <c r="CQ6">
        <v>568.07709</v>
      </c>
      <c r="CR6">
        <v>569.91777999999999</v>
      </c>
      <c r="CS6">
        <v>571.62455999999997</v>
      </c>
      <c r="CT6">
        <v>573.25355000000002</v>
      </c>
      <c r="CU6">
        <v>574.82381999999996</v>
      </c>
      <c r="CV6">
        <v>576.34528999999998</v>
      </c>
      <c r="CW6">
        <v>577.71915999999999</v>
      </c>
      <c r="CX6">
        <v>579.01710500000002</v>
      </c>
      <c r="CY6">
        <v>580.21271000000002</v>
      </c>
      <c r="CZ6">
        <v>581.389185</v>
      </c>
      <c r="DA6">
        <v>582.39148999999998</v>
      </c>
      <c r="DB6">
        <v>583.33054000000004</v>
      </c>
      <c r="DC6">
        <v>584.17570999999998</v>
      </c>
      <c r="DD6">
        <v>584.85520499999996</v>
      </c>
      <c r="DE6">
        <v>585.46136000000001</v>
      </c>
      <c r="DF6">
        <v>586.01931999999999</v>
      </c>
      <c r="DG6">
        <v>586.37700500000005</v>
      </c>
      <c r="DH6">
        <v>586.63387499999999</v>
      </c>
      <c r="DI6">
        <v>586.84618499999999</v>
      </c>
      <c r="DJ6">
        <v>587.07235000000003</v>
      </c>
      <c r="DK6">
        <v>587.25952500000005</v>
      </c>
      <c r="DL6">
        <v>587.45520499999998</v>
      </c>
      <c r="DM6">
        <v>587.55569500000001</v>
      </c>
      <c r="DN6">
        <v>587.72688500000004</v>
      </c>
      <c r="DO6">
        <v>587.81461999999999</v>
      </c>
      <c r="DP6">
        <v>587.78062999999997</v>
      </c>
    </row>
    <row r="7" spans="1:125" x14ac:dyDescent="0.25">
      <c r="A7" t="s">
        <v>129</v>
      </c>
      <c r="B7" t="s">
        <v>130</v>
      </c>
      <c r="C7" t="s">
        <v>131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>
        <v>1.4505883770000001</v>
      </c>
      <c r="AV7">
        <v>1.4766780829999999</v>
      </c>
      <c r="AW7">
        <v>1.5019446519999999</v>
      </c>
      <c r="AX7">
        <v>1.5291745539999999</v>
      </c>
      <c r="AY7">
        <v>1.5586108279999999</v>
      </c>
      <c r="AZ7">
        <v>1.590843083</v>
      </c>
      <c r="BA7">
        <v>1.6237318089999999</v>
      </c>
      <c r="BB7">
        <v>1.6612889660000001</v>
      </c>
      <c r="BC7">
        <v>1.6978212210000001</v>
      </c>
      <c r="BD7">
        <v>1.7329055339999999</v>
      </c>
      <c r="BE7">
        <v>1.766127789</v>
      </c>
      <c r="BF7">
        <v>1.7984777890000001</v>
      </c>
      <c r="BG7">
        <v>1.8272091619999999</v>
      </c>
      <c r="BH7">
        <v>1.8517435739999999</v>
      </c>
      <c r="BI7">
        <v>1.877389652</v>
      </c>
      <c r="BJ7">
        <v>1.9042416129999999</v>
      </c>
      <c r="BK7">
        <v>1.9337866130000001</v>
      </c>
      <c r="BL7">
        <v>1.963984162</v>
      </c>
      <c r="BM7">
        <v>1.994827691</v>
      </c>
      <c r="BN7">
        <v>2.0296466130000002</v>
      </c>
      <c r="BO7">
        <v>2.0642153379999999</v>
      </c>
      <c r="BP7">
        <v>2.0968745539999998</v>
      </c>
      <c r="BQ7">
        <v>2.126715044</v>
      </c>
      <c r="BR7">
        <v>2.1522710250000001</v>
      </c>
      <c r="BS7">
        <v>2.172766025</v>
      </c>
      <c r="BT7">
        <v>2.1921833770000001</v>
      </c>
      <c r="BU7">
        <v>2.213304554</v>
      </c>
      <c r="BV7">
        <v>2.2348675930000002</v>
      </c>
      <c r="BW7">
        <v>2.2578715150000002</v>
      </c>
      <c r="BX7">
        <v>2.283258966</v>
      </c>
      <c r="BY7">
        <v>2.3062665149999999</v>
      </c>
      <c r="BZ7">
        <v>2.327782005</v>
      </c>
      <c r="CA7">
        <v>2.3507274950000001</v>
      </c>
      <c r="CB7">
        <v>2.3699417110000001</v>
      </c>
      <c r="CC7">
        <v>2.3856128870000002</v>
      </c>
      <c r="CD7">
        <v>2.4028233769999998</v>
      </c>
      <c r="CE7">
        <v>2.4196883769999999</v>
      </c>
      <c r="CF7">
        <v>2.4357394559999999</v>
      </c>
      <c r="CG7">
        <v>2.4526620050000001</v>
      </c>
      <c r="CH7">
        <v>2.471837201</v>
      </c>
      <c r="CI7">
        <v>2.4939711230000001</v>
      </c>
      <c r="CJ7">
        <v>2.5166456319999999</v>
      </c>
      <c r="CK7">
        <v>2.535985632</v>
      </c>
      <c r="CL7">
        <v>2.5528968089999999</v>
      </c>
      <c r="CM7">
        <v>2.5653982790000001</v>
      </c>
      <c r="CN7">
        <v>2.5788030829999999</v>
      </c>
      <c r="CO7">
        <v>2.5896412209999999</v>
      </c>
      <c r="CP7">
        <v>2.5971615149999998</v>
      </c>
      <c r="CQ7">
        <v>2.6069570049999999</v>
      </c>
      <c r="CR7">
        <v>2.6184017110000002</v>
      </c>
      <c r="CS7">
        <v>2.6286417110000002</v>
      </c>
      <c r="CT7">
        <v>2.6410304359999999</v>
      </c>
      <c r="CU7">
        <v>2.6555825930000001</v>
      </c>
      <c r="CV7">
        <v>2.6712072010000001</v>
      </c>
      <c r="CW7">
        <v>2.6850852399999998</v>
      </c>
      <c r="CX7">
        <v>2.6972152399999998</v>
      </c>
      <c r="CY7">
        <v>2.7070204360000001</v>
      </c>
      <c r="CZ7">
        <v>2.7150209259999998</v>
      </c>
      <c r="DA7">
        <v>2.7224259260000001</v>
      </c>
      <c r="DB7">
        <v>2.7290409260000001</v>
      </c>
      <c r="DC7">
        <v>2.736210926</v>
      </c>
      <c r="DD7">
        <v>2.744171417</v>
      </c>
      <c r="DE7">
        <v>2.75416024</v>
      </c>
      <c r="DF7">
        <v>2.76500024</v>
      </c>
      <c r="DG7">
        <v>2.7760552399999998</v>
      </c>
      <c r="DH7">
        <v>2.78753524</v>
      </c>
      <c r="DI7">
        <v>2.7955158280000001</v>
      </c>
      <c r="DJ7">
        <v>2.8002762209999998</v>
      </c>
      <c r="DK7">
        <v>2.8025369069999999</v>
      </c>
      <c r="DL7">
        <v>2.8050416130000002</v>
      </c>
      <c r="DM7">
        <v>2.8109266129999999</v>
      </c>
      <c r="DN7">
        <v>2.8140822010000002</v>
      </c>
      <c r="DO7">
        <v>2.8190020050000002</v>
      </c>
      <c r="DP7">
        <v>2.8264020049999998</v>
      </c>
    </row>
    <row r="8" spans="1:125" x14ac:dyDescent="0.25">
      <c r="A8" t="s">
        <v>129</v>
      </c>
      <c r="B8" t="s">
        <v>130</v>
      </c>
      <c r="C8" t="s">
        <v>131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458.60525730000001</v>
      </c>
      <c r="BC8">
        <v>461.9172466</v>
      </c>
      <c r="BD8">
        <v>465.21185509999998</v>
      </c>
      <c r="BE8">
        <v>468.51601399999998</v>
      </c>
      <c r="BF8">
        <v>471.86363970000002</v>
      </c>
      <c r="BG8">
        <v>475.23904249999998</v>
      </c>
      <c r="BH8">
        <v>478.62320890000001</v>
      </c>
      <c r="BI8">
        <v>482.0612994</v>
      </c>
      <c r="BJ8">
        <v>485.46850230000001</v>
      </c>
      <c r="BK8">
        <v>488.84798219999999</v>
      </c>
      <c r="BL8">
        <v>492.31266360000001</v>
      </c>
      <c r="BM8">
        <v>495.73294479999998</v>
      </c>
      <c r="BN8">
        <v>499.15265360000001</v>
      </c>
      <c r="BO8">
        <v>502.61829799999998</v>
      </c>
      <c r="BP8">
        <v>506.07402309999998</v>
      </c>
      <c r="BQ8">
        <v>509.51844190000003</v>
      </c>
      <c r="BR8">
        <v>512.95621240000003</v>
      </c>
      <c r="BS8">
        <v>516.43653170000005</v>
      </c>
      <c r="BT8">
        <v>519.86068209999996</v>
      </c>
      <c r="BU8">
        <v>523.17871239999999</v>
      </c>
      <c r="BV8">
        <v>526.48420599999997</v>
      </c>
      <c r="BW8">
        <v>529.84901850000006</v>
      </c>
      <c r="BX8">
        <v>533.21383370000001</v>
      </c>
      <c r="BY8">
        <v>536.53935720000004</v>
      </c>
      <c r="BZ8">
        <v>539.81193159999998</v>
      </c>
      <c r="CA8">
        <v>543.02595970000004</v>
      </c>
      <c r="CB8">
        <v>546.16840609999997</v>
      </c>
      <c r="CC8">
        <v>549.28648820000001</v>
      </c>
      <c r="CD8">
        <v>552.4531776</v>
      </c>
      <c r="CE8">
        <v>555.57701440000005</v>
      </c>
      <c r="CF8">
        <v>558.60371359999999</v>
      </c>
      <c r="CG8">
        <v>561.65004269999997</v>
      </c>
      <c r="CH8">
        <v>564.6410022</v>
      </c>
      <c r="CI8">
        <v>567.60096850000002</v>
      </c>
      <c r="CJ8">
        <v>570.46175330000005</v>
      </c>
      <c r="CK8">
        <v>573.30593169999997</v>
      </c>
      <c r="CL8">
        <v>575.92166789999999</v>
      </c>
      <c r="CM8">
        <v>578.5304582</v>
      </c>
      <c r="CN8">
        <v>581.32459489999997</v>
      </c>
      <c r="CO8">
        <v>584.0085603</v>
      </c>
      <c r="CP8">
        <v>586.35841630000004</v>
      </c>
      <c r="CQ8">
        <v>588.51183649999996</v>
      </c>
      <c r="CR8">
        <v>590.84835239999995</v>
      </c>
      <c r="CS8">
        <v>592.97983590000001</v>
      </c>
      <c r="CT8">
        <v>595.00929689999998</v>
      </c>
      <c r="CU8">
        <v>596.81984799999998</v>
      </c>
      <c r="CV8">
        <v>598.552054</v>
      </c>
      <c r="CW8">
        <v>600.30387310000003</v>
      </c>
      <c r="CX8">
        <v>601.92534030000002</v>
      </c>
      <c r="CY8">
        <v>603.4689611</v>
      </c>
      <c r="CZ8">
        <v>604.80014600000004</v>
      </c>
      <c r="DA8">
        <v>606.11278460000005</v>
      </c>
      <c r="DB8">
        <v>607.72177160000001</v>
      </c>
      <c r="DC8">
        <v>608.9387471</v>
      </c>
      <c r="DD8">
        <v>609.86889929999995</v>
      </c>
      <c r="DE8">
        <v>610.97759050000002</v>
      </c>
      <c r="DF8">
        <v>612.01792379999995</v>
      </c>
      <c r="DG8">
        <v>612.83958470000005</v>
      </c>
      <c r="DH8">
        <v>613.49158899999998</v>
      </c>
      <c r="DI8">
        <v>614.11448559999997</v>
      </c>
      <c r="DJ8">
        <v>614.98069429999998</v>
      </c>
      <c r="DK8">
        <v>615.49780599999997</v>
      </c>
      <c r="DL8">
        <v>616.16137260000005</v>
      </c>
      <c r="DM8">
        <v>616.48121779999997</v>
      </c>
      <c r="DN8">
        <v>616.78488389999995</v>
      </c>
      <c r="DO8">
        <v>617.12596110000004</v>
      </c>
      <c r="DP8">
        <v>617.32770589999996</v>
      </c>
    </row>
    <row r="9" spans="1:125" x14ac:dyDescent="0.25">
      <c r="A9" t="s">
        <v>129</v>
      </c>
      <c r="B9" t="s">
        <v>130</v>
      </c>
      <c r="C9" t="s">
        <v>131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1.971859848</v>
      </c>
      <c r="BE9">
        <v>2.0102872540000001</v>
      </c>
      <c r="BF9">
        <v>2.053982354</v>
      </c>
      <c r="BG9">
        <v>2.0960631539999999</v>
      </c>
      <c r="BH9">
        <v>2.132040838</v>
      </c>
      <c r="BI9">
        <v>2.1736091069999999</v>
      </c>
      <c r="BJ9">
        <v>2.209366852</v>
      </c>
      <c r="BK9">
        <v>2.245171638</v>
      </c>
      <c r="BL9">
        <v>2.2818196249999998</v>
      </c>
      <c r="BM9">
        <v>2.3236284789999999</v>
      </c>
      <c r="BN9">
        <v>2.3627466749999999</v>
      </c>
      <c r="BO9">
        <v>2.407913738</v>
      </c>
      <c r="BP9">
        <v>2.4482935380000002</v>
      </c>
      <c r="BQ9">
        <v>2.4850657379999999</v>
      </c>
      <c r="BR9">
        <v>2.5166367379999999</v>
      </c>
      <c r="BS9">
        <v>2.5443960379999999</v>
      </c>
      <c r="BT9">
        <v>2.5700427380000002</v>
      </c>
      <c r="BU9">
        <v>2.594748772</v>
      </c>
      <c r="BV9">
        <v>2.6251109279999998</v>
      </c>
      <c r="BW9">
        <v>2.6572981050000002</v>
      </c>
      <c r="BX9">
        <v>2.6913208050000001</v>
      </c>
      <c r="BY9">
        <v>2.7232780380000001</v>
      </c>
      <c r="BZ9">
        <v>2.753322013</v>
      </c>
      <c r="CA9">
        <v>2.7824907030000001</v>
      </c>
      <c r="CB9">
        <v>2.8073792790000001</v>
      </c>
      <c r="CC9">
        <v>2.8300068789999999</v>
      </c>
      <c r="CD9">
        <v>2.8510728790000002</v>
      </c>
      <c r="CE9">
        <v>2.8713606129999998</v>
      </c>
      <c r="CF9">
        <v>2.8913466360000002</v>
      </c>
      <c r="CG9">
        <v>2.9113637109999999</v>
      </c>
      <c r="CH9">
        <v>2.9362892110000001</v>
      </c>
      <c r="CI9">
        <v>2.9628383110000001</v>
      </c>
      <c r="CJ9">
        <v>2.9890395110000001</v>
      </c>
      <c r="CK9">
        <v>3.0128943110000002</v>
      </c>
      <c r="CL9">
        <v>3.033307846</v>
      </c>
      <c r="CM9">
        <v>3.0502876460000001</v>
      </c>
      <c r="CN9">
        <v>3.0659814459999999</v>
      </c>
      <c r="CO9">
        <v>3.0813405459999998</v>
      </c>
      <c r="CP9">
        <v>3.0961338189999998</v>
      </c>
      <c r="CQ9">
        <v>3.1115621189999998</v>
      </c>
      <c r="CR9">
        <v>3.1271264190000001</v>
      </c>
      <c r="CS9">
        <v>3.1440098189999999</v>
      </c>
      <c r="CT9">
        <v>3.1635254189999999</v>
      </c>
      <c r="CU9">
        <v>3.1826310699999998</v>
      </c>
      <c r="CV9">
        <v>3.2019941439999999</v>
      </c>
      <c r="CW9">
        <v>3.2186674700000002</v>
      </c>
      <c r="CX9">
        <v>3.2335754699999999</v>
      </c>
      <c r="CY9">
        <v>3.2444614540000001</v>
      </c>
      <c r="CZ9">
        <v>3.255924244</v>
      </c>
      <c r="DA9">
        <v>3.266454687</v>
      </c>
      <c r="DB9">
        <v>3.2774084870000002</v>
      </c>
      <c r="DC9">
        <v>3.2883888209999999</v>
      </c>
      <c r="DD9">
        <v>3.2999097540000002</v>
      </c>
      <c r="DE9">
        <v>3.3122100720000001</v>
      </c>
      <c r="DF9">
        <v>3.326267987</v>
      </c>
      <c r="DG9">
        <v>3.3403719870000002</v>
      </c>
      <c r="DH9">
        <v>3.3552299749999999</v>
      </c>
      <c r="DI9">
        <v>3.367307211</v>
      </c>
      <c r="DJ9">
        <v>3.375451011</v>
      </c>
      <c r="DK9">
        <v>3.3835985069999999</v>
      </c>
      <c r="DL9">
        <v>3.3882108720000002</v>
      </c>
      <c r="DM9">
        <v>3.3949886770000002</v>
      </c>
      <c r="DN9">
        <v>3.404862477</v>
      </c>
      <c r="DO9">
        <v>3.4153835419999998</v>
      </c>
      <c r="DP9">
        <v>3.4269073419999998</v>
      </c>
    </row>
    <row r="10" spans="1:125" x14ac:dyDescent="0.25">
      <c r="A10" t="s">
        <v>129</v>
      </c>
      <c r="B10" t="s">
        <v>130</v>
      </c>
      <c r="C10" t="s">
        <v>131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458.28351099999998</v>
      </c>
      <c r="BB10">
        <v>461.80053049999998</v>
      </c>
      <c r="BC10">
        <v>465.358071</v>
      </c>
      <c r="BD10">
        <v>468.937592</v>
      </c>
      <c r="BE10">
        <v>472.45761599999997</v>
      </c>
      <c r="BF10">
        <v>476.02687800000001</v>
      </c>
      <c r="BG10">
        <v>479.71365400000002</v>
      </c>
      <c r="BH10">
        <v>483.34632599999998</v>
      </c>
      <c r="BI10">
        <v>486.98933449999998</v>
      </c>
      <c r="BJ10">
        <v>490.64161000000001</v>
      </c>
      <c r="BK10">
        <v>494.41743150000002</v>
      </c>
      <c r="BL10">
        <v>497.94797149999999</v>
      </c>
      <c r="BM10">
        <v>501.58964250000002</v>
      </c>
      <c r="BN10">
        <v>505.21594850000002</v>
      </c>
      <c r="BO10">
        <v>509.00480649999997</v>
      </c>
      <c r="BP10">
        <v>512.58642550000002</v>
      </c>
      <c r="BQ10">
        <v>516.37094850000005</v>
      </c>
      <c r="BR10">
        <v>520.17403149999996</v>
      </c>
      <c r="BS10">
        <v>523.99122450000004</v>
      </c>
      <c r="BT10">
        <v>527.75494649999996</v>
      </c>
      <c r="BU10">
        <v>531.53558050000004</v>
      </c>
      <c r="BV10">
        <v>535.1876115</v>
      </c>
      <c r="BW10">
        <v>539.00612650000005</v>
      </c>
      <c r="BX10">
        <v>542.70844799999998</v>
      </c>
      <c r="BY10">
        <v>546.26530649999995</v>
      </c>
      <c r="BZ10">
        <v>549.81615599999998</v>
      </c>
      <c r="CA10">
        <v>553.32031449999999</v>
      </c>
      <c r="CB10">
        <v>556.74728800000003</v>
      </c>
      <c r="CC10">
        <v>559.9683655</v>
      </c>
      <c r="CD10">
        <v>563.32323350000001</v>
      </c>
      <c r="CE10">
        <v>566.73958949999997</v>
      </c>
      <c r="CF10">
        <v>570.01847899999996</v>
      </c>
      <c r="CG10">
        <v>573.20789249999996</v>
      </c>
      <c r="CH10">
        <v>576.54440450000004</v>
      </c>
      <c r="CI10">
        <v>579.83161700000005</v>
      </c>
      <c r="CJ10">
        <v>583.07178750000003</v>
      </c>
      <c r="CK10">
        <v>586.26317449999999</v>
      </c>
      <c r="CL10">
        <v>589.40070549999996</v>
      </c>
      <c r="CM10">
        <v>592.47843999999998</v>
      </c>
      <c r="CN10">
        <v>595.44831650000003</v>
      </c>
      <c r="CO10">
        <v>598.31330349999996</v>
      </c>
      <c r="CP10">
        <v>601.07519200000002</v>
      </c>
      <c r="CQ10">
        <v>603.73466399999995</v>
      </c>
      <c r="CR10">
        <v>606.29444999999998</v>
      </c>
      <c r="CS10">
        <v>608.75721399999998</v>
      </c>
      <c r="CT10">
        <v>611.31057450000003</v>
      </c>
      <c r="CU10">
        <v>613.70961450000004</v>
      </c>
      <c r="CV10">
        <v>615.98443850000001</v>
      </c>
      <c r="CW10">
        <v>617.84547850000001</v>
      </c>
      <c r="CX10">
        <v>619.6941435</v>
      </c>
      <c r="CY10">
        <v>621.56763149999995</v>
      </c>
      <c r="CZ10">
        <v>623.31151499999999</v>
      </c>
      <c r="DA10">
        <v>624.92782150000005</v>
      </c>
      <c r="DB10">
        <v>626.44500249999999</v>
      </c>
      <c r="DC10">
        <v>627.75493849999998</v>
      </c>
      <c r="DD10">
        <v>629.10592399999996</v>
      </c>
      <c r="DE10">
        <v>630.25548100000003</v>
      </c>
      <c r="DF10">
        <v>631.317497</v>
      </c>
      <c r="DG10">
        <v>632.28635799999995</v>
      </c>
      <c r="DH10">
        <v>633.17990750000001</v>
      </c>
      <c r="DI10">
        <v>633.99022000000002</v>
      </c>
      <c r="DJ10">
        <v>634.86770550000006</v>
      </c>
      <c r="DK10">
        <v>635.73271450000004</v>
      </c>
      <c r="DL10">
        <v>636.80940899999996</v>
      </c>
      <c r="DM10">
        <v>637.82658549999996</v>
      </c>
      <c r="DN10">
        <v>638.78412200000002</v>
      </c>
      <c r="DO10">
        <v>639.66013250000003</v>
      </c>
      <c r="DP10">
        <v>639.98559750000004</v>
      </c>
    </row>
    <row r="11" spans="1:125" x14ac:dyDescent="0.25">
      <c r="A11" t="s">
        <v>129</v>
      </c>
      <c r="B11" t="s">
        <v>130</v>
      </c>
      <c r="C11" t="s">
        <v>131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 s="104">
        <v>1.967091495</v>
      </c>
      <c r="BA11" s="104">
        <v>2.013479995</v>
      </c>
      <c r="BB11" s="104">
        <v>2.0640107009999999</v>
      </c>
      <c r="BC11" s="104">
        <v>2.1210632500000002</v>
      </c>
      <c r="BD11" s="104">
        <v>2.1749161030000002</v>
      </c>
      <c r="BE11" s="104">
        <v>2.2296742599999999</v>
      </c>
      <c r="BF11" s="104">
        <v>2.2808360740000002</v>
      </c>
      <c r="BG11" s="104">
        <v>2.3294143090000001</v>
      </c>
      <c r="BH11" s="104">
        <v>2.3752423089999999</v>
      </c>
      <c r="BI11" s="104">
        <v>2.4174808680000002</v>
      </c>
      <c r="BJ11" s="104">
        <v>2.4609155829999998</v>
      </c>
      <c r="BK11" s="104">
        <v>2.5057620539999998</v>
      </c>
      <c r="BL11" s="104">
        <v>2.5535354950000002</v>
      </c>
      <c r="BM11" s="104">
        <v>2.6052294950000001</v>
      </c>
      <c r="BN11" s="104">
        <v>2.6590179950000001</v>
      </c>
      <c r="BO11" s="104">
        <v>2.713993887</v>
      </c>
      <c r="BP11" s="104">
        <v>2.771295093</v>
      </c>
      <c r="BQ11" s="104">
        <v>2.8244550930000001</v>
      </c>
      <c r="BR11" s="104">
        <v>2.8718240929999999</v>
      </c>
      <c r="BS11" s="104">
        <v>2.9132570050000002</v>
      </c>
      <c r="BT11" s="104">
        <v>2.9469500050000002</v>
      </c>
      <c r="BU11" s="104">
        <v>2.9787880150000001</v>
      </c>
      <c r="BV11" s="104">
        <v>3.0179349360000001</v>
      </c>
      <c r="BW11" s="104">
        <v>3.0594079359999999</v>
      </c>
      <c r="BX11" s="104">
        <v>3.0997742399999999</v>
      </c>
      <c r="BY11" s="104">
        <v>3.1359850339999999</v>
      </c>
      <c r="BZ11" s="104">
        <v>3.1772957399999999</v>
      </c>
      <c r="CA11" s="104">
        <v>3.2179467399999999</v>
      </c>
      <c r="CB11" s="104">
        <v>3.2542320930000002</v>
      </c>
      <c r="CC11" s="104">
        <v>3.2827762300000001</v>
      </c>
      <c r="CD11" s="104">
        <v>3.3094202300000002</v>
      </c>
      <c r="CE11" s="104">
        <v>3.3359487300000001</v>
      </c>
      <c r="CF11" s="104">
        <v>3.3629537300000001</v>
      </c>
      <c r="CG11" s="104">
        <v>3.395164544</v>
      </c>
      <c r="CH11" s="104">
        <v>3.4366875440000002</v>
      </c>
      <c r="CI11" s="104">
        <v>3.4814306720000001</v>
      </c>
      <c r="CJ11" s="104">
        <v>3.5179594070000002</v>
      </c>
      <c r="CK11" s="104">
        <v>3.5480234560000001</v>
      </c>
      <c r="CL11" s="104">
        <v>3.5764147990000001</v>
      </c>
      <c r="CM11" s="104">
        <v>3.6017107990000001</v>
      </c>
      <c r="CN11" s="104">
        <v>3.6249452990000002</v>
      </c>
      <c r="CO11" s="104">
        <v>3.647819299</v>
      </c>
      <c r="CP11" s="104">
        <v>3.6693933580000002</v>
      </c>
      <c r="CQ11" s="104">
        <v>3.688047858</v>
      </c>
      <c r="CR11" s="104">
        <v>3.706872358</v>
      </c>
      <c r="CS11" s="104">
        <v>3.7310281230000002</v>
      </c>
      <c r="CT11" s="104">
        <v>3.7593861230000001</v>
      </c>
      <c r="CU11" s="104">
        <v>3.7883691229999998</v>
      </c>
      <c r="CV11" s="104">
        <v>3.8172136229999998</v>
      </c>
      <c r="CW11" s="104">
        <v>3.8450091230000001</v>
      </c>
      <c r="CX11" s="104">
        <v>3.8716276230000002</v>
      </c>
      <c r="CY11" s="104">
        <v>3.896464623</v>
      </c>
      <c r="CZ11" s="104">
        <v>3.9156906810000001</v>
      </c>
      <c r="DA11">
        <v>3.9309485639999999</v>
      </c>
      <c r="DB11">
        <v>3.9442590640000001</v>
      </c>
      <c r="DC11" s="104">
        <v>3.9585625640000002</v>
      </c>
      <c r="DD11">
        <v>3.9726148870000002</v>
      </c>
      <c r="DE11">
        <v>3.9861233870000001</v>
      </c>
      <c r="DF11">
        <v>4.0073699170000001</v>
      </c>
      <c r="DG11">
        <v>4.0313089169999996</v>
      </c>
      <c r="DH11">
        <v>4.0557599169999996</v>
      </c>
      <c r="DI11">
        <v>4.077385917</v>
      </c>
      <c r="DJ11">
        <v>4.0950494170000002</v>
      </c>
      <c r="DK11">
        <v>4.1099023280000004</v>
      </c>
      <c r="DL11">
        <v>4.1174433280000002</v>
      </c>
      <c r="DM11">
        <v>4.125431828</v>
      </c>
      <c r="DN11">
        <v>4.1342698279999999</v>
      </c>
      <c r="DO11">
        <v>4.1458688280000002</v>
      </c>
      <c r="DP11">
        <v>4.1618948280000003</v>
      </c>
    </row>
    <row r="12" spans="1:125" x14ac:dyDescent="0.25">
      <c r="A12" t="s">
        <v>129</v>
      </c>
      <c r="B12" t="s">
        <v>130</v>
      </c>
      <c r="C12" t="s">
        <v>137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4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 s="104">
        <v>4.0000000000000003E-5</v>
      </c>
      <c r="BG12" s="104">
        <v>4.0000000000000003E-5</v>
      </c>
      <c r="BH12" s="104">
        <v>4.0000000000000003E-5</v>
      </c>
      <c r="BI12" s="104">
        <v>3.0000000000000001E-5</v>
      </c>
      <c r="BJ12" s="104">
        <v>3.0000000000000001E-5</v>
      </c>
      <c r="BK12" s="104">
        <v>3.0000000000000001E-5</v>
      </c>
      <c r="BL12" s="104">
        <v>3.0000000000000001E-5</v>
      </c>
      <c r="BM12" s="104">
        <v>3.0000000000000001E-5</v>
      </c>
      <c r="BN12" s="104">
        <v>3.0000000000000001E-5</v>
      </c>
      <c r="BO12" s="104">
        <v>3.0000000000000001E-5</v>
      </c>
      <c r="BP12" s="104">
        <v>3.0000000000000001E-5</v>
      </c>
      <c r="BQ12" s="104">
        <v>3.0000000000000001E-5</v>
      </c>
      <c r="BR12" s="104">
        <v>3.0000000000000001E-5</v>
      </c>
      <c r="BS12" s="104">
        <v>3.0000000000000001E-5</v>
      </c>
      <c r="BT12" s="104">
        <v>3.0000000000000001E-5</v>
      </c>
      <c r="BU12" s="104">
        <v>3.0000000000000001E-5</v>
      </c>
      <c r="BV12" s="104">
        <v>3.0000000000000001E-5</v>
      </c>
      <c r="BW12" s="104">
        <v>3.0000000000000001E-5</v>
      </c>
      <c r="BX12" s="104">
        <v>3.0000000000000001E-5</v>
      </c>
      <c r="BY12" s="104">
        <v>2.0000000000000002E-5</v>
      </c>
      <c r="BZ12" s="104">
        <v>3.0000000000000001E-5</v>
      </c>
      <c r="CA12" s="104">
        <v>2.0000000000000002E-5</v>
      </c>
      <c r="CB12" s="104">
        <v>2.0000000000000002E-5</v>
      </c>
      <c r="CC12" s="104">
        <v>2.0000000000000002E-5</v>
      </c>
      <c r="CD12" s="104">
        <v>2.0000000000000002E-5</v>
      </c>
      <c r="CE12" s="104">
        <v>2.0000000000000002E-5</v>
      </c>
      <c r="CF12" s="104">
        <v>2.0000000000000002E-5</v>
      </c>
      <c r="CG12" s="104">
        <v>2.0000000000000002E-5</v>
      </c>
      <c r="CH12" s="104">
        <v>2.0000000000000002E-5</v>
      </c>
      <c r="CI12" s="104">
        <v>2.0000000000000002E-5</v>
      </c>
      <c r="CJ12" s="104">
        <v>2.0000000000000002E-5</v>
      </c>
      <c r="CK12" s="104">
        <v>2.0000000000000002E-5</v>
      </c>
      <c r="CL12" s="104">
        <v>2.0000000000000002E-5</v>
      </c>
      <c r="CM12" s="104">
        <v>6.9999999999999994E-5</v>
      </c>
      <c r="CN12" s="104">
        <v>6.0000000000000002E-5</v>
      </c>
      <c r="CO12" s="104">
        <v>6.0000000000000002E-5</v>
      </c>
      <c r="CP12" s="104">
        <v>6.0000000000000002E-5</v>
      </c>
      <c r="CQ12" s="104">
        <v>6.0000000000000002E-5</v>
      </c>
      <c r="CR12" s="104">
        <v>6.0000000000000002E-5</v>
      </c>
      <c r="CS12" s="104">
        <v>6.0000000000000002E-5</v>
      </c>
      <c r="CT12" s="104">
        <v>6.0000000000000002E-5</v>
      </c>
      <c r="CU12" s="104">
        <v>6.0000000000000002E-5</v>
      </c>
      <c r="CV12" s="104">
        <v>6.0000000000000002E-5</v>
      </c>
      <c r="CW12" s="104">
        <v>1E-4</v>
      </c>
      <c r="CX12">
        <v>1.3999999999999999E-4</v>
      </c>
      <c r="CY12">
        <v>1.3999999999999999E-4</v>
      </c>
      <c r="CZ12">
        <v>1.3999999999999999E-4</v>
      </c>
      <c r="DA12">
        <v>1.2999999999999999E-4</v>
      </c>
      <c r="DB12">
        <v>1.2999999999999999E-4</v>
      </c>
      <c r="DC12">
        <v>1.2999999999999999E-4</v>
      </c>
      <c r="DD12">
        <v>1.2999999999999999E-4</v>
      </c>
      <c r="DE12">
        <v>1.2999999999999999E-4</v>
      </c>
      <c r="DF12">
        <v>1.2E-4</v>
      </c>
      <c r="DG12">
        <v>1.2E-4</v>
      </c>
      <c r="DH12">
        <v>1.6000000000000001E-4</v>
      </c>
      <c r="DI12">
        <v>1.6000000000000001E-4</v>
      </c>
      <c r="DJ12">
        <v>1.6000000000000001E-4</v>
      </c>
      <c r="DK12">
        <v>1.6000000000000001E-4</v>
      </c>
      <c r="DL12">
        <v>1.4999999999999999E-4</v>
      </c>
      <c r="DM12">
        <v>1.4999999999999999E-4</v>
      </c>
      <c r="DN12">
        <v>1.4999999999999999E-4</v>
      </c>
      <c r="DO12">
        <v>1.4999999999999999E-4</v>
      </c>
      <c r="DP12">
        <v>1.4999999999999999E-4</v>
      </c>
    </row>
    <row r="13" spans="1:125" x14ac:dyDescent="0.25">
      <c r="A13" t="s">
        <v>129</v>
      </c>
      <c r="B13" t="s">
        <v>130</v>
      </c>
      <c r="C13" t="s">
        <v>137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>
        <v>0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0</v>
      </c>
      <c r="CB13" s="104">
        <v>0</v>
      </c>
      <c r="CC13" s="104">
        <v>0</v>
      </c>
      <c r="CD13" s="104">
        <v>0</v>
      </c>
      <c r="CE13" s="104">
        <v>0</v>
      </c>
      <c r="CF13" s="104">
        <v>0</v>
      </c>
      <c r="CG13" s="104">
        <v>0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0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0</v>
      </c>
      <c r="DC13" s="104">
        <v>0</v>
      </c>
      <c r="DD13" s="104">
        <v>0</v>
      </c>
      <c r="DE13" s="104">
        <v>0</v>
      </c>
      <c r="DF13" s="104">
        <v>0</v>
      </c>
      <c r="DG13" s="104">
        <v>0</v>
      </c>
      <c r="DH13" s="104">
        <v>0</v>
      </c>
      <c r="DI13" s="104">
        <v>0</v>
      </c>
      <c r="DJ13" s="104">
        <v>0</v>
      </c>
      <c r="DK13" s="104">
        <v>0</v>
      </c>
      <c r="DL13" s="104">
        <v>0</v>
      </c>
      <c r="DM13" s="104">
        <v>0</v>
      </c>
      <c r="DN13" s="104">
        <v>0</v>
      </c>
      <c r="DO13" s="104">
        <v>0</v>
      </c>
      <c r="DP13" s="104">
        <v>0</v>
      </c>
    </row>
    <row r="14" spans="1:125" x14ac:dyDescent="0.25">
      <c r="A14" t="s">
        <v>129</v>
      </c>
      <c r="B14" t="s">
        <v>130</v>
      </c>
      <c r="C14" t="s">
        <v>137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 s="104">
        <v>4.0000000000000003E-5</v>
      </c>
      <c r="BG14" s="104">
        <v>4.0000000000000003E-5</v>
      </c>
      <c r="BH14" s="104">
        <v>4.0000000000000003E-5</v>
      </c>
      <c r="BI14" s="104">
        <v>4.0000000000000003E-5</v>
      </c>
      <c r="BJ14" s="104">
        <v>3.0000000000000001E-5</v>
      </c>
      <c r="BK14" s="104">
        <v>3.0000000000000001E-5</v>
      </c>
      <c r="BL14" s="104">
        <v>3.0000000000000001E-5</v>
      </c>
      <c r="BM14" s="104">
        <v>3.0000000000000001E-5</v>
      </c>
      <c r="BN14" s="104">
        <v>3.0000000000000001E-5</v>
      </c>
      <c r="BO14" s="104">
        <v>3.0000000000000001E-5</v>
      </c>
      <c r="BP14" s="104">
        <v>3.0000000000000001E-5</v>
      </c>
      <c r="BQ14" s="104">
        <v>3.0000000000000001E-5</v>
      </c>
      <c r="BR14" s="104">
        <v>3.0000000000000001E-5</v>
      </c>
      <c r="BS14" s="104">
        <v>3.0000000000000001E-5</v>
      </c>
      <c r="BT14" s="104">
        <v>3.0000000000000001E-5</v>
      </c>
      <c r="BU14" s="104">
        <v>3.0000000000000001E-5</v>
      </c>
      <c r="BV14" s="104">
        <v>3.0000000000000001E-5</v>
      </c>
      <c r="BW14" s="104">
        <v>3.0000000000000001E-5</v>
      </c>
      <c r="BX14" s="104">
        <v>3.0000000000000001E-5</v>
      </c>
      <c r="BY14" s="104">
        <v>3.0000000000000001E-5</v>
      </c>
      <c r="BZ14" s="104">
        <v>3.0000000000000001E-5</v>
      </c>
      <c r="CA14" s="104">
        <v>3.0000000000000001E-5</v>
      </c>
      <c r="CB14" s="104">
        <v>3.0000000000000001E-5</v>
      </c>
      <c r="CC14" s="104">
        <v>3.0000000000000001E-5</v>
      </c>
      <c r="CD14" s="104">
        <v>3.0000000000000001E-5</v>
      </c>
      <c r="CE14" s="104">
        <v>3.0000000000000001E-5</v>
      </c>
      <c r="CF14" s="104">
        <v>3.0000000000000001E-5</v>
      </c>
      <c r="CG14" s="104">
        <v>3.0000000000000001E-5</v>
      </c>
      <c r="CH14" s="104">
        <v>3.0000000000000001E-5</v>
      </c>
      <c r="CI14" s="104">
        <v>3.0000000000000001E-5</v>
      </c>
      <c r="CJ14" s="104">
        <v>3.0000000000000001E-5</v>
      </c>
      <c r="CK14" s="104">
        <v>3.0000000000000001E-5</v>
      </c>
      <c r="CL14" s="104">
        <v>3.0000000000000001E-5</v>
      </c>
      <c r="CM14" s="104">
        <v>6.9999999999999994E-5</v>
      </c>
      <c r="CN14" s="104">
        <v>6.9999999999999994E-5</v>
      </c>
      <c r="CO14" s="104">
        <v>6.9999999999999994E-5</v>
      </c>
      <c r="CP14" s="104">
        <v>6.9999999999999994E-5</v>
      </c>
      <c r="CQ14" s="104">
        <v>6.0000000000000002E-5</v>
      </c>
      <c r="CR14" s="104">
        <v>6.0000000000000002E-5</v>
      </c>
      <c r="CS14" s="104">
        <v>6.0000000000000002E-5</v>
      </c>
      <c r="CT14" s="104">
        <v>6.0000000000000002E-5</v>
      </c>
      <c r="CU14" s="104">
        <v>6.0000000000000002E-5</v>
      </c>
      <c r="CV14" s="104">
        <v>6.0000000000000002E-5</v>
      </c>
      <c r="CW14">
        <v>1.1E-4</v>
      </c>
      <c r="CX14">
        <v>1.4999999999999999E-4</v>
      </c>
      <c r="CY14">
        <v>1.3999999999999999E-4</v>
      </c>
      <c r="CZ14">
        <v>1.3999999999999999E-4</v>
      </c>
      <c r="DA14">
        <v>1.3999999999999999E-4</v>
      </c>
      <c r="DB14">
        <v>1.2999999999999999E-4</v>
      </c>
      <c r="DC14">
        <v>1.2999999999999999E-4</v>
      </c>
      <c r="DD14">
        <v>1.2999999999999999E-4</v>
      </c>
      <c r="DE14">
        <v>1.2999999999999999E-4</v>
      </c>
      <c r="DF14">
        <v>1.2999999999999999E-4</v>
      </c>
      <c r="DG14">
        <v>1.2999999999999999E-4</v>
      </c>
      <c r="DH14">
        <v>1.7000000000000001E-4</v>
      </c>
      <c r="DI14">
        <v>1.6000000000000001E-4</v>
      </c>
      <c r="DJ14">
        <v>1.6000000000000001E-4</v>
      </c>
      <c r="DK14">
        <v>1.6000000000000001E-4</v>
      </c>
      <c r="DL14">
        <v>1.6000000000000001E-4</v>
      </c>
      <c r="DM14">
        <v>1.6000000000000001E-4</v>
      </c>
      <c r="DN14">
        <v>1.4999999999999999E-4</v>
      </c>
      <c r="DO14">
        <v>1.4999999999999999E-4</v>
      </c>
      <c r="DP14">
        <v>1.4999999999999999E-4</v>
      </c>
    </row>
    <row r="15" spans="1:125" x14ac:dyDescent="0.25">
      <c r="A15" t="s">
        <v>129</v>
      </c>
      <c r="B15" t="s">
        <v>130</v>
      </c>
      <c r="C15" t="s">
        <v>137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0</v>
      </c>
      <c r="DM15" s="104">
        <v>0</v>
      </c>
      <c r="DN15" s="104">
        <v>0</v>
      </c>
      <c r="DO15" s="104">
        <v>0</v>
      </c>
      <c r="DP15" s="104">
        <v>0</v>
      </c>
    </row>
    <row r="16" spans="1:125" x14ac:dyDescent="0.25">
      <c r="A16" t="s">
        <v>129</v>
      </c>
      <c r="B16" t="s">
        <v>130</v>
      </c>
      <c r="C16" t="s">
        <v>137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4">
        <v>0</v>
      </c>
      <c r="AV16">
        <v>0</v>
      </c>
      <c r="AW16">
        <v>0</v>
      </c>
      <c r="AX16" s="104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 s="104">
        <v>4.0000000000000003E-5</v>
      </c>
      <c r="BG16" s="104">
        <v>4.0000000000000003E-5</v>
      </c>
      <c r="BH16" s="104">
        <v>4.0000000000000003E-5</v>
      </c>
      <c r="BI16" s="104">
        <v>4.0000000000000003E-5</v>
      </c>
      <c r="BJ16" s="104">
        <v>4.0000000000000003E-5</v>
      </c>
      <c r="BK16" s="104">
        <v>4.0000000000000003E-5</v>
      </c>
      <c r="BL16" s="104">
        <v>4.0000000000000003E-5</v>
      </c>
      <c r="BM16" s="104">
        <v>4.0000000000000003E-5</v>
      </c>
      <c r="BN16" s="104">
        <v>3.0000000000000001E-5</v>
      </c>
      <c r="BO16" s="104">
        <v>3.0000000000000001E-5</v>
      </c>
      <c r="BP16" s="104">
        <v>3.0000000000000001E-5</v>
      </c>
      <c r="BQ16" s="104">
        <v>3.0000000000000001E-5</v>
      </c>
      <c r="BR16" s="104">
        <v>3.0000000000000001E-5</v>
      </c>
      <c r="BS16" s="104">
        <v>3.0000000000000001E-5</v>
      </c>
      <c r="BT16" s="104">
        <v>3.0000000000000001E-5</v>
      </c>
      <c r="BU16" s="104">
        <v>3.0000000000000001E-5</v>
      </c>
      <c r="BV16" s="104">
        <v>3.0000000000000001E-5</v>
      </c>
      <c r="BW16" s="104">
        <v>3.0000000000000001E-5</v>
      </c>
      <c r="BX16" s="104">
        <v>3.0000000000000001E-5</v>
      </c>
      <c r="BY16" s="104">
        <v>3.0000000000000001E-5</v>
      </c>
      <c r="BZ16" s="104">
        <v>3.0000000000000001E-5</v>
      </c>
      <c r="CA16" s="104">
        <v>3.0000000000000001E-5</v>
      </c>
      <c r="CB16" s="104">
        <v>3.0000000000000001E-5</v>
      </c>
      <c r="CC16" s="104">
        <v>3.0000000000000001E-5</v>
      </c>
      <c r="CD16" s="104">
        <v>3.0000000000000001E-5</v>
      </c>
      <c r="CE16" s="104">
        <v>3.0000000000000001E-5</v>
      </c>
      <c r="CF16" s="104">
        <v>3.0000000000000001E-5</v>
      </c>
      <c r="CG16" s="104">
        <v>3.0000000000000001E-5</v>
      </c>
      <c r="CH16" s="104">
        <v>3.0000000000000001E-5</v>
      </c>
      <c r="CI16" s="104">
        <v>3.0000000000000001E-5</v>
      </c>
      <c r="CJ16" s="104">
        <v>3.0000000000000001E-5</v>
      </c>
      <c r="CK16" s="104">
        <v>3.0000000000000001E-5</v>
      </c>
      <c r="CL16" s="104">
        <v>3.0000000000000001E-5</v>
      </c>
      <c r="CM16" s="104">
        <v>8.0000000000000007E-5</v>
      </c>
      <c r="CN16" s="104">
        <v>6.9999999999999994E-5</v>
      </c>
      <c r="CO16" s="104">
        <v>6.9999999999999994E-5</v>
      </c>
      <c r="CP16" s="104">
        <v>6.9999999999999994E-5</v>
      </c>
      <c r="CQ16" s="104">
        <v>6.9999999999999994E-5</v>
      </c>
      <c r="CR16" s="104">
        <v>6.9999999999999994E-5</v>
      </c>
      <c r="CS16" s="104">
        <v>6.9999999999999994E-5</v>
      </c>
      <c r="CT16" s="104">
        <v>6.9999999999999994E-5</v>
      </c>
      <c r="CU16" s="104">
        <v>6.9999999999999994E-5</v>
      </c>
      <c r="CV16" s="104">
        <v>6.9999999999999994E-5</v>
      </c>
      <c r="CW16">
        <v>1.1E-4</v>
      </c>
      <c r="CX16">
        <v>1.4999999999999999E-4</v>
      </c>
      <c r="CY16">
        <v>1.4999999999999999E-4</v>
      </c>
      <c r="CZ16">
        <v>1.4999999999999999E-4</v>
      </c>
      <c r="DA16">
        <v>1.3999999999999999E-4</v>
      </c>
      <c r="DB16">
        <v>1.3999999999999999E-4</v>
      </c>
      <c r="DC16">
        <v>1.3999999999999999E-4</v>
      </c>
      <c r="DD16">
        <v>1.3999999999999999E-4</v>
      </c>
      <c r="DE16">
        <v>1.3999999999999999E-4</v>
      </c>
      <c r="DF16">
        <v>1.3999999999999999E-4</v>
      </c>
      <c r="DG16">
        <v>1.2999999999999999E-4</v>
      </c>
      <c r="DH16">
        <v>1.8000000000000001E-4</v>
      </c>
      <c r="DI16">
        <v>1.7000000000000001E-4</v>
      </c>
      <c r="DJ16">
        <v>1.7000000000000001E-4</v>
      </c>
      <c r="DK16">
        <v>1.7000000000000001E-4</v>
      </c>
      <c r="DL16">
        <v>1.7000000000000001E-4</v>
      </c>
      <c r="DM16">
        <v>1.7000000000000001E-4</v>
      </c>
      <c r="DN16">
        <v>1.7000000000000001E-4</v>
      </c>
      <c r="DO16">
        <v>1.6000000000000001E-4</v>
      </c>
      <c r="DP16">
        <v>1.6000000000000001E-4</v>
      </c>
    </row>
    <row r="17" spans="1:120" x14ac:dyDescent="0.25">
      <c r="A17" t="s">
        <v>129</v>
      </c>
      <c r="B17" t="s">
        <v>130</v>
      </c>
      <c r="C17" t="s">
        <v>137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</row>
    <row r="18" spans="1:120" x14ac:dyDescent="0.25">
      <c r="A18" t="s">
        <v>129</v>
      </c>
      <c r="B18" t="s">
        <v>130</v>
      </c>
      <c r="C18" t="s">
        <v>137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4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s="104">
        <v>5.0000000000000002E-5</v>
      </c>
      <c r="BG18" s="104">
        <v>4.0000000000000003E-5</v>
      </c>
      <c r="BH18" s="104">
        <v>4.0000000000000003E-5</v>
      </c>
      <c r="BI18" s="104">
        <v>4.0000000000000003E-5</v>
      </c>
      <c r="BJ18" s="104">
        <v>4.0000000000000003E-5</v>
      </c>
      <c r="BK18" s="104">
        <v>4.0000000000000003E-5</v>
      </c>
      <c r="BL18" s="104">
        <v>4.0000000000000003E-5</v>
      </c>
      <c r="BM18" s="104">
        <v>4.0000000000000003E-5</v>
      </c>
      <c r="BN18" s="104">
        <v>4.0000000000000003E-5</v>
      </c>
      <c r="BO18" s="104">
        <v>4.0000000000000003E-5</v>
      </c>
      <c r="BP18" s="104">
        <v>4.0000000000000003E-5</v>
      </c>
      <c r="BQ18" s="104">
        <v>4.0000000000000003E-5</v>
      </c>
      <c r="BR18" s="104">
        <v>4.0000000000000003E-5</v>
      </c>
      <c r="BS18" s="104">
        <v>4.0000000000000003E-5</v>
      </c>
      <c r="BT18" s="104">
        <v>4.0000000000000003E-5</v>
      </c>
      <c r="BU18" s="104">
        <v>4.0000000000000003E-5</v>
      </c>
      <c r="BV18" s="104">
        <v>4.0000000000000003E-5</v>
      </c>
      <c r="BW18" s="104">
        <v>4.0000000000000003E-5</v>
      </c>
      <c r="BX18" s="104">
        <v>4.0000000000000003E-5</v>
      </c>
      <c r="BY18" s="104">
        <v>3.0000000000000001E-5</v>
      </c>
      <c r="BZ18" s="104">
        <v>4.0000000000000003E-5</v>
      </c>
      <c r="CA18" s="104">
        <v>4.0000000000000003E-5</v>
      </c>
      <c r="CB18" s="104">
        <v>3.0000000000000001E-5</v>
      </c>
      <c r="CC18" s="104">
        <v>4.0000000000000003E-5</v>
      </c>
      <c r="CD18" s="104">
        <v>4.0000000000000003E-5</v>
      </c>
      <c r="CE18" s="104">
        <v>4.0000000000000003E-5</v>
      </c>
      <c r="CF18" s="104">
        <v>4.0000000000000003E-5</v>
      </c>
      <c r="CG18" s="104">
        <v>4.0000000000000003E-5</v>
      </c>
      <c r="CH18" s="104">
        <v>4.0000000000000003E-5</v>
      </c>
      <c r="CI18" s="104">
        <v>4.0000000000000003E-5</v>
      </c>
      <c r="CJ18" s="104">
        <v>4.0000000000000003E-5</v>
      </c>
      <c r="CK18" s="104">
        <v>4.0000000000000003E-5</v>
      </c>
      <c r="CL18" s="104">
        <v>4.0000000000000003E-5</v>
      </c>
      <c r="CM18" s="104">
        <v>8.0000000000000007E-5</v>
      </c>
      <c r="CN18" s="104">
        <v>8.0000000000000007E-5</v>
      </c>
      <c r="CO18" s="104">
        <v>8.0000000000000007E-5</v>
      </c>
      <c r="CP18" s="104">
        <v>8.0000000000000007E-5</v>
      </c>
      <c r="CQ18" s="104">
        <v>6.9999999999999994E-5</v>
      </c>
      <c r="CR18" s="104">
        <v>6.9999999999999994E-5</v>
      </c>
      <c r="CS18" s="104">
        <v>6.9999999999999994E-5</v>
      </c>
      <c r="CT18" s="104">
        <v>6.9999999999999994E-5</v>
      </c>
      <c r="CU18" s="104">
        <v>6.9999999999999994E-5</v>
      </c>
      <c r="CV18" s="104">
        <v>6.9999999999999994E-5</v>
      </c>
      <c r="CW18">
        <v>1.2E-4</v>
      </c>
      <c r="CX18">
        <v>1.6000000000000001E-4</v>
      </c>
      <c r="CY18">
        <v>1.4999999999999999E-4</v>
      </c>
      <c r="CZ18">
        <v>1.4999999999999999E-4</v>
      </c>
      <c r="DA18">
        <v>1.4999999999999999E-4</v>
      </c>
      <c r="DB18">
        <v>1.4999999999999999E-4</v>
      </c>
      <c r="DC18">
        <v>1.4999999999999999E-4</v>
      </c>
      <c r="DD18">
        <v>1.4999999999999999E-4</v>
      </c>
      <c r="DE18">
        <v>1.4999999999999999E-4</v>
      </c>
      <c r="DF18">
        <v>1.4999999999999999E-4</v>
      </c>
      <c r="DG18">
        <v>1.4999999999999999E-4</v>
      </c>
      <c r="DH18">
        <v>1.9000000000000001E-4</v>
      </c>
      <c r="DI18">
        <v>1.9000000000000001E-4</v>
      </c>
      <c r="DJ18">
        <v>1.817E-4</v>
      </c>
      <c r="DK18">
        <v>1.8000000000000001E-4</v>
      </c>
      <c r="DL18">
        <v>1.8000000000000001E-4</v>
      </c>
      <c r="DM18">
        <v>1.8000000000000001E-4</v>
      </c>
      <c r="DN18">
        <v>1.8000000000000001E-4</v>
      </c>
      <c r="DO18">
        <v>1.8000000000000001E-4</v>
      </c>
      <c r="DP18">
        <v>1.8000000000000001E-4</v>
      </c>
    </row>
    <row r="19" spans="1:120" x14ac:dyDescent="0.25">
      <c r="A19" t="s">
        <v>129</v>
      </c>
      <c r="B19" t="s">
        <v>130</v>
      </c>
      <c r="C19" t="s">
        <v>137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 s="104">
        <v>0</v>
      </c>
      <c r="CV19" s="104">
        <v>0</v>
      </c>
      <c r="CW19" s="104">
        <v>0</v>
      </c>
      <c r="CX19" s="104">
        <v>0</v>
      </c>
      <c r="CY19">
        <v>0</v>
      </c>
      <c r="CZ19">
        <v>0</v>
      </c>
      <c r="DA19">
        <v>0</v>
      </c>
      <c r="DB19" s="104">
        <v>0</v>
      </c>
      <c r="DC19" s="104">
        <v>0</v>
      </c>
      <c r="DD19" s="104">
        <v>0</v>
      </c>
      <c r="DE19" s="104">
        <v>0</v>
      </c>
      <c r="DF19" s="104">
        <v>0</v>
      </c>
      <c r="DG19" s="104">
        <v>0</v>
      </c>
      <c r="DH19" s="104">
        <v>0</v>
      </c>
      <c r="DI19" s="104">
        <v>0</v>
      </c>
      <c r="DJ19" s="104">
        <v>0</v>
      </c>
      <c r="DK19" s="104">
        <v>0</v>
      </c>
      <c r="DL19" s="104">
        <v>0</v>
      </c>
      <c r="DM19" s="104">
        <v>0</v>
      </c>
      <c r="DN19" s="104">
        <v>0</v>
      </c>
      <c r="DO19" s="104">
        <v>0</v>
      </c>
      <c r="DP19" s="104">
        <v>0</v>
      </c>
    </row>
    <row r="20" spans="1:120" x14ac:dyDescent="0.25">
      <c r="A20" t="s">
        <v>129</v>
      </c>
      <c r="B20" t="s">
        <v>130</v>
      </c>
      <c r="C20" t="s">
        <v>137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4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s="104">
        <v>5.0000000000000002E-5</v>
      </c>
      <c r="BG20" s="104">
        <v>5.0000000000000002E-5</v>
      </c>
      <c r="BH20" s="104">
        <v>4.0000000000000003E-5</v>
      </c>
      <c r="BI20" s="104">
        <v>4.0000000000000003E-5</v>
      </c>
      <c r="BJ20" s="104">
        <v>4.0000000000000003E-5</v>
      </c>
      <c r="BK20" s="104">
        <v>4.0000000000000003E-5</v>
      </c>
      <c r="BL20" s="104">
        <v>4.0000000000000003E-5</v>
      </c>
      <c r="BM20" s="104">
        <v>4.0000000000000003E-5</v>
      </c>
      <c r="BN20" s="104">
        <v>4.0000000000000003E-5</v>
      </c>
      <c r="BO20" s="104">
        <v>4.0000000000000003E-5</v>
      </c>
      <c r="BP20" s="104">
        <v>4.0000000000000003E-5</v>
      </c>
      <c r="BQ20" s="104">
        <v>4.0000000000000003E-5</v>
      </c>
      <c r="BR20" s="104">
        <v>4.0000000000000003E-5</v>
      </c>
      <c r="BS20" s="104">
        <v>4.0000000000000003E-5</v>
      </c>
      <c r="BT20" s="104">
        <v>4.0000000000000003E-5</v>
      </c>
      <c r="BU20" s="104">
        <v>4.0000000000000003E-5</v>
      </c>
      <c r="BV20" s="104">
        <v>4.0000000000000003E-5</v>
      </c>
      <c r="BW20" s="104">
        <v>4.0000000000000003E-5</v>
      </c>
      <c r="BX20" s="104">
        <v>4.0000000000000003E-5</v>
      </c>
      <c r="BY20" s="104">
        <v>4.0000000000000003E-5</v>
      </c>
      <c r="BZ20" s="104">
        <v>4.0000000000000003E-5</v>
      </c>
      <c r="CA20" s="104">
        <v>4.0000000000000003E-5</v>
      </c>
      <c r="CB20" s="104">
        <v>4.0000000000000003E-5</v>
      </c>
      <c r="CC20" s="104">
        <v>4.0000000000000003E-5</v>
      </c>
      <c r="CD20" s="104">
        <v>4.0000000000000003E-5</v>
      </c>
      <c r="CE20" s="104">
        <v>4.0000000000000003E-5</v>
      </c>
      <c r="CF20" s="104">
        <v>4.0000000000000003E-5</v>
      </c>
      <c r="CG20" s="104">
        <v>4.0000000000000003E-5</v>
      </c>
      <c r="CH20" s="104">
        <v>4.0000000000000003E-5</v>
      </c>
      <c r="CI20" s="104">
        <v>4.0000000000000003E-5</v>
      </c>
      <c r="CJ20" s="104">
        <v>4.0000000000000003E-5</v>
      </c>
      <c r="CK20" s="104">
        <v>4.0000000000000003E-5</v>
      </c>
      <c r="CL20" s="104">
        <v>4.0000000000000003E-5</v>
      </c>
      <c r="CM20" s="104">
        <v>8.0000000000000007E-5</v>
      </c>
      <c r="CN20" s="104">
        <v>8.0000000000000007E-5</v>
      </c>
      <c r="CO20" s="104">
        <v>8.0000000000000007E-5</v>
      </c>
      <c r="CP20" s="104">
        <v>8.0000000000000007E-5</v>
      </c>
      <c r="CQ20" s="104">
        <v>8.0000000000000007E-5</v>
      </c>
      <c r="CR20" s="104">
        <v>8.0000000000000007E-5</v>
      </c>
      <c r="CS20" s="104">
        <v>8.0000000000000007E-5</v>
      </c>
      <c r="CT20" s="104">
        <v>8.0000000000000007E-5</v>
      </c>
      <c r="CU20" s="104">
        <v>8.0000000000000007E-5</v>
      </c>
      <c r="CV20" s="104">
        <v>8.0000000000000007E-5</v>
      </c>
      <c r="CW20">
        <v>1.2E-4</v>
      </c>
      <c r="CX20">
        <v>1.7000000000000001E-4</v>
      </c>
      <c r="CY20">
        <v>1.6000000000000001E-4</v>
      </c>
      <c r="CZ20">
        <v>1.6000000000000001E-4</v>
      </c>
      <c r="DA20">
        <v>1.6000000000000001E-4</v>
      </c>
      <c r="DB20">
        <v>1.6000000000000001E-4</v>
      </c>
      <c r="DC20">
        <v>1.6000000000000001E-4</v>
      </c>
      <c r="DD20">
        <v>1.6000000000000001E-4</v>
      </c>
      <c r="DE20">
        <v>1.6000000000000001E-4</v>
      </c>
      <c r="DF20">
        <v>1.6000000000000001E-4</v>
      </c>
      <c r="DG20">
        <v>1.6000000000000001E-4</v>
      </c>
      <c r="DH20">
        <v>2.0000000000000001E-4</v>
      </c>
      <c r="DI20">
        <v>2.0000000000000001E-4</v>
      </c>
      <c r="DJ20">
        <v>2.0000000000000001E-4</v>
      </c>
      <c r="DK20">
        <v>2.0000000000000001E-4</v>
      </c>
      <c r="DL20">
        <v>1.9000000000000001E-4</v>
      </c>
      <c r="DM20">
        <v>1.9000000000000001E-4</v>
      </c>
      <c r="DN20">
        <v>1.9000000000000001E-4</v>
      </c>
      <c r="DO20">
        <v>1.9000000000000001E-4</v>
      </c>
      <c r="DP20">
        <v>1.9000000000000001E-4</v>
      </c>
    </row>
    <row r="21" spans="1:120" x14ac:dyDescent="0.25">
      <c r="A21" t="s">
        <v>129</v>
      </c>
      <c r="B21" t="s">
        <v>130</v>
      </c>
      <c r="C21" s="104" t="s">
        <v>137</v>
      </c>
      <c r="D21" s="104" t="s">
        <v>132</v>
      </c>
      <c r="E21" s="104">
        <v>95</v>
      </c>
      <c r="F21" s="104" t="s">
        <v>135</v>
      </c>
      <c r="G21" s="104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 s="104">
        <v>0</v>
      </c>
      <c r="BU21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4.9999999999999998E-7</v>
      </c>
      <c r="CC21" s="104">
        <v>1.0000000000000001E-5</v>
      </c>
      <c r="CD21" s="104">
        <v>0</v>
      </c>
      <c r="CE21" s="104">
        <v>1.0000000000000001E-5</v>
      </c>
      <c r="CF21" s="104">
        <v>0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1.0000000000000001E-5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1.0000000000000001E-5</v>
      </c>
      <c r="CY21" s="104">
        <v>1.0000000000000001E-5</v>
      </c>
      <c r="CZ21" s="104">
        <v>1.0000000000000001E-5</v>
      </c>
      <c r="DA21" s="104">
        <v>1.0000000000000001E-5</v>
      </c>
      <c r="DB21" s="104">
        <v>1.0000000000000001E-5</v>
      </c>
      <c r="DC21" s="104">
        <v>1.0000000000000001E-5</v>
      </c>
      <c r="DD21" s="104">
        <v>1.0000000000000001E-5</v>
      </c>
      <c r="DE21" s="104">
        <v>1.0000000000000001E-5</v>
      </c>
      <c r="DF21" s="104">
        <v>1.0000000000000001E-5</v>
      </c>
      <c r="DG21" s="104">
        <v>1.0000000000000001E-5</v>
      </c>
      <c r="DH21" s="104">
        <v>1.0000000000000001E-5</v>
      </c>
      <c r="DI21" s="104">
        <v>1.0000000000000001E-5</v>
      </c>
      <c r="DJ21" s="104">
        <v>1.0000000000000001E-5</v>
      </c>
      <c r="DK21" s="104">
        <v>1.0000000000000001E-5</v>
      </c>
      <c r="DL21" s="104">
        <v>1.0000000000000001E-5</v>
      </c>
      <c r="DM21" s="104">
        <v>1.0000000000000001E-5</v>
      </c>
      <c r="DN21" s="104">
        <v>1.0000000000000001E-5</v>
      </c>
      <c r="DO21" s="104">
        <v>1.0000000000000001E-5</v>
      </c>
      <c r="DP21" s="104">
        <v>1.0000000000000001E-5</v>
      </c>
    </row>
    <row r="22" spans="1:120" x14ac:dyDescent="0.25">
      <c r="A22" t="s">
        <v>129</v>
      </c>
      <c r="B22" t="s">
        <v>130</v>
      </c>
      <c r="C22" s="104" t="s">
        <v>139</v>
      </c>
      <c r="D22" s="104" t="s">
        <v>132</v>
      </c>
      <c r="E22" s="104">
        <v>5</v>
      </c>
      <c r="F22" s="104" t="s">
        <v>133</v>
      </c>
      <c r="G22" s="104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430.89927499999999</v>
      </c>
      <c r="AV22">
        <v>433.516097</v>
      </c>
      <c r="AW22">
        <v>436.183537</v>
      </c>
      <c r="AX22" s="104">
        <v>438.81806649999999</v>
      </c>
      <c r="AY22">
        <v>441.48929600000002</v>
      </c>
      <c r="AZ22">
        <v>444.20065249999999</v>
      </c>
      <c r="BA22">
        <v>446.82047</v>
      </c>
      <c r="BB22">
        <v>449.4714055</v>
      </c>
      <c r="BC22">
        <v>452.15853099999998</v>
      </c>
      <c r="BD22">
        <v>454.84376350000002</v>
      </c>
      <c r="BE22">
        <v>457.50352650000002</v>
      </c>
      <c r="BF22">
        <v>460.16241150000002</v>
      </c>
      <c r="BG22">
        <v>462.82158950000002</v>
      </c>
      <c r="BH22">
        <v>465.48029350000002</v>
      </c>
      <c r="BI22">
        <v>468.138374</v>
      </c>
      <c r="BJ22">
        <v>470.75915750000001</v>
      </c>
      <c r="BK22">
        <v>473.36247650000001</v>
      </c>
      <c r="BL22">
        <v>475.92729800000001</v>
      </c>
      <c r="BM22">
        <v>478.51965000000001</v>
      </c>
      <c r="BN22">
        <v>481.0660355</v>
      </c>
      <c r="BO22">
        <v>483.60335700000002</v>
      </c>
      <c r="BP22">
        <v>486.16948150000002</v>
      </c>
      <c r="BQ22">
        <v>488.73954149999997</v>
      </c>
      <c r="BR22">
        <v>491.27929599999999</v>
      </c>
      <c r="BS22">
        <v>493.79141900000002</v>
      </c>
      <c r="BT22">
        <v>496.25514049999998</v>
      </c>
      <c r="BU22">
        <v>498.67794550000002</v>
      </c>
      <c r="BV22">
        <v>501.04007050000001</v>
      </c>
      <c r="BW22">
        <v>503.35582399999998</v>
      </c>
      <c r="BX22">
        <v>505.70074</v>
      </c>
      <c r="BY22">
        <v>507.99283600000001</v>
      </c>
      <c r="BZ22">
        <v>510.24107049999998</v>
      </c>
      <c r="CA22">
        <v>512.46141299999999</v>
      </c>
      <c r="CB22">
        <v>514.636347</v>
      </c>
      <c r="CC22">
        <v>516.77984500000002</v>
      </c>
      <c r="CD22">
        <v>518.85491449999995</v>
      </c>
      <c r="CE22">
        <v>520.87592549999999</v>
      </c>
      <c r="CF22">
        <v>522.84648600000003</v>
      </c>
      <c r="CG22">
        <v>524.76666699999998</v>
      </c>
      <c r="CH22">
        <v>526.65601100000003</v>
      </c>
      <c r="CI22">
        <v>528.51805950000005</v>
      </c>
      <c r="CJ22">
        <v>530.33965250000006</v>
      </c>
      <c r="CK22">
        <v>532.11901750000004</v>
      </c>
      <c r="CL22">
        <v>533.84582399999999</v>
      </c>
      <c r="CM22">
        <v>535.52506100000005</v>
      </c>
      <c r="CN22">
        <v>537.11291549999999</v>
      </c>
      <c r="CO22">
        <v>538.59821999999997</v>
      </c>
      <c r="CP22">
        <v>540.01009050000005</v>
      </c>
      <c r="CQ22">
        <v>541.34315949999996</v>
      </c>
      <c r="CR22">
        <v>542.5985915</v>
      </c>
      <c r="CS22">
        <v>543.77753299999995</v>
      </c>
      <c r="CT22">
        <v>544.88290400000005</v>
      </c>
      <c r="CU22">
        <v>545.91863049999995</v>
      </c>
      <c r="CV22">
        <v>546.88641800000005</v>
      </c>
      <c r="CW22">
        <v>547.78607499999998</v>
      </c>
      <c r="CX22">
        <v>548.58948450000003</v>
      </c>
      <c r="CY22">
        <v>549.29862649999995</v>
      </c>
      <c r="CZ22">
        <v>549.91244300000005</v>
      </c>
      <c r="DA22">
        <v>550.43323299999997</v>
      </c>
      <c r="DB22">
        <v>550.85996750000004</v>
      </c>
      <c r="DC22">
        <v>551.1954025</v>
      </c>
      <c r="DD22">
        <v>551.44323499999996</v>
      </c>
      <c r="DE22">
        <v>551.60557249999999</v>
      </c>
      <c r="DF22">
        <v>551.68578300000001</v>
      </c>
      <c r="DG22">
        <v>551.68756599999995</v>
      </c>
      <c r="DH22">
        <v>551.65830900000003</v>
      </c>
      <c r="DI22">
        <v>551.59604200000001</v>
      </c>
      <c r="DJ22">
        <v>551.49386400000003</v>
      </c>
      <c r="DK22">
        <v>551.34756900000002</v>
      </c>
      <c r="DL22">
        <v>551.16464699999995</v>
      </c>
      <c r="DM22">
        <v>550.95094600000004</v>
      </c>
      <c r="DN22">
        <v>550.6967985</v>
      </c>
      <c r="DO22">
        <v>550.40283399999998</v>
      </c>
      <c r="DP22">
        <v>550.07030999999995</v>
      </c>
    </row>
    <row r="23" spans="1:120" x14ac:dyDescent="0.25">
      <c r="A23" t="s">
        <v>129</v>
      </c>
      <c r="B23" t="s">
        <v>130</v>
      </c>
      <c r="C23" s="104" t="s">
        <v>139</v>
      </c>
      <c r="D23" s="104" t="s">
        <v>132</v>
      </c>
      <c r="E23" s="104">
        <v>5</v>
      </c>
      <c r="F23" s="104" t="s">
        <v>135</v>
      </c>
      <c r="G23" s="104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1.1389868869999999</v>
      </c>
      <c r="AU23">
        <v>1.1560713869999999</v>
      </c>
      <c r="AV23">
        <v>1.176042005</v>
      </c>
      <c r="AW23">
        <v>1.196694838</v>
      </c>
      <c r="AX23">
        <v>1.2132380739999999</v>
      </c>
      <c r="AY23" s="104">
        <v>1.2317211130000001</v>
      </c>
      <c r="AZ23" s="104">
        <v>1.2560698189999999</v>
      </c>
      <c r="BA23" s="104">
        <v>1.281470691</v>
      </c>
      <c r="BB23" s="104">
        <v>1.3114537500000001</v>
      </c>
      <c r="BC23" s="104">
        <v>1.3415163379999999</v>
      </c>
      <c r="BD23">
        <v>1.3698933579999999</v>
      </c>
      <c r="BE23">
        <v>1.392420819</v>
      </c>
      <c r="BF23">
        <v>1.4108235929999999</v>
      </c>
      <c r="BG23">
        <v>1.4235205929999999</v>
      </c>
      <c r="BH23">
        <v>1.4387283280000001</v>
      </c>
      <c r="BI23">
        <v>1.459337181</v>
      </c>
      <c r="BJ23">
        <v>1.4772387890000001</v>
      </c>
      <c r="BK23">
        <v>1.497388819</v>
      </c>
      <c r="BL23">
        <v>1.514573819</v>
      </c>
      <c r="BM23">
        <v>1.5349362010000001</v>
      </c>
      <c r="BN23">
        <v>1.5636819749999999</v>
      </c>
      <c r="BO23">
        <v>1.592471789</v>
      </c>
      <c r="BP23">
        <v>1.615358289</v>
      </c>
      <c r="BQ23">
        <v>1.633179505</v>
      </c>
      <c r="BR23">
        <v>1.645516505</v>
      </c>
      <c r="BS23">
        <v>1.655919505</v>
      </c>
      <c r="BT23">
        <v>1.665917721</v>
      </c>
      <c r="BU23">
        <v>1.675926721</v>
      </c>
      <c r="BV23">
        <v>1.6899183090000001</v>
      </c>
      <c r="BW23">
        <v>1.7077650150000001</v>
      </c>
      <c r="BX23">
        <v>1.7274755150000001</v>
      </c>
      <c r="BY23">
        <v>1.745622515</v>
      </c>
      <c r="BZ23">
        <v>1.7632070150000001</v>
      </c>
      <c r="CA23">
        <v>1.7788742399999999</v>
      </c>
      <c r="CB23">
        <v>1.7894763579999999</v>
      </c>
      <c r="CC23">
        <v>1.7995988869999999</v>
      </c>
      <c r="CD23">
        <v>1.8099493769999999</v>
      </c>
      <c r="CE23">
        <v>1.8154505540000001</v>
      </c>
      <c r="CF23">
        <v>1.821657554</v>
      </c>
      <c r="CG23">
        <v>1.8296350539999999</v>
      </c>
      <c r="CH23">
        <v>1.8433995249999999</v>
      </c>
      <c r="CI23">
        <v>1.860056025</v>
      </c>
      <c r="CJ23">
        <v>1.8756675249999999</v>
      </c>
      <c r="CK23">
        <v>1.886868907</v>
      </c>
      <c r="CL23">
        <v>1.89287374</v>
      </c>
      <c r="CM23">
        <v>1.89491024</v>
      </c>
      <c r="CN23">
        <v>1.8988057700000001</v>
      </c>
      <c r="CO23">
        <v>1.90542927</v>
      </c>
      <c r="CP23">
        <v>1.9115737699999999</v>
      </c>
      <c r="CQ23">
        <v>1.9179687700000001</v>
      </c>
      <c r="CR23">
        <v>1.9228124259999999</v>
      </c>
      <c r="CS23">
        <v>1.9292964260000001</v>
      </c>
      <c r="CT23">
        <v>1.9385459169999999</v>
      </c>
      <c r="CU23">
        <v>1.947542554</v>
      </c>
      <c r="CV23">
        <v>1.9566849070000001</v>
      </c>
      <c r="CW23">
        <v>1.9640719069999999</v>
      </c>
      <c r="CX23">
        <v>1.969653407</v>
      </c>
      <c r="CY23">
        <v>1.972226407</v>
      </c>
      <c r="CZ23">
        <v>1.9739114069999999</v>
      </c>
      <c r="DA23">
        <v>1.9730404070000001</v>
      </c>
      <c r="DB23">
        <v>1.972156054</v>
      </c>
      <c r="DC23">
        <v>1.9731730540000001</v>
      </c>
      <c r="DD23">
        <v>1.9764881910000001</v>
      </c>
      <c r="DE23">
        <v>1.982795691</v>
      </c>
      <c r="DF23">
        <v>1.9904706910000001</v>
      </c>
      <c r="DG23">
        <v>1.998211191</v>
      </c>
      <c r="DH23">
        <v>2.006514691</v>
      </c>
      <c r="DI23">
        <v>2.0123021909999999</v>
      </c>
      <c r="DJ23">
        <v>2.015642691</v>
      </c>
      <c r="DK23">
        <v>2.0175395740000002</v>
      </c>
      <c r="DL23">
        <v>2.014527985</v>
      </c>
      <c r="DM23">
        <v>2.014162475</v>
      </c>
      <c r="DN23">
        <v>2.0111864750000001</v>
      </c>
      <c r="DO23">
        <v>2.0110429750000001</v>
      </c>
      <c r="DP23">
        <v>2.014842475</v>
      </c>
    </row>
    <row r="24" spans="1:120" x14ac:dyDescent="0.25">
      <c r="A24" t="s">
        <v>129</v>
      </c>
      <c r="B24" t="s">
        <v>130</v>
      </c>
      <c r="C24" s="104" t="s">
        <v>139</v>
      </c>
      <c r="D24" s="104" t="s">
        <v>132</v>
      </c>
      <c r="E24" s="104">
        <v>17</v>
      </c>
      <c r="F24" s="104" t="s">
        <v>133</v>
      </c>
      <c r="G24" s="104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434.33184080000001</v>
      </c>
      <c r="AW24">
        <v>437.06162360000002</v>
      </c>
      <c r="AX24">
        <v>439.77104960000003</v>
      </c>
      <c r="AY24">
        <v>442.4953347</v>
      </c>
      <c r="AZ24">
        <v>445.23035090000002</v>
      </c>
      <c r="BA24">
        <v>447.93655969999998</v>
      </c>
      <c r="BB24">
        <v>450.67215959999999</v>
      </c>
      <c r="BC24">
        <v>453.40116269999999</v>
      </c>
      <c r="BD24">
        <v>456.15339610000001</v>
      </c>
      <c r="BE24">
        <v>458.9017604</v>
      </c>
      <c r="BF24">
        <v>461.66446330000002</v>
      </c>
      <c r="BG24">
        <v>464.41415139999998</v>
      </c>
      <c r="BH24">
        <v>467.15906230000002</v>
      </c>
      <c r="BI24">
        <v>469.90167939999998</v>
      </c>
      <c r="BJ24">
        <v>472.65110499999997</v>
      </c>
      <c r="BK24">
        <v>475.35244189999997</v>
      </c>
      <c r="BL24">
        <v>478.04805779999998</v>
      </c>
      <c r="BM24">
        <v>480.69751309999998</v>
      </c>
      <c r="BN24">
        <v>483.3515117</v>
      </c>
      <c r="BO24">
        <v>486.0657028</v>
      </c>
      <c r="BP24">
        <v>488.71811780000002</v>
      </c>
      <c r="BQ24">
        <v>491.36436179999998</v>
      </c>
      <c r="BR24">
        <v>494.01929089999999</v>
      </c>
      <c r="BS24">
        <v>496.66638260000002</v>
      </c>
      <c r="BT24">
        <v>499.2633515</v>
      </c>
      <c r="BU24">
        <v>501.82067849999999</v>
      </c>
      <c r="BV24">
        <v>504.34653609999998</v>
      </c>
      <c r="BW24">
        <v>506.78964430000002</v>
      </c>
      <c r="BX24">
        <v>509.23126109999998</v>
      </c>
      <c r="BY24">
        <v>511.637565</v>
      </c>
      <c r="BZ24">
        <v>514.01205340000001</v>
      </c>
      <c r="CA24">
        <v>516.34161630000006</v>
      </c>
      <c r="CB24">
        <v>518.60856739999997</v>
      </c>
      <c r="CC24">
        <v>520.84680749999995</v>
      </c>
      <c r="CD24">
        <v>523.08514060000005</v>
      </c>
      <c r="CE24">
        <v>525.22371799999996</v>
      </c>
      <c r="CF24">
        <v>527.31812890000003</v>
      </c>
      <c r="CG24">
        <v>529.37863460000005</v>
      </c>
      <c r="CH24">
        <v>531.4037859</v>
      </c>
      <c r="CI24">
        <v>533.38494179999998</v>
      </c>
      <c r="CJ24">
        <v>535.35024739999994</v>
      </c>
      <c r="CK24">
        <v>537.26635810000005</v>
      </c>
      <c r="CL24">
        <v>539.1368248</v>
      </c>
      <c r="CM24">
        <v>540.95747359999996</v>
      </c>
      <c r="CN24">
        <v>542.68102720000002</v>
      </c>
      <c r="CO24">
        <v>544.30033619999995</v>
      </c>
      <c r="CP24">
        <v>545.78336609999997</v>
      </c>
      <c r="CQ24">
        <v>547.17230800000004</v>
      </c>
      <c r="CR24">
        <v>548.55187409999996</v>
      </c>
      <c r="CS24">
        <v>549.85889039999995</v>
      </c>
      <c r="CT24">
        <v>551.09049470000002</v>
      </c>
      <c r="CU24">
        <v>552.24988910000002</v>
      </c>
      <c r="CV24">
        <v>553.34894729999996</v>
      </c>
      <c r="CW24">
        <v>554.37196229999995</v>
      </c>
      <c r="CX24">
        <v>555.27493049999998</v>
      </c>
      <c r="CY24">
        <v>556.07610439999996</v>
      </c>
      <c r="CZ24">
        <v>556.76076720000003</v>
      </c>
      <c r="DA24">
        <v>557.38012379999998</v>
      </c>
      <c r="DB24">
        <v>557.9031354</v>
      </c>
      <c r="DC24">
        <v>558.31333070000005</v>
      </c>
      <c r="DD24">
        <v>558.63471240000001</v>
      </c>
      <c r="DE24">
        <v>558.86916199999996</v>
      </c>
      <c r="DF24">
        <v>558.98175470000001</v>
      </c>
      <c r="DG24">
        <v>558.99239939999995</v>
      </c>
      <c r="DH24">
        <v>558.96751519999998</v>
      </c>
      <c r="DI24">
        <v>558.9894382</v>
      </c>
      <c r="DJ24">
        <v>558.99361510000006</v>
      </c>
      <c r="DK24">
        <v>558.95206099999996</v>
      </c>
      <c r="DL24">
        <v>558.86504490000004</v>
      </c>
      <c r="DM24">
        <v>558.73369790000004</v>
      </c>
      <c r="DN24">
        <v>558.55795160000002</v>
      </c>
      <c r="DO24">
        <v>558.33110710000005</v>
      </c>
      <c r="DP24">
        <v>558.07135410000001</v>
      </c>
    </row>
    <row r="25" spans="1:120" x14ac:dyDescent="0.25">
      <c r="A25" t="s">
        <v>129</v>
      </c>
      <c r="B25" t="s">
        <v>130</v>
      </c>
      <c r="C25" s="104" t="s">
        <v>139</v>
      </c>
      <c r="D25" s="104" t="s">
        <v>132</v>
      </c>
      <c r="E25" s="104">
        <v>17</v>
      </c>
      <c r="F25" s="104" t="s">
        <v>135</v>
      </c>
      <c r="G25" s="104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>
        <v>1.261536601</v>
      </c>
      <c r="AU25">
        <v>1.2838222189999999</v>
      </c>
      <c r="AV25">
        <v>1.3055055520000001</v>
      </c>
      <c r="AW25">
        <v>1.326387172</v>
      </c>
      <c r="AX25">
        <v>1.346554915</v>
      </c>
      <c r="AY25">
        <v>1.365747442</v>
      </c>
      <c r="AZ25">
        <v>1.387389717</v>
      </c>
      <c r="BA25">
        <v>1.4126684009999999</v>
      </c>
      <c r="BB25">
        <v>1.445277272</v>
      </c>
      <c r="BC25">
        <v>1.475410307</v>
      </c>
      <c r="BD25">
        <v>1.5075715380000001</v>
      </c>
      <c r="BE25">
        <v>1.5324460600000001</v>
      </c>
      <c r="BF25">
        <v>1.5556494949999999</v>
      </c>
      <c r="BG25">
        <v>1.57686774</v>
      </c>
      <c r="BH25">
        <v>1.59695626</v>
      </c>
      <c r="BI25">
        <v>1.61666786</v>
      </c>
      <c r="BJ25">
        <v>1.6381573009999999</v>
      </c>
      <c r="BK25">
        <v>1.6612868009999999</v>
      </c>
      <c r="BL25">
        <v>1.6873285769999999</v>
      </c>
      <c r="BM25">
        <v>1.7192397770000001</v>
      </c>
      <c r="BN25">
        <v>1.748520268</v>
      </c>
      <c r="BO25">
        <v>1.7749684750000001</v>
      </c>
      <c r="BP25">
        <v>1.8023920339999999</v>
      </c>
      <c r="BQ25">
        <v>1.8250977340000001</v>
      </c>
      <c r="BR25">
        <v>1.843448768</v>
      </c>
      <c r="BS25">
        <v>1.861906952</v>
      </c>
      <c r="BT25">
        <v>1.880396052</v>
      </c>
      <c r="BU25">
        <v>1.894229385</v>
      </c>
      <c r="BV25">
        <v>1.9118725519999999</v>
      </c>
      <c r="BW25">
        <v>1.930778807</v>
      </c>
      <c r="BX25">
        <v>1.9491088130000001</v>
      </c>
      <c r="BY25">
        <v>1.9691484379999999</v>
      </c>
      <c r="BZ25">
        <v>1.984750464</v>
      </c>
      <c r="CA25">
        <v>1.9999318770000001</v>
      </c>
      <c r="CB25">
        <v>2.014573307</v>
      </c>
      <c r="CC25">
        <v>2.0238165719999999</v>
      </c>
      <c r="CD25">
        <v>2.0339759719999999</v>
      </c>
      <c r="CE25">
        <v>2.0437734949999999</v>
      </c>
      <c r="CF25">
        <v>2.0536033950000001</v>
      </c>
      <c r="CG25">
        <v>2.0647869280000002</v>
      </c>
      <c r="CH25">
        <v>2.079624838</v>
      </c>
      <c r="CI25">
        <v>2.0951921680000001</v>
      </c>
      <c r="CJ25">
        <v>2.1105848279999999</v>
      </c>
      <c r="CK25">
        <v>2.1228737739999999</v>
      </c>
      <c r="CL25">
        <v>2.132681974</v>
      </c>
      <c r="CM25">
        <v>2.1431243279999999</v>
      </c>
      <c r="CN25">
        <v>2.1489159949999999</v>
      </c>
      <c r="CO25">
        <v>2.155514862</v>
      </c>
      <c r="CP25">
        <v>2.1633118439999999</v>
      </c>
      <c r="CQ25">
        <v>2.1714867189999998</v>
      </c>
      <c r="CR25">
        <v>2.178548954</v>
      </c>
      <c r="CS25">
        <v>2.1845871539999999</v>
      </c>
      <c r="CT25">
        <v>2.1930880890000002</v>
      </c>
      <c r="CU25">
        <v>2.2048804890000002</v>
      </c>
      <c r="CV25">
        <v>2.216902589</v>
      </c>
      <c r="CW25">
        <v>2.2265690249999999</v>
      </c>
      <c r="CX25">
        <v>2.2329748249999999</v>
      </c>
      <c r="CY25">
        <v>2.2378182990000002</v>
      </c>
      <c r="CZ25">
        <v>2.244424623</v>
      </c>
      <c r="DA25">
        <v>2.2489750659999999</v>
      </c>
      <c r="DB25">
        <v>2.2524983660000002</v>
      </c>
      <c r="DC25">
        <v>2.2569716660000001</v>
      </c>
      <c r="DD25">
        <v>2.2606814320000002</v>
      </c>
      <c r="DE25">
        <v>2.262213032</v>
      </c>
      <c r="DF25">
        <v>2.268154515</v>
      </c>
      <c r="DG25">
        <v>2.2762476810000001</v>
      </c>
      <c r="DH25">
        <v>2.2849915809999999</v>
      </c>
      <c r="DI25">
        <v>2.2918560810000002</v>
      </c>
      <c r="DJ25">
        <v>2.295972248</v>
      </c>
      <c r="DK25">
        <v>2.2956492480000001</v>
      </c>
      <c r="DL25">
        <v>2.2944479480000002</v>
      </c>
      <c r="DM25">
        <v>2.2936762480000001</v>
      </c>
      <c r="DN25">
        <v>2.2945657069999998</v>
      </c>
      <c r="DO25">
        <v>2.2956615889999998</v>
      </c>
      <c r="DP25">
        <v>2.297580907</v>
      </c>
    </row>
    <row r="26" spans="1:120" x14ac:dyDescent="0.25">
      <c r="A26" t="s">
        <v>129</v>
      </c>
      <c r="B26" t="s">
        <v>130</v>
      </c>
      <c r="C26" s="104" t="s">
        <v>139</v>
      </c>
      <c r="D26" s="104" t="s">
        <v>132</v>
      </c>
      <c r="E26" s="104">
        <v>50</v>
      </c>
      <c r="F26" s="104" t="s">
        <v>133</v>
      </c>
      <c r="G26" s="104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433.48858999999999</v>
      </c>
      <c r="AV26">
        <v>436.34152999999998</v>
      </c>
      <c r="AW26">
        <v>439.25643000000002</v>
      </c>
      <c r="AX26">
        <v>442.21847000000002</v>
      </c>
      <c r="AY26">
        <v>445.21039999999999</v>
      </c>
      <c r="AZ26">
        <v>448.22059000000002</v>
      </c>
      <c r="BA26">
        <v>451.21890500000001</v>
      </c>
      <c r="BB26">
        <v>454.23367999999999</v>
      </c>
      <c r="BC26">
        <v>457.29575999999997</v>
      </c>
      <c r="BD26">
        <v>460.36356000000001</v>
      </c>
      <c r="BE26">
        <v>463.404875</v>
      </c>
      <c r="BF26">
        <v>466.47699999999998</v>
      </c>
      <c r="BG26">
        <v>469.55894999999998</v>
      </c>
      <c r="BH26">
        <v>472.65216500000002</v>
      </c>
      <c r="BI26">
        <v>475.78872000000001</v>
      </c>
      <c r="BJ26">
        <v>478.93635999999998</v>
      </c>
      <c r="BK26">
        <v>482.06099</v>
      </c>
      <c r="BL26">
        <v>485.12410499999999</v>
      </c>
      <c r="BM26">
        <v>488.11717499999997</v>
      </c>
      <c r="BN26">
        <v>491.08438000000001</v>
      </c>
      <c r="BO26">
        <v>494.04324000000003</v>
      </c>
      <c r="BP26">
        <v>497.05458499999997</v>
      </c>
      <c r="BQ26">
        <v>500.21859499999999</v>
      </c>
      <c r="BR26">
        <v>503.27072500000003</v>
      </c>
      <c r="BS26">
        <v>506.31178499999999</v>
      </c>
      <c r="BT26">
        <v>509.42845499999999</v>
      </c>
      <c r="BU26">
        <v>512.50220999999999</v>
      </c>
      <c r="BV26">
        <v>515.46680500000002</v>
      </c>
      <c r="BW26">
        <v>518.30936999999994</v>
      </c>
      <c r="BX26">
        <v>521.21498999999994</v>
      </c>
      <c r="BY26">
        <v>524.14832000000001</v>
      </c>
      <c r="BZ26">
        <v>526.94397500000002</v>
      </c>
      <c r="CA26">
        <v>529.67420000000004</v>
      </c>
      <c r="CB26">
        <v>532.40383999999995</v>
      </c>
      <c r="CC26">
        <v>535.13094000000001</v>
      </c>
      <c r="CD26">
        <v>537.90749500000004</v>
      </c>
      <c r="CE26">
        <v>540.53308500000003</v>
      </c>
      <c r="CF26">
        <v>543.06997000000001</v>
      </c>
      <c r="CG26">
        <v>545.54918499999997</v>
      </c>
      <c r="CH26">
        <v>547.94145500000002</v>
      </c>
      <c r="CI26">
        <v>550.37474499999996</v>
      </c>
      <c r="CJ26">
        <v>552.742525</v>
      </c>
      <c r="CK26">
        <v>555.04768999999999</v>
      </c>
      <c r="CL26">
        <v>557.31129999999996</v>
      </c>
      <c r="CM26">
        <v>559.57976499999995</v>
      </c>
      <c r="CN26">
        <v>561.80019500000003</v>
      </c>
      <c r="CO26">
        <v>563.98571000000004</v>
      </c>
      <c r="CP26">
        <v>566.10536999999999</v>
      </c>
      <c r="CQ26">
        <v>568.07701999999995</v>
      </c>
      <c r="CR26">
        <v>569.91772000000003</v>
      </c>
      <c r="CS26">
        <v>571.62449500000002</v>
      </c>
      <c r="CT26">
        <v>573.25349000000006</v>
      </c>
      <c r="CU26">
        <v>574.82375000000002</v>
      </c>
      <c r="CV26">
        <v>576.34523000000002</v>
      </c>
      <c r="CW26">
        <v>577.71905500000003</v>
      </c>
      <c r="CX26">
        <v>579.01694999999995</v>
      </c>
      <c r="CY26">
        <v>580.21256500000004</v>
      </c>
      <c r="CZ26">
        <v>581.38904500000001</v>
      </c>
      <c r="DA26">
        <v>582.39134999999999</v>
      </c>
      <c r="DB26">
        <v>583.33039499999995</v>
      </c>
      <c r="DC26">
        <v>584.17556999999999</v>
      </c>
      <c r="DD26">
        <v>584.85506999999996</v>
      </c>
      <c r="DE26">
        <v>585.46123</v>
      </c>
      <c r="DF26">
        <v>586.01918000000001</v>
      </c>
      <c r="DG26">
        <v>586.37686499999995</v>
      </c>
      <c r="DH26">
        <v>586.63369</v>
      </c>
      <c r="DI26">
        <v>586.84601499999997</v>
      </c>
      <c r="DJ26">
        <v>587.07217500000002</v>
      </c>
      <c r="DK26">
        <v>587.25936000000002</v>
      </c>
      <c r="DL26">
        <v>587.45503499999995</v>
      </c>
      <c r="DM26">
        <v>587.55552999999998</v>
      </c>
      <c r="DN26">
        <v>587.72672499999999</v>
      </c>
      <c r="DO26">
        <v>587.81444999999997</v>
      </c>
      <c r="DP26">
        <v>587.78046500000005</v>
      </c>
    </row>
    <row r="27" spans="1:120" x14ac:dyDescent="0.25">
      <c r="A27" t="s">
        <v>129</v>
      </c>
      <c r="B27" t="s">
        <v>130</v>
      </c>
      <c r="C27" s="104" t="s">
        <v>139</v>
      </c>
      <c r="D27" s="104" t="s">
        <v>132</v>
      </c>
      <c r="E27" s="104">
        <v>50</v>
      </c>
      <c r="F27" s="104" t="s">
        <v>135</v>
      </c>
      <c r="G27" s="104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>
        <v>1.3990753380000001</v>
      </c>
      <c r="AT27">
        <v>1.4281776909999999</v>
      </c>
      <c r="AU27">
        <v>1.4505883770000001</v>
      </c>
      <c r="AV27">
        <v>1.4766780829999999</v>
      </c>
      <c r="AW27">
        <v>1.5019446519999999</v>
      </c>
      <c r="AX27">
        <v>1.5291745539999999</v>
      </c>
      <c r="AY27">
        <v>1.5586108279999999</v>
      </c>
      <c r="AZ27">
        <v>1.590843083</v>
      </c>
      <c r="BA27">
        <v>1.6237318089999999</v>
      </c>
      <c r="BB27">
        <v>1.6612889660000001</v>
      </c>
      <c r="BC27">
        <v>1.6978212210000001</v>
      </c>
      <c r="BD27">
        <v>1.7329055339999999</v>
      </c>
      <c r="BE27">
        <v>1.766127789</v>
      </c>
      <c r="BF27">
        <v>1.7984777890000001</v>
      </c>
      <c r="BG27">
        <v>1.8272091619999999</v>
      </c>
      <c r="BH27">
        <v>1.8517435739999999</v>
      </c>
      <c r="BI27">
        <v>1.877389652</v>
      </c>
      <c r="BJ27">
        <v>1.9042416129999999</v>
      </c>
      <c r="BK27">
        <v>1.9337866130000001</v>
      </c>
      <c r="BL27">
        <v>1.963984162</v>
      </c>
      <c r="BM27">
        <v>1.994827691</v>
      </c>
      <c r="BN27">
        <v>2.0296466130000002</v>
      </c>
      <c r="BO27">
        <v>2.0642153379999999</v>
      </c>
      <c r="BP27">
        <v>2.0968745539999998</v>
      </c>
      <c r="BQ27">
        <v>2.126715044</v>
      </c>
      <c r="BR27">
        <v>2.1522710250000001</v>
      </c>
      <c r="BS27">
        <v>2.172766025</v>
      </c>
      <c r="BT27">
        <v>2.1921833770000001</v>
      </c>
      <c r="BU27">
        <v>2.213304554</v>
      </c>
      <c r="BV27">
        <v>2.2348675930000002</v>
      </c>
      <c r="BW27">
        <v>2.2578715150000002</v>
      </c>
      <c r="BX27">
        <v>2.283258966</v>
      </c>
      <c r="BY27">
        <v>2.3062665149999999</v>
      </c>
      <c r="BZ27">
        <v>2.327782005</v>
      </c>
      <c r="CA27">
        <v>2.3507274950000001</v>
      </c>
      <c r="CB27">
        <v>2.3699417110000001</v>
      </c>
      <c r="CC27">
        <v>2.3856128870000002</v>
      </c>
      <c r="CD27">
        <v>2.4028233769999998</v>
      </c>
      <c r="CE27">
        <v>2.4196883769999999</v>
      </c>
      <c r="CF27">
        <v>2.4357394559999999</v>
      </c>
      <c r="CG27">
        <v>2.4526620050000001</v>
      </c>
      <c r="CH27">
        <v>2.471837201</v>
      </c>
      <c r="CI27">
        <v>2.4939711230000001</v>
      </c>
      <c r="CJ27">
        <v>2.5166456319999999</v>
      </c>
      <c r="CK27">
        <v>2.535985632</v>
      </c>
      <c r="CL27">
        <v>2.5528968089999999</v>
      </c>
      <c r="CM27">
        <v>2.5653982790000001</v>
      </c>
      <c r="CN27">
        <v>2.5787980830000001</v>
      </c>
      <c r="CO27">
        <v>2.5896412209999999</v>
      </c>
      <c r="CP27">
        <v>2.5971615149999998</v>
      </c>
      <c r="CQ27">
        <v>2.6069570049999999</v>
      </c>
      <c r="CR27">
        <v>2.6184017110000002</v>
      </c>
      <c r="CS27">
        <v>2.6286417110000002</v>
      </c>
      <c r="CT27">
        <v>2.6410254360000001</v>
      </c>
      <c r="CU27">
        <v>2.6555825930000001</v>
      </c>
      <c r="CV27">
        <v>2.6712072010000001</v>
      </c>
      <c r="CW27">
        <v>2.6850852399999998</v>
      </c>
      <c r="CX27">
        <v>2.6972152399999998</v>
      </c>
      <c r="CY27">
        <v>2.7070204360000001</v>
      </c>
      <c r="CZ27">
        <v>2.7150209259999998</v>
      </c>
      <c r="DA27">
        <v>2.7224209259999999</v>
      </c>
      <c r="DB27">
        <v>2.7290409260000001</v>
      </c>
      <c r="DC27">
        <v>2.736210926</v>
      </c>
      <c r="DD27">
        <v>2.744171417</v>
      </c>
      <c r="DE27">
        <v>2.75416024</v>
      </c>
      <c r="DF27">
        <v>2.76500024</v>
      </c>
      <c r="DG27">
        <v>2.7760552399999998</v>
      </c>
      <c r="DH27">
        <v>2.78753524</v>
      </c>
      <c r="DI27">
        <v>2.7955158280000001</v>
      </c>
      <c r="DJ27">
        <v>2.8002762209999998</v>
      </c>
      <c r="DK27">
        <v>2.8025369069999999</v>
      </c>
      <c r="DL27">
        <v>2.805036613</v>
      </c>
      <c r="DM27">
        <v>2.8109266129999999</v>
      </c>
      <c r="DN27">
        <v>2.8140822010000002</v>
      </c>
      <c r="DO27">
        <v>2.8189970049999999</v>
      </c>
      <c r="DP27">
        <v>2.8264020049999998</v>
      </c>
    </row>
    <row r="28" spans="1:120" x14ac:dyDescent="0.25">
      <c r="A28" t="s">
        <v>129</v>
      </c>
      <c r="B28" t="s">
        <v>130</v>
      </c>
      <c r="C28" s="104" t="s">
        <v>139</v>
      </c>
      <c r="D28" s="104" t="s">
        <v>132</v>
      </c>
      <c r="E28" s="104">
        <v>83</v>
      </c>
      <c r="F28" s="104" t="s">
        <v>133</v>
      </c>
      <c r="G28" s="104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436.03985030000001</v>
      </c>
      <c r="AV28">
        <v>439.17743519999999</v>
      </c>
      <c r="AW28">
        <v>442.34190150000001</v>
      </c>
      <c r="AX28" s="104">
        <v>445.53872960000001</v>
      </c>
      <c r="AY28">
        <v>448.80947190000001</v>
      </c>
      <c r="AZ28">
        <v>452.06166039999999</v>
      </c>
      <c r="BA28">
        <v>455.3147811</v>
      </c>
      <c r="BB28">
        <v>458.60525730000001</v>
      </c>
      <c r="BC28">
        <v>461.9172466</v>
      </c>
      <c r="BD28">
        <v>465.21185509999998</v>
      </c>
      <c r="BE28">
        <v>468.51601399999998</v>
      </c>
      <c r="BF28">
        <v>471.86359800000002</v>
      </c>
      <c r="BG28">
        <v>475.23900250000003</v>
      </c>
      <c r="BH28">
        <v>478.6231689</v>
      </c>
      <c r="BI28">
        <v>482.06126110000002</v>
      </c>
      <c r="BJ28">
        <v>485.46846399999998</v>
      </c>
      <c r="BK28">
        <v>488.84794219999998</v>
      </c>
      <c r="BL28">
        <v>492.31262359999999</v>
      </c>
      <c r="BM28">
        <v>495.73290650000001</v>
      </c>
      <c r="BN28">
        <v>499.15262189999999</v>
      </c>
      <c r="BO28">
        <v>502.61825970000001</v>
      </c>
      <c r="BP28">
        <v>506.0739931</v>
      </c>
      <c r="BQ28">
        <v>509.51841020000001</v>
      </c>
      <c r="BR28">
        <v>512.95618239999999</v>
      </c>
      <c r="BS28">
        <v>516.43650170000001</v>
      </c>
      <c r="BT28">
        <v>519.86064380000005</v>
      </c>
      <c r="BU28">
        <v>523.17868239999996</v>
      </c>
      <c r="BV28">
        <v>526.48417600000005</v>
      </c>
      <c r="BW28">
        <v>529.84898850000002</v>
      </c>
      <c r="BX28">
        <v>533.21379539999998</v>
      </c>
      <c r="BY28">
        <v>536.5393272</v>
      </c>
      <c r="BZ28">
        <v>539.81190160000006</v>
      </c>
      <c r="CA28">
        <v>543.02592140000002</v>
      </c>
      <c r="CB28">
        <v>546.16837610000005</v>
      </c>
      <c r="CC28">
        <v>549.28645819999997</v>
      </c>
      <c r="CD28">
        <v>552.45314759999997</v>
      </c>
      <c r="CE28">
        <v>555.57697610000002</v>
      </c>
      <c r="CF28">
        <v>558.60368359999995</v>
      </c>
      <c r="CG28">
        <v>561.65001270000005</v>
      </c>
      <c r="CH28">
        <v>564.64097219999996</v>
      </c>
      <c r="CI28">
        <v>567.60093849999998</v>
      </c>
      <c r="CJ28">
        <v>570.46171500000003</v>
      </c>
      <c r="CK28">
        <v>573.30590170000005</v>
      </c>
      <c r="CL28">
        <v>575.92162959999996</v>
      </c>
      <c r="CM28">
        <v>578.53037819999997</v>
      </c>
      <c r="CN28">
        <v>581.32451660000004</v>
      </c>
      <c r="CO28">
        <v>584.00848029999997</v>
      </c>
      <c r="CP28">
        <v>586.358338</v>
      </c>
      <c r="CQ28">
        <v>588.51176650000002</v>
      </c>
      <c r="CR28">
        <v>590.84828070000003</v>
      </c>
      <c r="CS28">
        <v>592.97976589999996</v>
      </c>
      <c r="CT28">
        <v>595.00922690000004</v>
      </c>
      <c r="CU28">
        <v>596.81977629999994</v>
      </c>
      <c r="CV28">
        <v>598.55197569999996</v>
      </c>
      <c r="CW28">
        <v>600.30375309999999</v>
      </c>
      <c r="CX28">
        <v>601.92517859999998</v>
      </c>
      <c r="CY28">
        <v>603.46880109999995</v>
      </c>
      <c r="CZ28">
        <v>604.79999429999998</v>
      </c>
      <c r="DA28">
        <v>606.11263289999999</v>
      </c>
      <c r="DB28">
        <v>607.72161159999996</v>
      </c>
      <c r="DC28">
        <v>608.93858709999995</v>
      </c>
      <c r="DD28">
        <v>609.868741</v>
      </c>
      <c r="DE28">
        <v>610.97744880000005</v>
      </c>
      <c r="DF28">
        <v>612.01777379999999</v>
      </c>
      <c r="DG28">
        <v>612.83944469999994</v>
      </c>
      <c r="DH28">
        <v>613.49139730000002</v>
      </c>
      <c r="DI28">
        <v>614.11429899999996</v>
      </c>
      <c r="DJ28">
        <v>614.98051599999997</v>
      </c>
      <c r="DK28">
        <v>615.49761769999998</v>
      </c>
      <c r="DL28">
        <v>616.16119089999995</v>
      </c>
      <c r="DM28">
        <v>616.48103779999997</v>
      </c>
      <c r="DN28">
        <v>616.78470219999997</v>
      </c>
      <c r="DO28">
        <v>617.12577940000006</v>
      </c>
      <c r="DP28">
        <v>617.32753419999995</v>
      </c>
    </row>
    <row r="29" spans="1:120" x14ac:dyDescent="0.25">
      <c r="A29" t="s">
        <v>129</v>
      </c>
      <c r="B29" t="s">
        <v>130</v>
      </c>
      <c r="C29" s="104" t="s">
        <v>139</v>
      </c>
      <c r="D29" s="104" t="s">
        <v>132</v>
      </c>
      <c r="E29" s="104">
        <v>83</v>
      </c>
      <c r="F29" s="104" t="s">
        <v>135</v>
      </c>
      <c r="G29" s="104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1.597055103</v>
      </c>
      <c r="AU29">
        <v>1.627036854</v>
      </c>
      <c r="AV29">
        <v>1.6570098950000001</v>
      </c>
      <c r="AW29">
        <v>1.6918526359999999</v>
      </c>
      <c r="AX29">
        <v>1.7251790170000001</v>
      </c>
      <c r="AY29" s="104">
        <v>1.7602378540000001</v>
      </c>
      <c r="AZ29" s="104">
        <v>1.8013325499999999</v>
      </c>
      <c r="BA29" s="104">
        <v>1.84123535</v>
      </c>
      <c r="BB29" s="104">
        <v>1.884943187</v>
      </c>
      <c r="BC29">
        <v>1.930157664</v>
      </c>
      <c r="BD29">
        <v>1.971859848</v>
      </c>
      <c r="BE29">
        <v>2.0102872540000001</v>
      </c>
      <c r="BF29">
        <v>2.053982354</v>
      </c>
      <c r="BG29">
        <v>2.0960631539999999</v>
      </c>
      <c r="BH29">
        <v>2.132040838</v>
      </c>
      <c r="BI29">
        <v>2.1736091069999999</v>
      </c>
      <c r="BJ29">
        <v>2.209366852</v>
      </c>
      <c r="BK29">
        <v>2.245171638</v>
      </c>
      <c r="BL29">
        <v>2.2818196249999998</v>
      </c>
      <c r="BM29">
        <v>2.3236284789999999</v>
      </c>
      <c r="BN29">
        <v>2.3627466749999999</v>
      </c>
      <c r="BO29">
        <v>2.407913738</v>
      </c>
      <c r="BP29">
        <v>2.4482935380000002</v>
      </c>
      <c r="BQ29">
        <v>2.4850657379999999</v>
      </c>
      <c r="BR29">
        <v>2.5166284380000001</v>
      </c>
      <c r="BS29">
        <v>2.5443960379999999</v>
      </c>
      <c r="BT29">
        <v>2.5700427380000002</v>
      </c>
      <c r="BU29">
        <v>2.594748772</v>
      </c>
      <c r="BV29">
        <v>2.6251109279999998</v>
      </c>
      <c r="BW29">
        <v>2.6572981050000002</v>
      </c>
      <c r="BX29">
        <v>2.6913208050000001</v>
      </c>
      <c r="BY29">
        <v>2.7232780380000001</v>
      </c>
      <c r="BZ29">
        <v>2.753322013</v>
      </c>
      <c r="CA29">
        <v>2.7824907030000001</v>
      </c>
      <c r="CB29">
        <v>2.8073775790000002</v>
      </c>
      <c r="CC29">
        <v>2.830005179</v>
      </c>
      <c r="CD29">
        <v>2.851064579</v>
      </c>
      <c r="CE29">
        <v>2.8713606129999998</v>
      </c>
      <c r="CF29">
        <v>2.8913466360000002</v>
      </c>
      <c r="CG29">
        <v>2.9113637109999999</v>
      </c>
      <c r="CH29">
        <v>2.9362892110000001</v>
      </c>
      <c r="CI29">
        <v>2.9628383110000001</v>
      </c>
      <c r="CJ29">
        <v>2.9890395110000001</v>
      </c>
      <c r="CK29">
        <v>3.0128943110000002</v>
      </c>
      <c r="CL29">
        <v>3.033307846</v>
      </c>
      <c r="CM29">
        <v>3.0502876460000001</v>
      </c>
      <c r="CN29">
        <v>3.0659814459999999</v>
      </c>
      <c r="CO29">
        <v>3.0813405459999998</v>
      </c>
      <c r="CP29">
        <v>3.0961338189999998</v>
      </c>
      <c r="CQ29">
        <v>3.1115621189999998</v>
      </c>
      <c r="CR29">
        <v>3.1271264190000001</v>
      </c>
      <c r="CS29">
        <v>3.1440098189999999</v>
      </c>
      <c r="CT29">
        <v>3.1635254189999999</v>
      </c>
      <c r="CU29">
        <v>3.1826310699999998</v>
      </c>
      <c r="CV29">
        <v>3.2019941439999999</v>
      </c>
      <c r="CW29">
        <v>3.2186674700000002</v>
      </c>
      <c r="CX29">
        <v>3.2335754699999999</v>
      </c>
      <c r="CY29">
        <v>3.2444614540000001</v>
      </c>
      <c r="CZ29">
        <v>3.255924244</v>
      </c>
      <c r="DA29">
        <v>3.266454687</v>
      </c>
      <c r="DB29">
        <v>3.2774084870000002</v>
      </c>
      <c r="DC29">
        <v>3.2883805210000001</v>
      </c>
      <c r="DD29">
        <v>3.299901454</v>
      </c>
      <c r="DE29">
        <v>3.3122100720000001</v>
      </c>
      <c r="DF29">
        <v>3.326267987</v>
      </c>
      <c r="DG29">
        <v>3.3403719870000002</v>
      </c>
      <c r="DH29">
        <v>3.3552299749999999</v>
      </c>
      <c r="DI29">
        <v>3.367307211</v>
      </c>
      <c r="DJ29">
        <v>3.375451011</v>
      </c>
      <c r="DK29">
        <v>3.3835985069999999</v>
      </c>
      <c r="DL29">
        <v>3.3882108720000002</v>
      </c>
      <c r="DM29">
        <v>3.3949886770000002</v>
      </c>
      <c r="DN29">
        <v>3.4048607770000001</v>
      </c>
      <c r="DO29">
        <v>3.4153835419999998</v>
      </c>
      <c r="DP29">
        <v>3.4268990420000001</v>
      </c>
    </row>
    <row r="30" spans="1:120" x14ac:dyDescent="0.25">
      <c r="A30" t="s">
        <v>129</v>
      </c>
      <c r="B30" t="s">
        <v>130</v>
      </c>
      <c r="C30" s="104" t="s">
        <v>139</v>
      </c>
      <c r="D30" s="104" t="s">
        <v>132</v>
      </c>
      <c r="E30" s="104">
        <v>95</v>
      </c>
      <c r="F30" s="104" t="s">
        <v>133</v>
      </c>
      <c r="G30" s="104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437.86038250000001</v>
      </c>
      <c r="AV30">
        <v>441.18359950000001</v>
      </c>
      <c r="AW30">
        <v>444.53579500000001</v>
      </c>
      <c r="AX30">
        <v>447.91807949999998</v>
      </c>
      <c r="AY30">
        <v>451.33009099999998</v>
      </c>
      <c r="AZ30">
        <v>454.77864949999997</v>
      </c>
      <c r="BA30">
        <v>458.28351099999998</v>
      </c>
      <c r="BB30">
        <v>461.80053049999998</v>
      </c>
      <c r="BC30">
        <v>465.358071</v>
      </c>
      <c r="BD30">
        <v>468.937592</v>
      </c>
      <c r="BE30">
        <v>472.45761599999997</v>
      </c>
      <c r="BF30">
        <v>476.0268375</v>
      </c>
      <c r="BG30">
        <v>479.71361400000001</v>
      </c>
      <c r="BH30">
        <v>483.34628600000002</v>
      </c>
      <c r="BI30">
        <v>486.98929450000003</v>
      </c>
      <c r="BJ30">
        <v>490.6415705</v>
      </c>
      <c r="BK30">
        <v>494.41740099999998</v>
      </c>
      <c r="BL30">
        <v>497.94794100000001</v>
      </c>
      <c r="BM30">
        <v>501.58961199999999</v>
      </c>
      <c r="BN30">
        <v>505.21591799999999</v>
      </c>
      <c r="BO30">
        <v>509.00477599999999</v>
      </c>
      <c r="BP30">
        <v>512.58638599999995</v>
      </c>
      <c r="BQ30">
        <v>516.37091799999996</v>
      </c>
      <c r="BR30">
        <v>520.17399150000006</v>
      </c>
      <c r="BS30">
        <v>523.99118450000003</v>
      </c>
      <c r="BT30">
        <v>527.75491650000004</v>
      </c>
      <c r="BU30">
        <v>531.53554050000002</v>
      </c>
      <c r="BV30">
        <v>535.18757200000005</v>
      </c>
      <c r="BW30">
        <v>539.00608699999998</v>
      </c>
      <c r="BX30">
        <v>542.70839850000004</v>
      </c>
      <c r="BY30">
        <v>546.26526650000005</v>
      </c>
      <c r="BZ30">
        <v>549.81611599999997</v>
      </c>
      <c r="CA30">
        <v>553.32027500000004</v>
      </c>
      <c r="CB30">
        <v>556.74724849999996</v>
      </c>
      <c r="CC30">
        <v>559.96833549999997</v>
      </c>
      <c r="CD30">
        <v>563.32320300000003</v>
      </c>
      <c r="CE30">
        <v>566.73955899999999</v>
      </c>
      <c r="CF30">
        <v>570.01843899999994</v>
      </c>
      <c r="CG30">
        <v>573.20785249999994</v>
      </c>
      <c r="CH30">
        <v>576.544355</v>
      </c>
      <c r="CI30">
        <v>579.83157700000004</v>
      </c>
      <c r="CJ30">
        <v>583.07174750000001</v>
      </c>
      <c r="CK30">
        <v>586.26313500000003</v>
      </c>
      <c r="CL30">
        <v>589.40066549999995</v>
      </c>
      <c r="CM30">
        <v>592.47835050000003</v>
      </c>
      <c r="CN30">
        <v>595.44822699999997</v>
      </c>
      <c r="CO30">
        <v>598.31322350000005</v>
      </c>
      <c r="CP30">
        <v>601.07510300000001</v>
      </c>
      <c r="CQ30">
        <v>603.73457499999995</v>
      </c>
      <c r="CR30">
        <v>606.29436999999996</v>
      </c>
      <c r="CS30">
        <v>608.75712450000003</v>
      </c>
      <c r="CT30">
        <v>611.31050400000004</v>
      </c>
      <c r="CU30">
        <v>613.70954400000005</v>
      </c>
      <c r="CV30">
        <v>615.98435900000004</v>
      </c>
      <c r="CW30">
        <v>617.84536800000001</v>
      </c>
      <c r="CX30">
        <v>619.69397349999997</v>
      </c>
      <c r="CY30">
        <v>621.56746250000003</v>
      </c>
      <c r="CZ30">
        <v>623.31135500000005</v>
      </c>
      <c r="DA30">
        <v>624.9276615</v>
      </c>
      <c r="DB30">
        <v>626.44483300000002</v>
      </c>
      <c r="DC30">
        <v>627.75477799999999</v>
      </c>
      <c r="DD30">
        <v>629.10575449999999</v>
      </c>
      <c r="DE30">
        <v>630.255312</v>
      </c>
      <c r="DF30">
        <v>631.31733850000001</v>
      </c>
      <c r="DG30">
        <v>632.28618949999998</v>
      </c>
      <c r="DH30">
        <v>633.17969800000003</v>
      </c>
      <c r="DI30">
        <v>633.99001050000004</v>
      </c>
      <c r="DJ30">
        <v>634.86751549999997</v>
      </c>
      <c r="DK30">
        <v>635.73252500000001</v>
      </c>
      <c r="DL30">
        <v>636.80920949999995</v>
      </c>
      <c r="DM30">
        <v>637.82638650000001</v>
      </c>
      <c r="DN30">
        <v>638.78393249999999</v>
      </c>
      <c r="DO30">
        <v>639.65994149999995</v>
      </c>
      <c r="DP30">
        <v>639.98538900000005</v>
      </c>
    </row>
    <row r="31" spans="1:120" x14ac:dyDescent="0.25">
      <c r="A31" t="s">
        <v>129</v>
      </c>
      <c r="B31" t="s">
        <v>130</v>
      </c>
      <c r="C31" s="104" t="s">
        <v>139</v>
      </c>
      <c r="D31" s="104" t="s">
        <v>132</v>
      </c>
      <c r="E31" s="104">
        <v>95</v>
      </c>
      <c r="F31" s="104" t="s">
        <v>135</v>
      </c>
      <c r="G31" s="104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>
        <v>1.7233586809999999</v>
      </c>
      <c r="AU31">
        <v>1.759660123</v>
      </c>
      <c r="AV31">
        <v>1.7964613089999999</v>
      </c>
      <c r="AW31">
        <v>1.8367634749999999</v>
      </c>
      <c r="AX31">
        <v>1.881236044</v>
      </c>
      <c r="AY31">
        <v>1.922118701</v>
      </c>
      <c r="AZ31">
        <v>1.967091495</v>
      </c>
      <c r="BA31">
        <v>2.013479995</v>
      </c>
      <c r="BB31">
        <v>2.0640107009999999</v>
      </c>
      <c r="BC31">
        <v>2.1210632500000002</v>
      </c>
      <c r="BD31">
        <v>2.1749161030000002</v>
      </c>
      <c r="BE31">
        <v>2.2296742599999999</v>
      </c>
      <c r="BF31">
        <v>2.2808360740000002</v>
      </c>
      <c r="BG31">
        <v>2.3294143090000001</v>
      </c>
      <c r="BH31">
        <v>2.3752423089999999</v>
      </c>
      <c r="BI31">
        <v>2.4174808680000002</v>
      </c>
      <c r="BJ31">
        <v>2.4609155829999998</v>
      </c>
      <c r="BK31">
        <v>2.5057525539999999</v>
      </c>
      <c r="BL31">
        <v>2.5535354950000002</v>
      </c>
      <c r="BM31">
        <v>2.6052294950000001</v>
      </c>
      <c r="BN31">
        <v>2.6590179950000001</v>
      </c>
      <c r="BO31">
        <v>2.713993887</v>
      </c>
      <c r="BP31">
        <v>2.771295093</v>
      </c>
      <c r="BQ31">
        <v>2.8244550930000001</v>
      </c>
      <c r="BR31">
        <v>2.8718240929999999</v>
      </c>
      <c r="BS31">
        <v>2.9132570050000002</v>
      </c>
      <c r="BT31">
        <v>2.9469500050000002</v>
      </c>
      <c r="BU31">
        <v>2.9787880150000001</v>
      </c>
      <c r="BV31">
        <v>3.0179349360000001</v>
      </c>
      <c r="BW31">
        <v>3.0594079359999999</v>
      </c>
      <c r="BX31">
        <v>3.0997742399999999</v>
      </c>
      <c r="BY31">
        <v>3.1359850339999999</v>
      </c>
      <c r="BZ31">
        <v>3.1772957399999999</v>
      </c>
      <c r="CA31">
        <v>3.2179467399999999</v>
      </c>
      <c r="CB31">
        <v>3.2542320930000002</v>
      </c>
      <c r="CC31">
        <v>3.2827762300000001</v>
      </c>
      <c r="CD31">
        <v>3.3094202300000002</v>
      </c>
      <c r="CE31">
        <v>3.3359487300000001</v>
      </c>
      <c r="CF31">
        <v>3.3629537300000001</v>
      </c>
      <c r="CG31">
        <v>3.395164544</v>
      </c>
      <c r="CH31">
        <v>3.4366875440000002</v>
      </c>
      <c r="CI31">
        <v>3.4814306720000001</v>
      </c>
      <c r="CJ31">
        <v>3.5179594070000002</v>
      </c>
      <c r="CK31">
        <v>3.5480234560000001</v>
      </c>
      <c r="CL31">
        <v>3.5764147990000001</v>
      </c>
      <c r="CM31">
        <v>3.6017107990000001</v>
      </c>
      <c r="CN31">
        <v>3.6249452990000002</v>
      </c>
      <c r="CO31">
        <v>3.647819299</v>
      </c>
      <c r="CP31">
        <v>3.6693933580000002</v>
      </c>
      <c r="CQ31">
        <v>3.688047858</v>
      </c>
      <c r="CR31">
        <v>3.706872358</v>
      </c>
      <c r="CS31">
        <v>3.7310281230000002</v>
      </c>
      <c r="CT31">
        <v>3.7593861230000001</v>
      </c>
      <c r="CU31">
        <v>3.7883691229999998</v>
      </c>
      <c r="CV31">
        <v>3.8172136229999998</v>
      </c>
      <c r="CW31">
        <v>3.8450091230000001</v>
      </c>
      <c r="CX31">
        <v>3.8716276230000002</v>
      </c>
      <c r="CY31">
        <v>3.8964641229999999</v>
      </c>
      <c r="CZ31">
        <v>3.915690181</v>
      </c>
      <c r="DA31">
        <v>3.9309485639999999</v>
      </c>
      <c r="DB31">
        <v>3.9442590640000001</v>
      </c>
      <c r="DC31">
        <v>3.9585620640000001</v>
      </c>
      <c r="DD31">
        <v>3.9726148870000002</v>
      </c>
      <c r="DE31">
        <v>3.9861138870000001</v>
      </c>
      <c r="DF31">
        <v>4.0073699170000001</v>
      </c>
      <c r="DG31">
        <v>4.031308417</v>
      </c>
      <c r="DH31">
        <v>4.0557599169999996</v>
      </c>
      <c r="DI31">
        <v>4.077385917</v>
      </c>
      <c r="DJ31">
        <v>4.0950494170000002</v>
      </c>
      <c r="DK31">
        <v>4.1099023280000004</v>
      </c>
      <c r="DL31">
        <v>4.1174433280000002</v>
      </c>
      <c r="DM31">
        <v>4.125431828</v>
      </c>
      <c r="DN31">
        <v>4.1342698279999999</v>
      </c>
      <c r="DO31">
        <v>4.1458688280000002</v>
      </c>
      <c r="DP31">
        <v>4.1618948280000003</v>
      </c>
    </row>
    <row r="32" spans="1:120" x14ac:dyDescent="0.25">
      <c r="C32" s="104"/>
      <c r="D32" s="104"/>
      <c r="E32" s="104"/>
      <c r="F32" s="104"/>
      <c r="G32" s="104"/>
    </row>
    <row r="33" spans="3:7" x14ac:dyDescent="0.25">
      <c r="C33" s="104"/>
      <c r="D33" s="104"/>
      <c r="E33" s="104"/>
      <c r="F33" s="104"/>
      <c r="G33" s="104"/>
    </row>
    <row r="34" spans="3:7" x14ac:dyDescent="0.25">
      <c r="C34" s="104"/>
      <c r="D34" s="104"/>
      <c r="E34" s="104"/>
      <c r="F34" s="104"/>
      <c r="G34" s="104"/>
    </row>
    <row r="35" spans="3:7" x14ac:dyDescent="0.25">
      <c r="C35" s="104"/>
      <c r="D35" s="104"/>
      <c r="E35" s="104"/>
      <c r="F35" s="104"/>
      <c r="G35" s="104"/>
    </row>
    <row r="36" spans="3:7" x14ac:dyDescent="0.25">
      <c r="C36" s="104"/>
      <c r="D36" s="104"/>
      <c r="E36" s="104"/>
      <c r="F36" s="104"/>
      <c r="G36" s="104"/>
    </row>
    <row r="37" spans="3:7" x14ac:dyDescent="0.25">
      <c r="C37" s="104"/>
      <c r="D37" s="104"/>
      <c r="E37" s="104"/>
      <c r="F37" s="104"/>
      <c r="G37" s="104"/>
    </row>
    <row r="38" spans="3:7" x14ac:dyDescent="0.25">
      <c r="C38" s="104"/>
      <c r="D38" s="104"/>
      <c r="E38" s="104"/>
      <c r="F38" s="104"/>
      <c r="G38" s="104"/>
    </row>
    <row r="39" spans="3:7" x14ac:dyDescent="0.25">
      <c r="C39" s="104"/>
      <c r="D39" s="104"/>
      <c r="E39" s="104"/>
      <c r="F39" s="104"/>
      <c r="G39" s="104"/>
    </row>
    <row r="40" spans="3:7" x14ac:dyDescent="0.25">
      <c r="C40" s="104"/>
      <c r="D40" s="104"/>
      <c r="E40" s="104"/>
      <c r="F40" s="104"/>
      <c r="G40" s="104"/>
    </row>
    <row r="41" spans="3:7" x14ac:dyDescent="0.25">
      <c r="C41" s="104"/>
      <c r="D41" s="104"/>
      <c r="E41" s="104"/>
      <c r="F41" s="104"/>
      <c r="G41" s="104"/>
    </row>
    <row r="42" spans="3:7" x14ac:dyDescent="0.25">
      <c r="C42" s="104"/>
      <c r="D42" s="104"/>
      <c r="E42" s="104"/>
      <c r="F42" s="104"/>
      <c r="G42" s="104"/>
    </row>
    <row r="43" spans="3:7" x14ac:dyDescent="0.25">
      <c r="C43" s="104"/>
      <c r="D43" s="104"/>
      <c r="E43" s="104"/>
      <c r="F43" s="104"/>
      <c r="G43" s="104"/>
    </row>
    <row r="44" spans="3:7" x14ac:dyDescent="0.25">
      <c r="C44" s="104"/>
      <c r="D44" s="104"/>
      <c r="E44" s="104"/>
      <c r="F44" s="104"/>
      <c r="G44" s="104"/>
    </row>
    <row r="45" spans="3:7" x14ac:dyDescent="0.25">
      <c r="C45" s="104"/>
      <c r="D45" s="104"/>
      <c r="E45" s="104"/>
      <c r="F45" s="104"/>
      <c r="G45" s="104"/>
    </row>
    <row r="46" spans="3:7" x14ac:dyDescent="0.25">
      <c r="C46" s="104"/>
      <c r="D46" s="104"/>
      <c r="E46" s="104"/>
      <c r="F46" s="104"/>
      <c r="G46" s="104"/>
    </row>
    <row r="47" spans="3:7" x14ac:dyDescent="0.25">
      <c r="C47" s="104"/>
      <c r="D47" s="104"/>
      <c r="E47" s="104"/>
      <c r="F47" s="104"/>
      <c r="G47" s="104"/>
    </row>
    <row r="48" spans="3:7" x14ac:dyDescent="0.25">
      <c r="C48" s="104"/>
      <c r="D48" s="104"/>
      <c r="E48" s="104"/>
      <c r="F48" s="104"/>
      <c r="G48" s="104"/>
    </row>
    <row r="49" spans="3:7" x14ac:dyDescent="0.25">
      <c r="C49" s="104"/>
      <c r="D49" s="104"/>
      <c r="E49" s="104"/>
      <c r="F49" s="104"/>
      <c r="G49" s="104"/>
    </row>
    <row r="50" spans="3:7" x14ac:dyDescent="0.25">
      <c r="C50" s="104"/>
      <c r="D50" s="104"/>
      <c r="E50" s="104"/>
      <c r="F50" s="104"/>
      <c r="G50" s="104"/>
    </row>
    <row r="51" spans="3:7" x14ac:dyDescent="0.25">
      <c r="C51" s="104"/>
      <c r="D51" s="104"/>
      <c r="E51" s="104"/>
      <c r="F51" s="104"/>
      <c r="G51" s="104"/>
    </row>
    <row r="52" spans="3:7" x14ac:dyDescent="0.25">
      <c r="C52" s="104"/>
      <c r="D52" s="104"/>
      <c r="E52" s="104"/>
      <c r="F52" s="104"/>
      <c r="G52" s="104"/>
    </row>
    <row r="53" spans="3:7" x14ac:dyDescent="0.25">
      <c r="C53" s="104"/>
      <c r="D53" s="104"/>
      <c r="E53" s="104"/>
      <c r="F53" s="104"/>
      <c r="G53" s="104"/>
    </row>
    <row r="54" spans="3:7" x14ac:dyDescent="0.25">
      <c r="C54" s="104"/>
      <c r="D54" s="104"/>
      <c r="E54" s="104"/>
      <c r="F54" s="104"/>
      <c r="G54" s="104"/>
    </row>
    <row r="55" spans="3:7" x14ac:dyDescent="0.25">
      <c r="C55" s="104"/>
      <c r="D55" s="104"/>
      <c r="E55" s="104"/>
      <c r="F55" s="104"/>
      <c r="G55" s="104"/>
    </row>
    <row r="56" spans="3:7" x14ac:dyDescent="0.25">
      <c r="C56" s="104"/>
      <c r="D56" s="104"/>
      <c r="E56" s="104"/>
      <c r="F56" s="104"/>
      <c r="G56" s="104"/>
    </row>
    <row r="57" spans="3:7" x14ac:dyDescent="0.25">
      <c r="C57" s="104"/>
      <c r="D57" s="104"/>
      <c r="E57" s="104"/>
      <c r="F57" s="104"/>
      <c r="G57" s="104"/>
    </row>
    <row r="58" spans="3:7" x14ac:dyDescent="0.25">
      <c r="C58" s="104"/>
      <c r="D58" s="104"/>
      <c r="E58" s="104"/>
      <c r="F58" s="104"/>
      <c r="G58" s="104"/>
    </row>
    <row r="59" spans="3:7" x14ac:dyDescent="0.25">
      <c r="C59" s="104"/>
      <c r="D59" s="104"/>
      <c r="E59" s="104"/>
      <c r="F59" s="104"/>
      <c r="G59" s="104"/>
    </row>
    <row r="60" spans="3:7" x14ac:dyDescent="0.25">
      <c r="C60" s="104"/>
      <c r="D60" s="104"/>
      <c r="E60" s="104"/>
      <c r="F60" s="104"/>
      <c r="G60" s="104"/>
    </row>
    <row r="61" spans="3:7" x14ac:dyDescent="0.25">
      <c r="C61" s="104"/>
      <c r="D61" s="104"/>
      <c r="E61" s="104"/>
      <c r="F61" s="104"/>
      <c r="G61" s="104"/>
    </row>
    <row r="62" spans="3:7" x14ac:dyDescent="0.25">
      <c r="C62" s="104"/>
      <c r="D62" s="104"/>
      <c r="E62" s="104"/>
      <c r="F62" s="104"/>
      <c r="G62" s="104"/>
    </row>
    <row r="63" spans="3:7" x14ac:dyDescent="0.25">
      <c r="C63" s="104"/>
      <c r="D63" s="104"/>
      <c r="E63" s="104"/>
      <c r="F63" s="104"/>
      <c r="G63" s="104"/>
    </row>
    <row r="64" spans="3:7" x14ac:dyDescent="0.25">
      <c r="C64" s="104"/>
      <c r="D64" s="104"/>
      <c r="E64" s="104"/>
      <c r="F64" s="104"/>
      <c r="G64" s="104"/>
    </row>
    <row r="65" spans="3:7" x14ac:dyDescent="0.25">
      <c r="C65" s="104"/>
      <c r="D65" s="104"/>
      <c r="E65" s="104"/>
      <c r="F65" s="104"/>
      <c r="G65" s="104"/>
    </row>
    <row r="66" spans="3:7" x14ac:dyDescent="0.25">
      <c r="C66" s="104"/>
      <c r="D66" s="104"/>
      <c r="E66" s="104"/>
      <c r="F66" s="104"/>
      <c r="G66" s="104"/>
    </row>
    <row r="67" spans="3:7" x14ac:dyDescent="0.25">
      <c r="C67" s="104"/>
      <c r="D67" s="104"/>
      <c r="E67" s="104"/>
      <c r="F67" s="104"/>
      <c r="G67" s="104"/>
    </row>
    <row r="68" spans="3:7" x14ac:dyDescent="0.25">
      <c r="C68" s="104"/>
      <c r="D68" s="104"/>
      <c r="E68" s="104"/>
      <c r="F68" s="104"/>
      <c r="G68" s="104"/>
    </row>
    <row r="69" spans="3:7" x14ac:dyDescent="0.25">
      <c r="C69" s="104"/>
      <c r="D69" s="104"/>
      <c r="E69" s="104"/>
      <c r="F69" s="104"/>
      <c r="G69" s="104"/>
    </row>
    <row r="70" spans="3:7" x14ac:dyDescent="0.25">
      <c r="C70" s="104"/>
      <c r="D70" s="104"/>
      <c r="E70" s="104"/>
      <c r="F70" s="104"/>
      <c r="G70" s="104"/>
    </row>
    <row r="71" spans="3:7" x14ac:dyDescent="0.25">
      <c r="C71" s="104"/>
      <c r="D71" s="104"/>
      <c r="E71" s="104"/>
      <c r="F71" s="104"/>
      <c r="G71" s="104"/>
    </row>
    <row r="72" spans="3:7" x14ac:dyDescent="0.25">
      <c r="C72" s="104"/>
      <c r="D72" s="104"/>
      <c r="E72" s="104"/>
      <c r="F72" s="104"/>
      <c r="G72" s="104"/>
    </row>
    <row r="73" spans="3:7" x14ac:dyDescent="0.25">
      <c r="C73" s="104"/>
      <c r="D73" s="104"/>
      <c r="E73" s="104"/>
      <c r="F73" s="104"/>
      <c r="G73" s="104"/>
    </row>
    <row r="74" spans="3:7" x14ac:dyDescent="0.25">
      <c r="C74" s="104"/>
      <c r="D74" s="104"/>
      <c r="E74" s="104"/>
      <c r="F74" s="104"/>
      <c r="G74" s="104"/>
    </row>
    <row r="75" spans="3:7" x14ac:dyDescent="0.25">
      <c r="C75" s="104"/>
      <c r="D75" s="104"/>
      <c r="E75" s="104"/>
      <c r="F75" s="104"/>
      <c r="G75" s="104"/>
    </row>
    <row r="76" spans="3:7" x14ac:dyDescent="0.25">
      <c r="C76" s="104"/>
      <c r="D76" s="104"/>
      <c r="E76" s="104"/>
      <c r="F76" s="104"/>
      <c r="G76" s="104"/>
    </row>
    <row r="77" spans="3:7" x14ac:dyDescent="0.25">
      <c r="C77" s="104"/>
      <c r="D77" s="104"/>
      <c r="E77" s="104"/>
      <c r="F77" s="104"/>
      <c r="G77" s="104"/>
    </row>
    <row r="78" spans="3:7" x14ac:dyDescent="0.25">
      <c r="C78" s="104"/>
      <c r="D78" s="104"/>
      <c r="E78" s="104"/>
      <c r="F78" s="104"/>
      <c r="G78" s="104"/>
    </row>
    <row r="79" spans="3:7" x14ac:dyDescent="0.25">
      <c r="C79" s="104"/>
      <c r="D79" s="104"/>
      <c r="E79" s="104"/>
      <c r="F79" s="104"/>
      <c r="G79" s="104"/>
    </row>
    <row r="80" spans="3:7" x14ac:dyDescent="0.25">
      <c r="C80" s="104"/>
      <c r="D80" s="104"/>
      <c r="E80" s="104"/>
      <c r="F80" s="104"/>
      <c r="G80" s="104"/>
    </row>
    <row r="81" spans="3:7" x14ac:dyDescent="0.25">
      <c r="C81" s="104"/>
      <c r="D81" s="104"/>
      <c r="E81" s="104"/>
      <c r="F81" s="104"/>
      <c r="G81" s="104"/>
    </row>
    <row r="82" spans="3:7" x14ac:dyDescent="0.25">
      <c r="C82" s="104"/>
      <c r="D82" s="104"/>
      <c r="E82" s="104"/>
      <c r="F82" s="104"/>
      <c r="G82" s="104"/>
    </row>
    <row r="83" spans="3:7" x14ac:dyDescent="0.25">
      <c r="C83" s="104"/>
      <c r="D83" s="104"/>
      <c r="E83" s="104"/>
      <c r="F83" s="104"/>
      <c r="G83" s="104"/>
    </row>
    <row r="84" spans="3:7" x14ac:dyDescent="0.25">
      <c r="C84" s="104"/>
      <c r="D84" s="104"/>
      <c r="E84" s="104"/>
      <c r="F84" s="104"/>
      <c r="G84" s="104"/>
    </row>
    <row r="85" spans="3:7" x14ac:dyDescent="0.25">
      <c r="C85" s="104"/>
      <c r="D85" s="104"/>
      <c r="E85" s="104"/>
      <c r="F85" s="104"/>
      <c r="G85" s="104"/>
    </row>
    <row r="86" spans="3:7" x14ac:dyDescent="0.25">
      <c r="C86" s="104"/>
      <c r="D86" s="104"/>
      <c r="E86" s="104"/>
      <c r="F86" s="104"/>
      <c r="G86" s="104"/>
    </row>
    <row r="87" spans="3:7" x14ac:dyDescent="0.25">
      <c r="C87" s="104"/>
      <c r="D87" s="104"/>
      <c r="E87" s="104"/>
      <c r="F87" s="104"/>
      <c r="G87" s="104"/>
    </row>
    <row r="88" spans="3:7" x14ac:dyDescent="0.25">
      <c r="C88" s="104"/>
      <c r="D88" s="104"/>
      <c r="E88" s="104"/>
      <c r="F88" s="104"/>
      <c r="G88" s="104"/>
    </row>
    <row r="89" spans="3:7" x14ac:dyDescent="0.25">
      <c r="C89" s="104"/>
      <c r="D89" s="104"/>
      <c r="E89" s="104"/>
      <c r="F89" s="104"/>
      <c r="G89" s="104"/>
    </row>
    <row r="90" spans="3:7" x14ac:dyDescent="0.25">
      <c r="C90" s="104"/>
      <c r="D90" s="104"/>
      <c r="E90" s="104"/>
      <c r="F90" s="104"/>
      <c r="G90" s="104"/>
    </row>
    <row r="91" spans="3:7" x14ac:dyDescent="0.25">
      <c r="C91" s="104"/>
      <c r="D91" s="104"/>
      <c r="E91" s="104"/>
      <c r="F91" s="104"/>
      <c r="G91" s="104"/>
    </row>
    <row r="92" spans="3:7" x14ac:dyDescent="0.25">
      <c r="C92" s="104"/>
      <c r="D92" s="104"/>
      <c r="E92" s="104"/>
      <c r="F92" s="104"/>
      <c r="G92" s="104"/>
    </row>
    <row r="93" spans="3:7" x14ac:dyDescent="0.25">
      <c r="C93" s="104"/>
      <c r="D93" s="104"/>
      <c r="E93" s="104"/>
      <c r="F93" s="104"/>
      <c r="G93" s="104"/>
    </row>
    <row r="94" spans="3:7" x14ac:dyDescent="0.25">
      <c r="C94" s="104"/>
      <c r="D94" s="104"/>
      <c r="E94" s="104"/>
      <c r="F94" s="104"/>
      <c r="G94" s="104"/>
    </row>
    <row r="95" spans="3:7" x14ac:dyDescent="0.25">
      <c r="C95" s="104"/>
      <c r="D95" s="104"/>
      <c r="E95" s="104"/>
      <c r="F95" s="104"/>
      <c r="G95" s="104"/>
    </row>
    <row r="96" spans="3:7" x14ac:dyDescent="0.25">
      <c r="C96" s="104"/>
      <c r="D96" s="104"/>
      <c r="E96" s="104"/>
      <c r="F96" s="104"/>
      <c r="G96" s="104"/>
    </row>
    <row r="97" spans="3:7" x14ac:dyDescent="0.25">
      <c r="C97" s="104"/>
      <c r="D97" s="104"/>
      <c r="E97" s="104"/>
      <c r="F97" s="104"/>
      <c r="G97" s="104"/>
    </row>
    <row r="98" spans="3:7" x14ac:dyDescent="0.25">
      <c r="C98" s="104"/>
      <c r="D98" s="104"/>
      <c r="E98" s="104"/>
      <c r="F98" s="104"/>
      <c r="G98" s="104"/>
    </row>
    <row r="99" spans="3:7" x14ac:dyDescent="0.25">
      <c r="C99" s="104"/>
      <c r="D99" s="104"/>
      <c r="E99" s="104"/>
      <c r="F99" s="104"/>
      <c r="G99" s="104"/>
    </row>
    <row r="100" spans="3:7" x14ac:dyDescent="0.25">
      <c r="C100" s="104"/>
      <c r="D100" s="104"/>
      <c r="E100" s="104"/>
      <c r="F100" s="104"/>
      <c r="G100" s="104"/>
    </row>
    <row r="101" spans="3:7" x14ac:dyDescent="0.25">
      <c r="C101" s="104"/>
      <c r="D101" s="104"/>
      <c r="E101" s="104"/>
      <c r="F101" s="104"/>
      <c r="G101" s="104"/>
    </row>
    <row r="102" spans="3:7" x14ac:dyDescent="0.25">
      <c r="C102" s="104"/>
      <c r="D102" s="104"/>
      <c r="E102" s="104"/>
      <c r="F102" s="104"/>
      <c r="G102" s="104"/>
    </row>
    <row r="103" spans="3:7" x14ac:dyDescent="0.25">
      <c r="C103" s="104"/>
      <c r="D103" s="104"/>
      <c r="E103" s="104"/>
      <c r="F103" s="104"/>
      <c r="G103" s="104"/>
    </row>
    <row r="104" spans="3:7" x14ac:dyDescent="0.25">
      <c r="C104" s="104"/>
      <c r="D104" s="104"/>
      <c r="E104" s="104"/>
      <c r="F104" s="104"/>
      <c r="G104" s="104"/>
    </row>
    <row r="105" spans="3:7" x14ac:dyDescent="0.25">
      <c r="C105" s="104"/>
      <c r="D105" s="104"/>
      <c r="E105" s="104"/>
      <c r="F105" s="104"/>
      <c r="G105" s="104"/>
    </row>
    <row r="106" spans="3:7" x14ac:dyDescent="0.25">
      <c r="C106" s="104"/>
      <c r="D106" s="104"/>
      <c r="E106" s="104"/>
      <c r="F106" s="104"/>
      <c r="G106" s="104"/>
    </row>
    <row r="107" spans="3:7" x14ac:dyDescent="0.25">
      <c r="C107" s="104"/>
      <c r="D107" s="104"/>
      <c r="E107" s="104"/>
      <c r="F107" s="104"/>
      <c r="G107" s="104"/>
    </row>
    <row r="108" spans="3:7" x14ac:dyDescent="0.25">
      <c r="C108" s="104"/>
      <c r="D108" s="104"/>
      <c r="E108" s="104"/>
      <c r="F108" s="104"/>
      <c r="G108" s="104"/>
    </row>
    <row r="109" spans="3:7" x14ac:dyDescent="0.25">
      <c r="C109" s="104"/>
      <c r="D109" s="104"/>
      <c r="E109" s="104"/>
      <c r="F109" s="104"/>
      <c r="G109" s="104"/>
    </row>
    <row r="110" spans="3:7" x14ac:dyDescent="0.25">
      <c r="C110" s="104"/>
      <c r="D110" s="104"/>
      <c r="E110" s="104"/>
      <c r="F110" s="104"/>
      <c r="G110" s="104"/>
    </row>
    <row r="111" spans="3:7" x14ac:dyDescent="0.25">
      <c r="C111" s="104"/>
      <c r="D111" s="104"/>
      <c r="E111" s="104"/>
      <c r="F111" s="104"/>
      <c r="G111" s="104"/>
    </row>
    <row r="112" spans="3:7" x14ac:dyDescent="0.25">
      <c r="C112" s="104"/>
      <c r="D112" s="104"/>
      <c r="E112" s="104"/>
      <c r="F112" s="104"/>
      <c r="G112" s="104"/>
    </row>
    <row r="113" spans="3:7" x14ac:dyDescent="0.25">
      <c r="C113" s="104"/>
      <c r="D113" s="104"/>
      <c r="E113" s="104"/>
      <c r="F113" s="104"/>
      <c r="G113" s="104"/>
    </row>
    <row r="114" spans="3:7" x14ac:dyDescent="0.25">
      <c r="C114" s="104"/>
      <c r="D114" s="104"/>
      <c r="E114" s="104"/>
      <c r="F114" s="104"/>
      <c r="G114" s="104"/>
    </row>
    <row r="115" spans="3:7" x14ac:dyDescent="0.25">
      <c r="C115" s="104"/>
      <c r="D115" s="104"/>
      <c r="E115" s="104"/>
      <c r="F115" s="104"/>
      <c r="G115" s="104"/>
    </row>
    <row r="116" spans="3:7" x14ac:dyDescent="0.25">
      <c r="C116" s="104"/>
      <c r="D116" s="104"/>
      <c r="E116" s="104"/>
      <c r="F116" s="104"/>
      <c r="G116" s="104"/>
    </row>
    <row r="117" spans="3:7" x14ac:dyDescent="0.25">
      <c r="C117" s="104"/>
      <c r="D117" s="104"/>
      <c r="E117" s="104"/>
      <c r="F117" s="104"/>
      <c r="G117" s="104"/>
    </row>
    <row r="118" spans="3:7" x14ac:dyDescent="0.25">
      <c r="C118" s="104"/>
      <c r="D118" s="104"/>
      <c r="E118" s="104"/>
      <c r="F118" s="104"/>
      <c r="G118" s="104"/>
    </row>
    <row r="119" spans="3:7" x14ac:dyDescent="0.25">
      <c r="C119" s="104"/>
      <c r="D119" s="104"/>
      <c r="E119" s="104"/>
      <c r="F119" s="104"/>
      <c r="G119" s="104"/>
    </row>
    <row r="120" spans="3:7" x14ac:dyDescent="0.25">
      <c r="C120" s="104"/>
      <c r="D120" s="104"/>
      <c r="E120" s="104"/>
      <c r="F120" s="104"/>
      <c r="G120" s="104"/>
    </row>
    <row r="121" spans="3:7" x14ac:dyDescent="0.25">
      <c r="C121" s="104"/>
      <c r="D121" s="104"/>
      <c r="E121" s="104"/>
      <c r="F121" s="104"/>
      <c r="G121" s="104"/>
    </row>
    <row r="122" spans="3:7" x14ac:dyDescent="0.25">
      <c r="C122" s="104"/>
      <c r="D122" s="104"/>
      <c r="E122" s="104"/>
      <c r="F122" s="104"/>
      <c r="G122" s="104"/>
    </row>
    <row r="123" spans="3:7" x14ac:dyDescent="0.25">
      <c r="C123" s="104"/>
      <c r="D123" s="104"/>
      <c r="E123" s="104"/>
      <c r="F123" s="104"/>
      <c r="G123" s="104"/>
    </row>
    <row r="124" spans="3:7" x14ac:dyDescent="0.25">
      <c r="C124" s="104"/>
      <c r="D124" s="104"/>
      <c r="E124" s="104"/>
      <c r="F124" s="104"/>
      <c r="G124" s="104"/>
    </row>
    <row r="125" spans="3:7" x14ac:dyDescent="0.25">
      <c r="C125" s="104"/>
      <c r="D125" s="104"/>
      <c r="E125" s="104"/>
      <c r="F125" s="104"/>
      <c r="G125" s="104"/>
    </row>
    <row r="126" spans="3:7" x14ac:dyDescent="0.25">
      <c r="C126" s="104"/>
      <c r="D126" s="104"/>
      <c r="E126" s="104"/>
      <c r="F126" s="104"/>
      <c r="G126" s="104"/>
    </row>
    <row r="127" spans="3:7" x14ac:dyDescent="0.25">
      <c r="C127" s="104"/>
      <c r="D127" s="104"/>
      <c r="E127" s="104"/>
      <c r="F127" s="104"/>
      <c r="G127" s="104"/>
    </row>
    <row r="128" spans="3:7" x14ac:dyDescent="0.25">
      <c r="C128" s="104"/>
      <c r="D128" s="104"/>
      <c r="E128" s="104"/>
      <c r="F128" s="104"/>
      <c r="G128" s="104"/>
    </row>
    <row r="129" spans="3:7" x14ac:dyDescent="0.25">
      <c r="C129" s="104"/>
      <c r="D129" s="104"/>
      <c r="E129" s="104"/>
      <c r="F129" s="104"/>
      <c r="G129" s="104"/>
    </row>
    <row r="130" spans="3:7" x14ac:dyDescent="0.25">
      <c r="C130" s="104"/>
      <c r="D130" s="104"/>
      <c r="E130" s="104"/>
      <c r="F130" s="104"/>
      <c r="G130" s="104"/>
    </row>
    <row r="131" spans="3:7" x14ac:dyDescent="0.25">
      <c r="C131" s="104"/>
      <c r="D131" s="104"/>
      <c r="E131" s="104"/>
      <c r="F131" s="104"/>
      <c r="G131" s="104"/>
    </row>
    <row r="132" spans="3:7" x14ac:dyDescent="0.25">
      <c r="C132" s="104"/>
      <c r="D132" s="104"/>
      <c r="E132" s="104"/>
      <c r="F132" s="104"/>
      <c r="G132" s="104"/>
    </row>
    <row r="133" spans="3:7" x14ac:dyDescent="0.25">
      <c r="C133" s="104"/>
      <c r="D133" s="104"/>
      <c r="E133" s="104"/>
      <c r="F133" s="104"/>
      <c r="G133" s="104"/>
    </row>
    <row r="134" spans="3:7" x14ac:dyDescent="0.25">
      <c r="C134" s="104"/>
      <c r="D134" s="104"/>
      <c r="E134" s="104"/>
      <c r="F134" s="104"/>
      <c r="G134" s="104"/>
    </row>
    <row r="135" spans="3:7" x14ac:dyDescent="0.25">
      <c r="C135" s="104"/>
      <c r="D135" s="104"/>
      <c r="E135" s="104"/>
      <c r="F135" s="104"/>
      <c r="G135" s="104"/>
    </row>
    <row r="136" spans="3:7" x14ac:dyDescent="0.25">
      <c r="C136" s="104"/>
      <c r="D136" s="104"/>
      <c r="E136" s="104"/>
      <c r="F136" s="104"/>
      <c r="G136" s="104"/>
    </row>
    <row r="137" spans="3:7" x14ac:dyDescent="0.25">
      <c r="C137" s="104"/>
      <c r="D137" s="104"/>
      <c r="E137" s="104"/>
      <c r="F137" s="104"/>
      <c r="G137" s="104"/>
    </row>
    <row r="138" spans="3:7" x14ac:dyDescent="0.25">
      <c r="C138" s="104"/>
      <c r="D138" s="104"/>
      <c r="E138" s="104"/>
      <c r="F138" s="104"/>
      <c r="G138" s="104"/>
    </row>
    <row r="139" spans="3:7" x14ac:dyDescent="0.25">
      <c r="C139" s="104"/>
      <c r="D139" s="104"/>
      <c r="E139" s="104"/>
      <c r="F139" s="104"/>
      <c r="G139" s="104"/>
    </row>
    <row r="140" spans="3:7" x14ac:dyDescent="0.25">
      <c r="C140" s="104"/>
      <c r="D140" s="104"/>
      <c r="E140" s="104"/>
      <c r="F140" s="104"/>
      <c r="G140" s="104"/>
    </row>
    <row r="141" spans="3:7" x14ac:dyDescent="0.25">
      <c r="C141" s="104"/>
      <c r="D141" s="104"/>
      <c r="E141" s="104"/>
      <c r="F141" s="104"/>
      <c r="G141" s="104"/>
    </row>
    <row r="142" spans="3:7" x14ac:dyDescent="0.25">
      <c r="C142" s="104"/>
      <c r="D142" s="104"/>
      <c r="E142" s="104"/>
      <c r="F142" s="104"/>
      <c r="G142" s="104"/>
    </row>
    <row r="143" spans="3:7" x14ac:dyDescent="0.25">
      <c r="C143" s="104"/>
      <c r="D143" s="104"/>
      <c r="E143" s="104"/>
      <c r="F143" s="104"/>
      <c r="G143" s="104"/>
    </row>
    <row r="144" spans="3:7" x14ac:dyDescent="0.25">
      <c r="C144" s="104"/>
      <c r="D144" s="104"/>
      <c r="E144" s="104"/>
      <c r="F144" s="104"/>
      <c r="G144" s="104"/>
    </row>
    <row r="145" spans="3:7" x14ac:dyDescent="0.25">
      <c r="C145" s="104"/>
      <c r="D145" s="104"/>
      <c r="E145" s="104"/>
      <c r="F145" s="104"/>
      <c r="G145" s="104"/>
    </row>
    <row r="146" spans="3:7" x14ac:dyDescent="0.25">
      <c r="C146" s="104"/>
      <c r="D146" s="104"/>
      <c r="E146" s="104"/>
      <c r="F146" s="104"/>
      <c r="G146" s="104"/>
    </row>
    <row r="147" spans="3:7" x14ac:dyDescent="0.25">
      <c r="C147" s="104"/>
      <c r="D147" s="104"/>
      <c r="E147" s="104"/>
      <c r="F147" s="104"/>
      <c r="G147" s="104"/>
    </row>
    <row r="148" spans="3:7" x14ac:dyDescent="0.25">
      <c r="C148" s="104"/>
      <c r="D148" s="104"/>
      <c r="E148" s="104"/>
      <c r="F148" s="104"/>
      <c r="G148" s="104"/>
    </row>
    <row r="149" spans="3:7" x14ac:dyDescent="0.25">
      <c r="C149" s="104"/>
      <c r="D149" s="104"/>
      <c r="E149" s="104"/>
      <c r="F149" s="104"/>
      <c r="G149" s="104"/>
    </row>
    <row r="150" spans="3:7" x14ac:dyDescent="0.25">
      <c r="C150" s="104"/>
      <c r="D150" s="104"/>
      <c r="E150" s="104"/>
      <c r="F150" s="104"/>
      <c r="G150" s="104"/>
    </row>
    <row r="151" spans="3:7" x14ac:dyDescent="0.25">
      <c r="C151" s="104"/>
      <c r="D151" s="104"/>
      <c r="E151" s="104"/>
      <c r="F151" s="104"/>
      <c r="G151" s="104"/>
    </row>
    <row r="152" spans="3:7" x14ac:dyDescent="0.25">
      <c r="C152" s="104"/>
      <c r="D152" s="104"/>
      <c r="E152" s="104"/>
      <c r="F152" s="104"/>
      <c r="G152" s="104"/>
    </row>
    <row r="153" spans="3:7" x14ac:dyDescent="0.25">
      <c r="C153" s="104"/>
      <c r="D153" s="104"/>
      <c r="E153" s="104"/>
      <c r="F153" s="104"/>
      <c r="G153" s="104"/>
    </row>
    <row r="154" spans="3:7" x14ac:dyDescent="0.25">
      <c r="C154" s="104"/>
      <c r="D154" s="104"/>
      <c r="E154" s="104"/>
      <c r="F154" s="104"/>
      <c r="G154" s="104"/>
    </row>
    <row r="155" spans="3:7" x14ac:dyDescent="0.25">
      <c r="C155" s="104"/>
      <c r="D155" s="104"/>
      <c r="E155" s="104"/>
      <c r="F155" s="104"/>
      <c r="G155" s="104"/>
    </row>
    <row r="156" spans="3:7" x14ac:dyDescent="0.25">
      <c r="C156" s="104"/>
      <c r="D156" s="104"/>
      <c r="E156" s="104"/>
      <c r="F156" s="104"/>
      <c r="G156" s="104"/>
    </row>
    <row r="157" spans="3:7" x14ac:dyDescent="0.25">
      <c r="C157" s="104"/>
      <c r="D157" s="104"/>
      <c r="E157" s="104"/>
      <c r="F157" s="104"/>
      <c r="G157" s="104"/>
    </row>
    <row r="158" spans="3:7" x14ac:dyDescent="0.25">
      <c r="C158" s="104"/>
      <c r="D158" s="104"/>
      <c r="E158" s="104"/>
      <c r="F158" s="104"/>
      <c r="G158" s="104"/>
    </row>
    <row r="159" spans="3:7" x14ac:dyDescent="0.25">
      <c r="C159" s="104"/>
      <c r="D159" s="104"/>
      <c r="E159" s="104"/>
      <c r="F159" s="104"/>
      <c r="G159" s="104"/>
    </row>
    <row r="160" spans="3:7" x14ac:dyDescent="0.25">
      <c r="C160" s="104"/>
      <c r="D160" s="104"/>
      <c r="E160" s="104"/>
      <c r="F160" s="104"/>
      <c r="G160" s="104"/>
    </row>
    <row r="161" spans="3:7" x14ac:dyDescent="0.25">
      <c r="C161" s="104"/>
      <c r="D161" s="104"/>
      <c r="E161" s="104"/>
      <c r="F161" s="104"/>
      <c r="G161" s="104"/>
    </row>
    <row r="162" spans="3:7" x14ac:dyDescent="0.25">
      <c r="C162" s="104"/>
      <c r="D162" s="104"/>
      <c r="E162" s="104"/>
      <c r="F162" s="104"/>
      <c r="G162" s="104"/>
    </row>
    <row r="163" spans="3:7" x14ac:dyDescent="0.25">
      <c r="C163" s="104"/>
      <c r="D163" s="104"/>
      <c r="E163" s="104"/>
      <c r="F163" s="104"/>
      <c r="G163" s="104"/>
    </row>
    <row r="164" spans="3:7" x14ac:dyDescent="0.25">
      <c r="C164" s="104"/>
      <c r="D164" s="104"/>
      <c r="E164" s="104"/>
      <c r="F164" s="104"/>
      <c r="G164" s="104"/>
    </row>
    <row r="165" spans="3:7" x14ac:dyDescent="0.25">
      <c r="C165" s="104"/>
      <c r="D165" s="104"/>
      <c r="E165" s="104"/>
      <c r="F165" s="104"/>
      <c r="G165" s="104"/>
    </row>
    <row r="166" spans="3:7" x14ac:dyDescent="0.25">
      <c r="C166" s="104"/>
      <c r="D166" s="104"/>
      <c r="E166" s="104"/>
      <c r="F166" s="104"/>
      <c r="G166" s="104"/>
    </row>
    <row r="167" spans="3:7" x14ac:dyDescent="0.25">
      <c r="C167" s="104"/>
      <c r="D167" s="104"/>
      <c r="E167" s="104"/>
      <c r="F167" s="104"/>
      <c r="G167" s="104"/>
    </row>
    <row r="168" spans="3:7" x14ac:dyDescent="0.25">
      <c r="C168" s="104"/>
      <c r="D168" s="104"/>
      <c r="E168" s="104"/>
      <c r="F168" s="104"/>
      <c r="G168" s="104"/>
    </row>
    <row r="169" spans="3:7" x14ac:dyDescent="0.25">
      <c r="C169" s="104"/>
      <c r="D169" s="104"/>
      <c r="E169" s="104"/>
      <c r="F169" s="104"/>
      <c r="G169" s="104"/>
    </row>
    <row r="170" spans="3:7" x14ac:dyDescent="0.25">
      <c r="C170" s="104"/>
      <c r="D170" s="104"/>
      <c r="E170" s="104"/>
      <c r="F170" s="104"/>
      <c r="G170" s="104"/>
    </row>
    <row r="171" spans="3:7" x14ac:dyDescent="0.25">
      <c r="C171" s="104"/>
      <c r="D171" s="104"/>
      <c r="E171" s="104"/>
      <c r="F171" s="104"/>
      <c r="G171" s="104"/>
    </row>
    <row r="172" spans="3:7" x14ac:dyDescent="0.25">
      <c r="C172" s="104"/>
      <c r="D172" s="104"/>
      <c r="E172" s="104"/>
      <c r="F172" s="104"/>
      <c r="G172" s="104"/>
    </row>
    <row r="173" spans="3:7" x14ac:dyDescent="0.25">
      <c r="C173" s="104"/>
      <c r="D173" s="104"/>
      <c r="E173" s="104"/>
      <c r="F173" s="104"/>
      <c r="G173" s="104"/>
    </row>
    <row r="174" spans="3:7" x14ac:dyDescent="0.25">
      <c r="C174" s="104"/>
      <c r="D174" s="104"/>
      <c r="E174" s="104"/>
      <c r="F174" s="104"/>
      <c r="G174" s="104"/>
    </row>
    <row r="175" spans="3:7" x14ac:dyDescent="0.25">
      <c r="C175" s="104"/>
      <c r="D175" s="104"/>
      <c r="E175" s="104"/>
      <c r="F175" s="104"/>
      <c r="G175" s="104"/>
    </row>
    <row r="176" spans="3:7" x14ac:dyDescent="0.25">
      <c r="C176" s="104"/>
      <c r="D176" s="104"/>
      <c r="E176" s="104"/>
      <c r="F176" s="104"/>
      <c r="G176" s="104"/>
    </row>
    <row r="177" spans="3:7" x14ac:dyDescent="0.25">
      <c r="C177" s="104"/>
      <c r="D177" s="104"/>
      <c r="E177" s="104"/>
      <c r="F177" s="104"/>
      <c r="G177" s="104"/>
    </row>
    <row r="178" spans="3:7" x14ac:dyDescent="0.25">
      <c r="C178" s="104"/>
      <c r="D178" s="104"/>
      <c r="E178" s="104"/>
      <c r="F178" s="104"/>
      <c r="G178" s="104"/>
    </row>
    <row r="179" spans="3:7" x14ac:dyDescent="0.25">
      <c r="C179" s="104"/>
      <c r="D179" s="104"/>
      <c r="E179" s="104"/>
      <c r="F179" s="104"/>
      <c r="G179" s="104"/>
    </row>
    <row r="180" spans="3:7" x14ac:dyDescent="0.25">
      <c r="C180" s="104"/>
      <c r="D180" s="104"/>
      <c r="E180" s="104"/>
      <c r="F180" s="104"/>
      <c r="G180" s="104"/>
    </row>
    <row r="181" spans="3:7" x14ac:dyDescent="0.25">
      <c r="C181" s="104"/>
      <c r="D181" s="104"/>
      <c r="E181" s="104"/>
      <c r="F181" s="104"/>
      <c r="G181" s="104"/>
    </row>
    <row r="182" spans="3:7" x14ac:dyDescent="0.25">
      <c r="C182" s="104"/>
      <c r="D182" s="104"/>
      <c r="E182" s="104"/>
      <c r="F182" s="104"/>
      <c r="G182" s="104"/>
    </row>
    <row r="183" spans="3:7" x14ac:dyDescent="0.25">
      <c r="C183" s="104"/>
      <c r="D183" s="104"/>
      <c r="E183" s="104"/>
      <c r="F183" s="104"/>
      <c r="G183" s="104"/>
    </row>
    <row r="184" spans="3:7" x14ac:dyDescent="0.25">
      <c r="C184" s="104"/>
      <c r="D184" s="104"/>
      <c r="E184" s="104"/>
      <c r="F184" s="104"/>
      <c r="G184" s="104"/>
    </row>
    <row r="185" spans="3:7" x14ac:dyDescent="0.25">
      <c r="C185" s="104"/>
      <c r="D185" s="104"/>
      <c r="E185" s="104"/>
      <c r="F185" s="104"/>
      <c r="G185" s="104"/>
    </row>
    <row r="186" spans="3:7" x14ac:dyDescent="0.25">
      <c r="C186" s="104"/>
      <c r="D186" s="104"/>
      <c r="E186" s="104"/>
      <c r="F186" s="104"/>
      <c r="G186" s="104"/>
    </row>
    <row r="187" spans="3:7" x14ac:dyDescent="0.25">
      <c r="C187" s="104"/>
      <c r="D187" s="104"/>
      <c r="E187" s="104"/>
      <c r="F187" s="104"/>
      <c r="G187" s="104"/>
    </row>
    <row r="188" spans="3:7" x14ac:dyDescent="0.25">
      <c r="C188" s="104"/>
      <c r="D188" s="104"/>
      <c r="E188" s="104"/>
      <c r="F188" s="104"/>
      <c r="G188" s="104"/>
    </row>
    <row r="189" spans="3:7" x14ac:dyDescent="0.25">
      <c r="C189" s="104"/>
      <c r="D189" s="104"/>
      <c r="E189" s="104"/>
      <c r="F189" s="104"/>
      <c r="G189" s="104"/>
    </row>
    <row r="190" spans="3:7" x14ac:dyDescent="0.25">
      <c r="C190" s="104"/>
      <c r="D190" s="104"/>
      <c r="E190" s="104"/>
      <c r="F190" s="104"/>
      <c r="G190" s="104"/>
    </row>
    <row r="191" spans="3:7" x14ac:dyDescent="0.25">
      <c r="C191" s="104"/>
      <c r="D191" s="104"/>
      <c r="E191" s="104"/>
      <c r="F191" s="104"/>
      <c r="G191" s="104"/>
    </row>
    <row r="192" spans="3:7" x14ac:dyDescent="0.25">
      <c r="C192" s="104"/>
      <c r="D192" s="104"/>
      <c r="E192" s="104"/>
      <c r="F192" s="104"/>
      <c r="G192" s="104"/>
    </row>
    <row r="193" spans="3:7" x14ac:dyDescent="0.25">
      <c r="C193" s="104"/>
      <c r="D193" s="104"/>
      <c r="E193" s="104"/>
      <c r="F193" s="104"/>
      <c r="G193" s="104"/>
    </row>
    <row r="194" spans="3:7" x14ac:dyDescent="0.25">
      <c r="C194" s="104"/>
      <c r="D194" s="104"/>
      <c r="E194" s="104"/>
      <c r="F194" s="104"/>
      <c r="G194" s="104"/>
    </row>
    <row r="195" spans="3:7" x14ac:dyDescent="0.25">
      <c r="C195" s="104"/>
      <c r="D195" s="104"/>
      <c r="E195" s="104"/>
      <c r="F195" s="104"/>
      <c r="G195" s="104"/>
    </row>
    <row r="196" spans="3:7" x14ac:dyDescent="0.25">
      <c r="C196" s="104"/>
      <c r="D196" s="104"/>
      <c r="E196" s="104"/>
      <c r="F196" s="104"/>
      <c r="G196" s="104"/>
    </row>
    <row r="197" spans="3:7" x14ac:dyDescent="0.25">
      <c r="C197" s="104"/>
      <c r="D197" s="104"/>
      <c r="E197" s="104"/>
      <c r="F197" s="104"/>
      <c r="G197" s="104"/>
    </row>
    <row r="198" spans="3:7" x14ac:dyDescent="0.25">
      <c r="C198" s="104"/>
      <c r="D198" s="104"/>
      <c r="E198" s="104"/>
      <c r="F198" s="104"/>
      <c r="G198" s="104"/>
    </row>
    <row r="199" spans="3:7" x14ac:dyDescent="0.25">
      <c r="C199" s="104"/>
      <c r="D199" s="104"/>
      <c r="E199" s="104"/>
      <c r="F199" s="104"/>
      <c r="G199" s="104"/>
    </row>
    <row r="200" spans="3:7" x14ac:dyDescent="0.25">
      <c r="C200" s="104"/>
      <c r="D200" s="104"/>
      <c r="E200" s="104"/>
      <c r="F200" s="104"/>
      <c r="G200" s="104"/>
    </row>
    <row r="201" spans="3:7" x14ac:dyDescent="0.25">
      <c r="C201" s="104"/>
      <c r="D201" s="104"/>
      <c r="E201" s="104"/>
      <c r="F201" s="104"/>
      <c r="G201" s="104"/>
    </row>
    <row r="202" spans="3:7" x14ac:dyDescent="0.25">
      <c r="C202" s="104"/>
      <c r="D202" s="104"/>
      <c r="E202" s="104"/>
      <c r="F202" s="104"/>
      <c r="G202" s="104"/>
    </row>
    <row r="203" spans="3:7" x14ac:dyDescent="0.25">
      <c r="C203" s="104"/>
      <c r="D203" s="104"/>
      <c r="E203" s="104"/>
      <c r="F203" s="104"/>
      <c r="G203" s="104"/>
    </row>
    <row r="204" spans="3:7" x14ac:dyDescent="0.25">
      <c r="C204" s="104"/>
      <c r="D204" s="104"/>
      <c r="E204" s="104"/>
      <c r="F204" s="104"/>
      <c r="G204" s="104"/>
    </row>
    <row r="205" spans="3:7" x14ac:dyDescent="0.25">
      <c r="C205" s="104"/>
      <c r="D205" s="104"/>
      <c r="E205" s="104"/>
      <c r="F205" s="104"/>
      <c r="G205" s="104"/>
    </row>
    <row r="206" spans="3:7" x14ac:dyDescent="0.25">
      <c r="C206" s="104"/>
      <c r="D206" s="104"/>
      <c r="E206" s="104"/>
      <c r="F206" s="104"/>
      <c r="G206" s="104"/>
    </row>
    <row r="207" spans="3:7" x14ac:dyDescent="0.25">
      <c r="C207" s="104"/>
      <c r="D207" s="104"/>
      <c r="E207" s="104"/>
      <c r="F207" s="104"/>
      <c r="G207" s="104"/>
    </row>
    <row r="208" spans="3:7" x14ac:dyDescent="0.25">
      <c r="C208" s="104"/>
      <c r="D208" s="104"/>
      <c r="E208" s="104"/>
      <c r="F208" s="104"/>
      <c r="G208" s="104"/>
    </row>
    <row r="209" spans="3:7" x14ac:dyDescent="0.25">
      <c r="C209" s="104"/>
      <c r="D209" s="104"/>
      <c r="E209" s="104"/>
      <c r="F209" s="104"/>
      <c r="G209" s="104"/>
    </row>
    <row r="210" spans="3:7" x14ac:dyDescent="0.25">
      <c r="C210" s="104"/>
      <c r="D210" s="104"/>
      <c r="E210" s="104"/>
      <c r="F210" s="104"/>
      <c r="G210" s="104"/>
    </row>
    <row r="211" spans="3:7" x14ac:dyDescent="0.25">
      <c r="C211" s="104"/>
      <c r="D211" s="104"/>
      <c r="E211" s="104"/>
      <c r="F211" s="104"/>
      <c r="G211" s="104"/>
    </row>
    <row r="212" spans="3:7" x14ac:dyDescent="0.25">
      <c r="C212" s="104"/>
      <c r="D212" s="104"/>
      <c r="E212" s="104"/>
      <c r="F212" s="104"/>
      <c r="G212" s="104"/>
    </row>
    <row r="213" spans="3:7" x14ac:dyDescent="0.25">
      <c r="C213" s="104"/>
      <c r="D213" s="104"/>
      <c r="E213" s="104"/>
      <c r="F213" s="104"/>
      <c r="G213" s="104"/>
    </row>
    <row r="214" spans="3:7" x14ac:dyDescent="0.25">
      <c r="C214" s="104"/>
      <c r="D214" s="104"/>
      <c r="E214" s="104"/>
      <c r="F214" s="104"/>
      <c r="G214" s="104"/>
    </row>
    <row r="215" spans="3:7" x14ac:dyDescent="0.25">
      <c r="C215" s="104"/>
      <c r="D215" s="104"/>
      <c r="E215" s="104"/>
      <c r="F215" s="104"/>
      <c r="G215" s="104"/>
    </row>
    <row r="216" spans="3:7" x14ac:dyDescent="0.25">
      <c r="C216" s="104"/>
      <c r="D216" s="104"/>
      <c r="E216" s="104"/>
      <c r="F216" s="104"/>
      <c r="G216" s="104"/>
    </row>
    <row r="217" spans="3:7" x14ac:dyDescent="0.25">
      <c r="C217" s="104"/>
      <c r="D217" s="104"/>
      <c r="E217" s="104"/>
      <c r="F217" s="104"/>
      <c r="G217" s="104"/>
    </row>
    <row r="218" spans="3:7" x14ac:dyDescent="0.25">
      <c r="C218" s="104"/>
      <c r="D218" s="104"/>
      <c r="E218" s="104"/>
      <c r="F218" s="104"/>
      <c r="G218" s="104"/>
    </row>
    <row r="219" spans="3:7" x14ac:dyDescent="0.25">
      <c r="C219" s="104"/>
      <c r="D219" s="104"/>
      <c r="E219" s="104"/>
      <c r="F219" s="104"/>
      <c r="G219" s="104"/>
    </row>
    <row r="220" spans="3:7" x14ac:dyDescent="0.25">
      <c r="C220" s="104"/>
      <c r="D220" s="104"/>
      <c r="E220" s="104"/>
      <c r="F220" s="104"/>
      <c r="G220" s="104"/>
    </row>
    <row r="221" spans="3:7" x14ac:dyDescent="0.25">
      <c r="C221" s="104"/>
      <c r="D221" s="104"/>
      <c r="E221" s="104"/>
      <c r="F221" s="104"/>
      <c r="G221" s="104"/>
    </row>
    <row r="222" spans="3:7" x14ac:dyDescent="0.25">
      <c r="C222" s="104"/>
      <c r="D222" s="104"/>
      <c r="E222" s="104"/>
      <c r="F222" s="104"/>
      <c r="G222" s="104"/>
    </row>
    <row r="223" spans="3:7" x14ac:dyDescent="0.25">
      <c r="C223" s="104"/>
      <c r="D223" s="104"/>
      <c r="E223" s="104"/>
      <c r="F223" s="104"/>
      <c r="G223" s="104"/>
    </row>
    <row r="224" spans="3:7" x14ac:dyDescent="0.25">
      <c r="C224" s="104"/>
      <c r="D224" s="104"/>
      <c r="E224" s="104"/>
      <c r="F224" s="104"/>
      <c r="G224" s="104"/>
    </row>
    <row r="225" spans="3:7" x14ac:dyDescent="0.25">
      <c r="C225" s="104"/>
      <c r="D225" s="104"/>
      <c r="E225" s="104"/>
      <c r="F225" s="104"/>
      <c r="G225" s="104"/>
    </row>
    <row r="226" spans="3:7" x14ac:dyDescent="0.25">
      <c r="C226" s="104"/>
      <c r="D226" s="104"/>
      <c r="E226" s="104"/>
      <c r="F226" s="104"/>
      <c r="G226" s="104"/>
    </row>
    <row r="227" spans="3:7" x14ac:dyDescent="0.25">
      <c r="C227" s="104"/>
      <c r="D227" s="104"/>
      <c r="E227" s="104"/>
      <c r="F227" s="104"/>
      <c r="G227" s="104"/>
    </row>
    <row r="228" spans="3:7" x14ac:dyDescent="0.25">
      <c r="C228" s="104"/>
      <c r="D228" s="104"/>
      <c r="E228" s="104"/>
      <c r="F228" s="104"/>
      <c r="G228" s="104"/>
    </row>
    <row r="229" spans="3:7" x14ac:dyDescent="0.25">
      <c r="C229" s="104"/>
      <c r="D229" s="104"/>
      <c r="E229" s="104"/>
      <c r="F229" s="104"/>
      <c r="G229" s="104"/>
    </row>
    <row r="230" spans="3:7" x14ac:dyDescent="0.25">
      <c r="C230" s="104"/>
      <c r="D230" s="104"/>
      <c r="E230" s="104"/>
      <c r="F230" s="104"/>
      <c r="G230" s="104"/>
    </row>
    <row r="231" spans="3:7" x14ac:dyDescent="0.25">
      <c r="C231" s="104"/>
      <c r="D231" s="104"/>
      <c r="E231" s="104"/>
      <c r="F231" s="104"/>
      <c r="G231" s="104"/>
    </row>
    <row r="232" spans="3:7" x14ac:dyDescent="0.25">
      <c r="C232" s="104"/>
      <c r="D232" s="104"/>
      <c r="E232" s="104"/>
      <c r="F232" s="104"/>
      <c r="G232" s="104"/>
    </row>
    <row r="233" spans="3:7" x14ac:dyDescent="0.25">
      <c r="C233" s="104"/>
      <c r="D233" s="104"/>
      <c r="E233" s="104"/>
      <c r="F233" s="104"/>
      <c r="G233" s="104"/>
    </row>
    <row r="234" spans="3:7" x14ac:dyDescent="0.25">
      <c r="C234" s="104"/>
      <c r="D234" s="104"/>
      <c r="E234" s="104"/>
      <c r="F234" s="104"/>
      <c r="G234" s="104"/>
    </row>
    <row r="235" spans="3:7" x14ac:dyDescent="0.25">
      <c r="C235" s="104"/>
      <c r="D235" s="104"/>
      <c r="E235" s="104"/>
      <c r="F235" s="104"/>
      <c r="G235" s="104"/>
    </row>
    <row r="236" spans="3:7" x14ac:dyDescent="0.25">
      <c r="C236" s="104"/>
      <c r="D236" s="104"/>
      <c r="E236" s="104"/>
      <c r="F236" s="104"/>
      <c r="G236" s="104"/>
    </row>
    <row r="237" spans="3:7" x14ac:dyDescent="0.25">
      <c r="C237" s="104"/>
      <c r="D237" s="104"/>
      <c r="E237" s="104"/>
      <c r="F237" s="104"/>
      <c r="G237" s="104"/>
    </row>
    <row r="238" spans="3:7" x14ac:dyDescent="0.25">
      <c r="C238" s="104"/>
      <c r="D238" s="104"/>
      <c r="E238" s="104"/>
      <c r="F238" s="104"/>
      <c r="G238" s="104"/>
    </row>
    <row r="239" spans="3:7" x14ac:dyDescent="0.25">
      <c r="C239" s="104"/>
      <c r="D239" s="104"/>
      <c r="E239" s="104"/>
      <c r="F239" s="104"/>
      <c r="G239" s="104"/>
    </row>
    <row r="240" spans="3:7" x14ac:dyDescent="0.25">
      <c r="C240" s="104"/>
      <c r="D240" s="104"/>
      <c r="E240" s="104"/>
      <c r="F240" s="104"/>
      <c r="G240" s="104"/>
    </row>
    <row r="241" spans="3:7" x14ac:dyDescent="0.25">
      <c r="C241" s="104"/>
      <c r="D241" s="104"/>
      <c r="E241" s="104"/>
      <c r="F241" s="104"/>
      <c r="G241" s="104"/>
    </row>
    <row r="242" spans="3:7" x14ac:dyDescent="0.25">
      <c r="C242" s="104"/>
      <c r="D242" s="104"/>
      <c r="E242" s="104"/>
      <c r="F242" s="104"/>
      <c r="G242" s="104"/>
    </row>
    <row r="243" spans="3:7" x14ac:dyDescent="0.25">
      <c r="C243" s="104"/>
      <c r="D243" s="104"/>
      <c r="E243" s="104"/>
      <c r="F243" s="104"/>
      <c r="G243" s="104"/>
    </row>
    <row r="244" spans="3:7" x14ac:dyDescent="0.25">
      <c r="C244" s="104"/>
      <c r="D244" s="104"/>
      <c r="E244" s="104"/>
      <c r="F244" s="104"/>
      <c r="G244" s="104"/>
    </row>
    <row r="245" spans="3:7" x14ac:dyDescent="0.25">
      <c r="C245" s="104"/>
      <c r="D245" s="104"/>
      <c r="E245" s="104"/>
      <c r="F245" s="104"/>
      <c r="G245" s="104"/>
    </row>
    <row r="246" spans="3:7" x14ac:dyDescent="0.25">
      <c r="C246" s="104"/>
      <c r="D246" s="104"/>
      <c r="E246" s="104"/>
      <c r="F246" s="104"/>
      <c r="G246" s="104"/>
    </row>
    <row r="247" spans="3:7" x14ac:dyDescent="0.25">
      <c r="C247" s="104"/>
      <c r="D247" s="104"/>
      <c r="E247" s="104"/>
      <c r="F247" s="104"/>
      <c r="G247" s="104"/>
    </row>
    <row r="248" spans="3:7" x14ac:dyDescent="0.25">
      <c r="C248" s="104"/>
      <c r="D248" s="104"/>
      <c r="E248" s="104"/>
      <c r="F248" s="104"/>
      <c r="G248" s="104"/>
    </row>
    <row r="249" spans="3:7" x14ac:dyDescent="0.25">
      <c r="C249" s="104"/>
      <c r="D249" s="104"/>
      <c r="E249" s="104"/>
      <c r="F249" s="104"/>
      <c r="G249" s="104"/>
    </row>
    <row r="250" spans="3:7" x14ac:dyDescent="0.25">
      <c r="C250" s="104"/>
      <c r="D250" s="104"/>
      <c r="E250" s="104"/>
      <c r="F250" s="104"/>
      <c r="G250" s="104"/>
    </row>
    <row r="251" spans="3:7" x14ac:dyDescent="0.25">
      <c r="C251" s="104"/>
      <c r="D251" s="104"/>
      <c r="E251" s="104"/>
      <c r="F251" s="104"/>
      <c r="G251" s="104"/>
    </row>
    <row r="252" spans="3:7" x14ac:dyDescent="0.25">
      <c r="C252" s="104"/>
      <c r="D252" s="104"/>
      <c r="E252" s="104"/>
      <c r="F252" s="104"/>
      <c r="G252" s="104"/>
    </row>
    <row r="253" spans="3:7" x14ac:dyDescent="0.25">
      <c r="C253" s="104"/>
      <c r="D253" s="104"/>
      <c r="E253" s="104"/>
      <c r="F253" s="104"/>
      <c r="G253" s="104"/>
    </row>
    <row r="254" spans="3:7" x14ac:dyDescent="0.25">
      <c r="C254" s="104"/>
      <c r="D254" s="104"/>
      <c r="E254" s="104"/>
      <c r="F254" s="104"/>
      <c r="G254" s="104"/>
    </row>
    <row r="255" spans="3:7" x14ac:dyDescent="0.25">
      <c r="C255" s="104"/>
      <c r="D255" s="104"/>
      <c r="E255" s="104"/>
      <c r="F255" s="104"/>
      <c r="G255" s="104"/>
    </row>
    <row r="256" spans="3:7" x14ac:dyDescent="0.25">
      <c r="C256" s="104"/>
      <c r="D256" s="104"/>
      <c r="E256" s="104"/>
      <c r="F256" s="104"/>
      <c r="G256" s="104"/>
    </row>
    <row r="257" spans="3:7" x14ac:dyDescent="0.25">
      <c r="C257" s="104"/>
      <c r="D257" s="104"/>
      <c r="E257" s="104"/>
      <c r="F257" s="104"/>
      <c r="G257" s="104"/>
    </row>
    <row r="258" spans="3:7" x14ac:dyDescent="0.25">
      <c r="C258" s="104"/>
      <c r="D258" s="104"/>
      <c r="E258" s="104"/>
      <c r="F258" s="104"/>
      <c r="G258" s="104"/>
    </row>
    <row r="259" spans="3:7" x14ac:dyDescent="0.25">
      <c r="C259" s="104"/>
      <c r="D259" s="104"/>
      <c r="E259" s="104"/>
      <c r="F259" s="104"/>
      <c r="G259" s="104"/>
    </row>
    <row r="260" spans="3:7" x14ac:dyDescent="0.25">
      <c r="C260" s="104"/>
      <c r="D260" s="104"/>
      <c r="E260" s="104"/>
      <c r="F260" s="104"/>
      <c r="G260" s="104"/>
    </row>
    <row r="261" spans="3:7" x14ac:dyDescent="0.25">
      <c r="C261" s="104"/>
      <c r="D261" s="104"/>
      <c r="E261" s="104"/>
      <c r="F261" s="104"/>
      <c r="G261" s="104"/>
    </row>
    <row r="262" spans="3:7" x14ac:dyDescent="0.25">
      <c r="C262" s="104"/>
      <c r="D262" s="104"/>
      <c r="E262" s="104"/>
      <c r="F262" s="104"/>
      <c r="G262" s="104"/>
    </row>
    <row r="263" spans="3:7" x14ac:dyDescent="0.25">
      <c r="C263" s="104"/>
      <c r="D263" s="104"/>
      <c r="E263" s="104"/>
      <c r="F263" s="104"/>
      <c r="G263" s="104"/>
    </row>
    <row r="264" spans="3:7" x14ac:dyDescent="0.25">
      <c r="C264" s="104"/>
      <c r="D264" s="104"/>
      <c r="E264" s="104"/>
      <c r="F264" s="104"/>
      <c r="G264" s="104"/>
    </row>
    <row r="265" spans="3:7" x14ac:dyDescent="0.25">
      <c r="C265" s="104"/>
      <c r="D265" s="104"/>
      <c r="E265" s="104"/>
      <c r="F265" s="104"/>
      <c r="G265" s="104"/>
    </row>
    <row r="266" spans="3:7" x14ac:dyDescent="0.25">
      <c r="C266" s="104"/>
      <c r="D266" s="104"/>
      <c r="E266" s="104"/>
      <c r="F266" s="104"/>
      <c r="G266" s="104"/>
    </row>
    <row r="267" spans="3:7" x14ac:dyDescent="0.25">
      <c r="C267" s="104"/>
      <c r="D267" s="104"/>
      <c r="E267" s="104"/>
      <c r="F267" s="104"/>
      <c r="G267" s="104"/>
    </row>
    <row r="268" spans="3:7" x14ac:dyDescent="0.25">
      <c r="C268" s="104"/>
      <c r="D268" s="104"/>
      <c r="E268" s="104"/>
      <c r="F268" s="104"/>
      <c r="G268" s="104"/>
    </row>
    <row r="269" spans="3:7" x14ac:dyDescent="0.25">
      <c r="C269" s="104"/>
      <c r="D269" s="104"/>
      <c r="E269" s="104"/>
      <c r="F269" s="104"/>
      <c r="G269" s="104"/>
    </row>
    <row r="270" spans="3:7" x14ac:dyDescent="0.25">
      <c r="C270" s="104"/>
      <c r="D270" s="104"/>
      <c r="E270" s="104"/>
      <c r="F270" s="104"/>
      <c r="G270" s="104"/>
    </row>
    <row r="271" spans="3:7" x14ac:dyDescent="0.25">
      <c r="C271" s="104"/>
      <c r="D271" s="104"/>
      <c r="E271" s="104"/>
      <c r="F271" s="104"/>
      <c r="G271" s="104"/>
    </row>
    <row r="272" spans="3:7" x14ac:dyDescent="0.25">
      <c r="C272" s="104"/>
      <c r="D272" s="104"/>
      <c r="E272" s="104"/>
      <c r="F272" s="104"/>
      <c r="G272" s="104"/>
    </row>
    <row r="273" spans="3:7" x14ac:dyDescent="0.25">
      <c r="C273" s="104"/>
      <c r="D273" s="104"/>
      <c r="E273" s="104"/>
      <c r="F273" s="104"/>
      <c r="G273" s="104"/>
    </row>
    <row r="274" spans="3:7" x14ac:dyDescent="0.25">
      <c r="C274" s="104"/>
      <c r="D274" s="104"/>
      <c r="E274" s="104"/>
      <c r="F274" s="104"/>
      <c r="G274" s="104"/>
    </row>
    <row r="275" spans="3:7" x14ac:dyDescent="0.25">
      <c r="C275" s="104"/>
      <c r="D275" s="104"/>
      <c r="E275" s="104"/>
      <c r="F275" s="104"/>
      <c r="G275" s="104"/>
    </row>
    <row r="276" spans="3:7" x14ac:dyDescent="0.25">
      <c r="C276" s="104"/>
      <c r="D276" s="104"/>
      <c r="E276" s="104"/>
      <c r="F276" s="104"/>
      <c r="G276" s="104"/>
    </row>
    <row r="277" spans="3:7" x14ac:dyDescent="0.25">
      <c r="C277" s="104"/>
      <c r="D277" s="104"/>
      <c r="E277" s="104"/>
      <c r="F277" s="104"/>
      <c r="G277" s="104"/>
    </row>
    <row r="278" spans="3:7" x14ac:dyDescent="0.25">
      <c r="C278" s="104"/>
      <c r="D278" s="104"/>
      <c r="E278" s="104"/>
      <c r="F278" s="104"/>
      <c r="G278" s="104"/>
    </row>
    <row r="279" spans="3:7" x14ac:dyDescent="0.25">
      <c r="C279" s="104"/>
      <c r="D279" s="104"/>
      <c r="E279" s="104"/>
      <c r="F279" s="104"/>
      <c r="G279" s="104"/>
    </row>
    <row r="280" spans="3:7" x14ac:dyDescent="0.25">
      <c r="C280" s="104"/>
      <c r="D280" s="104"/>
      <c r="E280" s="104"/>
      <c r="F280" s="104"/>
      <c r="G280" s="104"/>
    </row>
    <row r="281" spans="3:7" x14ac:dyDescent="0.25">
      <c r="C281" s="104"/>
      <c r="D281" s="104"/>
      <c r="E281" s="104"/>
      <c r="F281" s="104"/>
      <c r="G281" s="104"/>
    </row>
    <row r="282" spans="3:7" x14ac:dyDescent="0.25">
      <c r="C282" s="104"/>
      <c r="D282" s="104"/>
      <c r="E282" s="104"/>
      <c r="F282" s="104"/>
      <c r="G282" s="104"/>
    </row>
    <row r="283" spans="3:7" x14ac:dyDescent="0.25">
      <c r="C283" s="104"/>
      <c r="D283" s="104"/>
      <c r="E283" s="104"/>
      <c r="F283" s="104"/>
      <c r="G283" s="104"/>
    </row>
    <row r="284" spans="3:7" x14ac:dyDescent="0.25">
      <c r="C284" s="104"/>
      <c r="D284" s="104"/>
      <c r="E284" s="104"/>
      <c r="F284" s="104"/>
      <c r="G284" s="104"/>
    </row>
    <row r="285" spans="3:7" x14ac:dyDescent="0.25">
      <c r="C285" s="104"/>
      <c r="D285" s="104"/>
      <c r="E285" s="104"/>
      <c r="F285" s="104"/>
      <c r="G285" s="104"/>
    </row>
    <row r="286" spans="3:7" x14ac:dyDescent="0.25">
      <c r="C286" s="104"/>
      <c r="D286" s="104"/>
      <c r="E286" s="104"/>
      <c r="F286" s="104"/>
      <c r="G286" s="104"/>
    </row>
    <row r="287" spans="3:7" x14ac:dyDescent="0.25">
      <c r="C287" s="104"/>
      <c r="D287" s="104"/>
      <c r="E287" s="104"/>
      <c r="F287" s="104"/>
      <c r="G287" s="104"/>
    </row>
    <row r="288" spans="3:7" x14ac:dyDescent="0.25">
      <c r="C288" s="104"/>
      <c r="D288" s="104"/>
      <c r="E288" s="104"/>
      <c r="F288" s="104"/>
      <c r="G288" s="104"/>
    </row>
    <row r="289" spans="3:7" x14ac:dyDescent="0.25">
      <c r="C289" s="104"/>
      <c r="D289" s="104"/>
      <c r="E289" s="104"/>
      <c r="F289" s="104"/>
      <c r="G289" s="104"/>
    </row>
    <row r="290" spans="3:7" x14ac:dyDescent="0.25">
      <c r="C290" s="104"/>
      <c r="D290" s="104"/>
      <c r="E290" s="104"/>
      <c r="F290" s="104"/>
      <c r="G290" s="104"/>
    </row>
    <row r="291" spans="3:7" x14ac:dyDescent="0.25">
      <c r="C291" s="104"/>
      <c r="D291" s="104"/>
      <c r="E291" s="104"/>
      <c r="F291" s="104"/>
      <c r="G291" s="104"/>
    </row>
    <row r="292" spans="3:7" x14ac:dyDescent="0.25">
      <c r="C292" s="104"/>
      <c r="D292" s="104"/>
      <c r="E292" s="104"/>
      <c r="F292" s="104"/>
      <c r="G292" s="104"/>
    </row>
    <row r="293" spans="3:7" x14ac:dyDescent="0.25">
      <c r="C293" s="104"/>
      <c r="D293" s="104"/>
      <c r="E293" s="104"/>
      <c r="F293" s="104"/>
      <c r="G293" s="104"/>
    </row>
    <row r="294" spans="3:7" x14ac:dyDescent="0.25">
      <c r="C294" s="104"/>
      <c r="D294" s="104"/>
      <c r="E294" s="104"/>
      <c r="F294" s="104"/>
      <c r="G294" s="104"/>
    </row>
    <row r="295" spans="3:7" x14ac:dyDescent="0.25">
      <c r="C295" s="104"/>
      <c r="D295" s="104"/>
      <c r="E295" s="104"/>
      <c r="F295" s="104"/>
      <c r="G295" s="104"/>
    </row>
    <row r="296" spans="3:7" x14ac:dyDescent="0.25">
      <c r="C296" s="104"/>
      <c r="D296" s="104"/>
      <c r="E296" s="104"/>
      <c r="F296" s="104"/>
      <c r="G296" s="104"/>
    </row>
    <row r="297" spans="3:7" x14ac:dyDescent="0.25">
      <c r="C297" s="104"/>
      <c r="D297" s="104"/>
      <c r="E297" s="104"/>
      <c r="F297" s="104"/>
      <c r="G297" s="104"/>
    </row>
    <row r="298" spans="3:7" x14ac:dyDescent="0.25">
      <c r="C298" s="104"/>
      <c r="D298" s="104"/>
      <c r="E298" s="104"/>
      <c r="F298" s="104"/>
      <c r="G298" s="104"/>
    </row>
    <row r="299" spans="3:7" x14ac:dyDescent="0.25">
      <c r="C299" s="104"/>
      <c r="D299" s="104"/>
      <c r="E299" s="104"/>
      <c r="F299" s="104"/>
      <c r="G299" s="104"/>
    </row>
    <row r="300" spans="3:7" x14ac:dyDescent="0.25">
      <c r="C300" s="104"/>
      <c r="D300" s="104"/>
      <c r="E300" s="104"/>
      <c r="F300" s="104"/>
      <c r="G300" s="104"/>
    </row>
    <row r="301" spans="3:7" x14ac:dyDescent="0.25">
      <c r="C301" s="104"/>
      <c r="D301" s="104"/>
      <c r="E301" s="104"/>
      <c r="F301" s="104"/>
      <c r="G301" s="104"/>
    </row>
    <row r="302" spans="3:7" x14ac:dyDescent="0.25">
      <c r="C302" s="104"/>
      <c r="D302" s="104"/>
      <c r="E302" s="104"/>
      <c r="F302" s="104"/>
      <c r="G302" s="104"/>
    </row>
    <row r="303" spans="3:7" x14ac:dyDescent="0.25">
      <c r="C303" s="104"/>
      <c r="D303" s="104"/>
      <c r="E303" s="104"/>
      <c r="F303" s="104"/>
      <c r="G303" s="104"/>
    </row>
    <row r="304" spans="3:7" x14ac:dyDescent="0.25">
      <c r="C304" s="104"/>
      <c r="D304" s="104"/>
      <c r="E304" s="104"/>
      <c r="F304" s="104"/>
      <c r="G304" s="104"/>
    </row>
    <row r="305" spans="3:7" x14ac:dyDescent="0.25">
      <c r="C305" s="104"/>
      <c r="D305" s="104"/>
      <c r="E305" s="104"/>
      <c r="F305" s="104"/>
      <c r="G305" s="104"/>
    </row>
    <row r="306" spans="3:7" x14ac:dyDescent="0.25">
      <c r="C306" s="104"/>
      <c r="D306" s="104"/>
      <c r="E306" s="104"/>
      <c r="F306" s="104"/>
      <c r="G306" s="104"/>
    </row>
    <row r="307" spans="3:7" x14ac:dyDescent="0.25">
      <c r="C307" s="104"/>
      <c r="D307" s="104"/>
      <c r="E307" s="104"/>
      <c r="F307" s="104"/>
      <c r="G307" s="104"/>
    </row>
    <row r="308" spans="3:7" x14ac:dyDescent="0.25">
      <c r="C308" s="104"/>
      <c r="D308" s="104"/>
      <c r="E308" s="104"/>
      <c r="F308" s="104"/>
      <c r="G308" s="104"/>
    </row>
    <row r="309" spans="3:7" x14ac:dyDescent="0.25">
      <c r="C309" s="104"/>
      <c r="D309" s="104"/>
      <c r="E309" s="104"/>
      <c r="F309" s="104"/>
      <c r="G309" s="104"/>
    </row>
    <row r="310" spans="3:7" x14ac:dyDescent="0.25">
      <c r="C310" s="104"/>
      <c r="D310" s="104"/>
      <c r="E310" s="104"/>
      <c r="F310" s="104"/>
      <c r="G310" s="104"/>
    </row>
    <row r="311" spans="3:7" x14ac:dyDescent="0.25">
      <c r="C311" s="104"/>
      <c r="D311" s="104"/>
      <c r="E311" s="104"/>
      <c r="F311" s="104"/>
      <c r="G311" s="104"/>
    </row>
    <row r="312" spans="3:7" x14ac:dyDescent="0.25">
      <c r="C312" s="104"/>
      <c r="D312" s="104"/>
      <c r="E312" s="104"/>
      <c r="F312" s="104"/>
      <c r="G312" s="104"/>
    </row>
    <row r="313" spans="3:7" x14ac:dyDescent="0.25">
      <c r="C313" s="104"/>
      <c r="D313" s="104"/>
      <c r="E313" s="104"/>
      <c r="F313" s="104"/>
      <c r="G313" s="104"/>
    </row>
    <row r="314" spans="3:7" x14ac:dyDescent="0.25">
      <c r="C314" s="104"/>
      <c r="D314" s="104"/>
      <c r="E314" s="104"/>
      <c r="F314" s="104"/>
      <c r="G314" s="104"/>
    </row>
    <row r="315" spans="3:7" x14ac:dyDescent="0.25">
      <c r="C315" s="104"/>
      <c r="D315" s="104"/>
      <c r="E315" s="104"/>
      <c r="F315" s="104"/>
      <c r="G315" s="104"/>
    </row>
    <row r="316" spans="3:7" x14ac:dyDescent="0.25">
      <c r="C316" s="104"/>
      <c r="D316" s="104"/>
      <c r="E316" s="104"/>
      <c r="F316" s="104"/>
      <c r="G316" s="104"/>
    </row>
    <row r="317" spans="3:7" x14ac:dyDescent="0.25">
      <c r="C317" s="104"/>
      <c r="D317" s="104"/>
      <c r="E317" s="104"/>
      <c r="F317" s="104"/>
      <c r="G317" s="104"/>
    </row>
    <row r="318" spans="3:7" x14ac:dyDescent="0.25">
      <c r="C318" s="104"/>
      <c r="D318" s="104"/>
      <c r="E318" s="104"/>
      <c r="F318" s="104"/>
      <c r="G318" s="104"/>
    </row>
    <row r="319" spans="3:7" x14ac:dyDescent="0.25">
      <c r="C319" s="104"/>
      <c r="D319" s="104"/>
      <c r="E319" s="104"/>
      <c r="F319" s="104"/>
      <c r="G319" s="104"/>
    </row>
    <row r="320" spans="3:7" x14ac:dyDescent="0.25">
      <c r="C320" s="104"/>
      <c r="D320" s="104"/>
      <c r="E320" s="104"/>
      <c r="F320" s="104"/>
      <c r="G320" s="104"/>
    </row>
    <row r="321" spans="3:7" x14ac:dyDescent="0.25">
      <c r="C321" s="104"/>
      <c r="D321" s="104"/>
      <c r="E321" s="104"/>
      <c r="F321" s="104"/>
      <c r="G321" s="104"/>
    </row>
    <row r="322" spans="3:7" x14ac:dyDescent="0.25">
      <c r="C322" s="104"/>
      <c r="D322" s="104"/>
      <c r="E322" s="104"/>
      <c r="F322" s="104"/>
      <c r="G322" s="104"/>
    </row>
    <row r="323" spans="3:7" x14ac:dyDescent="0.25">
      <c r="C323" s="104"/>
      <c r="D323" s="104"/>
      <c r="E323" s="104"/>
      <c r="F323" s="104"/>
      <c r="G323" s="104"/>
    </row>
    <row r="324" spans="3:7" x14ac:dyDescent="0.25">
      <c r="C324" s="104"/>
      <c r="D324" s="104"/>
      <c r="E324" s="104"/>
      <c r="F324" s="104"/>
      <c r="G324" s="104"/>
    </row>
    <row r="325" spans="3:7" x14ac:dyDescent="0.25">
      <c r="C325" s="104"/>
      <c r="D325" s="104"/>
      <c r="E325" s="104"/>
      <c r="F325" s="104"/>
      <c r="G325" s="104"/>
    </row>
    <row r="326" spans="3:7" x14ac:dyDescent="0.25">
      <c r="C326" s="104"/>
      <c r="D326" s="104"/>
      <c r="E326" s="104"/>
      <c r="F326" s="104"/>
      <c r="G326" s="104"/>
    </row>
    <row r="327" spans="3:7" x14ac:dyDescent="0.25">
      <c r="C327" s="104"/>
      <c r="D327" s="104"/>
      <c r="E327" s="104"/>
      <c r="F327" s="104"/>
      <c r="G327" s="104"/>
    </row>
    <row r="328" spans="3:7" x14ac:dyDescent="0.25">
      <c r="C328" s="104"/>
      <c r="D328" s="104"/>
      <c r="E328" s="104"/>
      <c r="F328" s="104"/>
      <c r="G328" s="104"/>
    </row>
    <row r="329" spans="3:7" x14ac:dyDescent="0.25">
      <c r="C329" s="104"/>
      <c r="D329" s="104"/>
      <c r="E329" s="104"/>
      <c r="F329" s="104"/>
      <c r="G329" s="104"/>
    </row>
    <row r="330" spans="3:7" x14ac:dyDescent="0.25">
      <c r="C330" s="104"/>
      <c r="D330" s="104"/>
      <c r="E330" s="104"/>
      <c r="F330" s="104"/>
      <c r="G330" s="104"/>
    </row>
    <row r="331" spans="3:7" x14ac:dyDescent="0.25">
      <c r="C331" s="104"/>
      <c r="D331" s="104"/>
      <c r="E331" s="104"/>
      <c r="F331" s="104"/>
      <c r="G331" s="104"/>
    </row>
    <row r="332" spans="3:7" x14ac:dyDescent="0.25">
      <c r="C332" s="104"/>
      <c r="D332" s="104"/>
      <c r="E332" s="104"/>
      <c r="F332" s="104"/>
      <c r="G332" s="104"/>
    </row>
    <row r="333" spans="3:7" x14ac:dyDescent="0.25">
      <c r="C333" s="104"/>
      <c r="D333" s="104"/>
      <c r="E333" s="104"/>
      <c r="F333" s="104"/>
      <c r="G333" s="104"/>
    </row>
    <row r="334" spans="3:7" x14ac:dyDescent="0.25">
      <c r="C334" s="104"/>
      <c r="D334" s="104"/>
      <c r="E334" s="104"/>
      <c r="F334" s="104"/>
      <c r="G334" s="104"/>
    </row>
    <row r="335" spans="3:7" x14ac:dyDescent="0.25">
      <c r="C335" s="104"/>
      <c r="D335" s="104"/>
      <c r="E335" s="104"/>
      <c r="F335" s="104"/>
      <c r="G335" s="104"/>
    </row>
    <row r="336" spans="3:7" x14ac:dyDescent="0.25">
      <c r="C336" s="104"/>
      <c r="D336" s="104"/>
      <c r="E336" s="104"/>
      <c r="F336" s="104"/>
      <c r="G336" s="104"/>
    </row>
    <row r="337" spans="3:7" x14ac:dyDescent="0.25">
      <c r="C337" s="104"/>
      <c r="D337" s="104"/>
      <c r="E337" s="104"/>
      <c r="F337" s="104"/>
      <c r="G337" s="104"/>
    </row>
    <row r="338" spans="3:7" x14ac:dyDescent="0.25">
      <c r="C338" s="104"/>
      <c r="D338" s="104"/>
      <c r="E338" s="104"/>
      <c r="F338" s="104"/>
      <c r="G338" s="104"/>
    </row>
    <row r="339" spans="3:7" x14ac:dyDescent="0.25">
      <c r="C339" s="104"/>
      <c r="D339" s="104"/>
      <c r="E339" s="104"/>
      <c r="F339" s="104"/>
      <c r="G339" s="104"/>
    </row>
    <row r="340" spans="3:7" x14ac:dyDescent="0.25">
      <c r="C340" s="104"/>
      <c r="D340" s="104"/>
      <c r="E340" s="104"/>
      <c r="F340" s="104"/>
      <c r="G340" s="104"/>
    </row>
    <row r="341" spans="3:7" x14ac:dyDescent="0.25">
      <c r="C341" s="104"/>
      <c r="D341" s="104"/>
      <c r="E341" s="104"/>
      <c r="F341" s="104"/>
      <c r="G341" s="104"/>
    </row>
    <row r="342" spans="3:7" x14ac:dyDescent="0.25">
      <c r="C342" s="104"/>
      <c r="D342" s="104"/>
      <c r="E342" s="104"/>
      <c r="F342" s="104"/>
      <c r="G342" s="104"/>
    </row>
    <row r="343" spans="3:7" x14ac:dyDescent="0.25">
      <c r="C343" s="104"/>
      <c r="D343" s="104"/>
      <c r="E343" s="104"/>
      <c r="F343" s="104"/>
      <c r="G343" s="104"/>
    </row>
    <row r="344" spans="3:7" x14ac:dyDescent="0.25">
      <c r="C344" s="104"/>
      <c r="D344" s="104"/>
      <c r="E344" s="104"/>
      <c r="F344" s="104"/>
      <c r="G344" s="104"/>
    </row>
    <row r="345" spans="3:7" x14ac:dyDescent="0.25">
      <c r="C345" s="104"/>
      <c r="D345" s="104"/>
      <c r="E345" s="104"/>
      <c r="F345" s="104"/>
      <c r="G345" s="104"/>
    </row>
    <row r="346" spans="3:7" x14ac:dyDescent="0.25">
      <c r="C346" s="104"/>
      <c r="D346" s="104"/>
      <c r="E346" s="104"/>
      <c r="F346" s="104"/>
      <c r="G346" s="104"/>
    </row>
    <row r="347" spans="3:7" x14ac:dyDescent="0.25">
      <c r="C347" s="104"/>
      <c r="D347" s="104"/>
      <c r="E347" s="104"/>
      <c r="F347" s="104"/>
      <c r="G347" s="104"/>
    </row>
    <row r="348" spans="3:7" x14ac:dyDescent="0.25">
      <c r="C348" s="104"/>
      <c r="D348" s="104"/>
      <c r="E348" s="104"/>
      <c r="F348" s="104"/>
      <c r="G348" s="104"/>
    </row>
    <row r="349" spans="3:7" x14ac:dyDescent="0.25">
      <c r="C349" s="104"/>
      <c r="D349" s="104"/>
      <c r="E349" s="104"/>
      <c r="F349" s="104"/>
      <c r="G349" s="104"/>
    </row>
    <row r="350" spans="3:7" x14ac:dyDescent="0.25">
      <c r="C350" s="104"/>
      <c r="D350" s="104"/>
      <c r="E350" s="104"/>
      <c r="F350" s="104"/>
      <c r="G350" s="104"/>
    </row>
    <row r="351" spans="3:7" x14ac:dyDescent="0.25">
      <c r="C351" s="104"/>
      <c r="D351" s="104"/>
      <c r="E351" s="104"/>
      <c r="F351" s="104"/>
      <c r="G351" s="104"/>
    </row>
    <row r="352" spans="3:7" x14ac:dyDescent="0.25">
      <c r="C352" s="104"/>
      <c r="D352" s="104"/>
      <c r="E352" s="104"/>
      <c r="F352" s="104"/>
      <c r="G352" s="104"/>
    </row>
    <row r="353" spans="3:7" x14ac:dyDescent="0.25">
      <c r="C353" s="104"/>
      <c r="D353" s="104"/>
      <c r="E353" s="104"/>
      <c r="F353" s="104"/>
      <c r="G353" s="104"/>
    </row>
    <row r="354" spans="3:7" x14ac:dyDescent="0.25">
      <c r="C354" s="104"/>
      <c r="D354" s="104"/>
      <c r="E354" s="104"/>
      <c r="F354" s="104"/>
      <c r="G354" s="104"/>
    </row>
    <row r="355" spans="3:7" x14ac:dyDescent="0.25">
      <c r="C355" s="104"/>
      <c r="D355" s="104"/>
      <c r="E355" s="104"/>
      <c r="F355" s="104"/>
      <c r="G355" s="104"/>
    </row>
    <row r="356" spans="3:7" x14ac:dyDescent="0.25">
      <c r="C356" s="104"/>
      <c r="D356" s="104"/>
      <c r="E356" s="104"/>
      <c r="F356" s="104"/>
      <c r="G356" s="10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74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449.47136499999999</v>
      </c>
      <c r="BC2">
        <v>452.15844099999998</v>
      </c>
      <c r="BD2">
        <v>454.84364299999999</v>
      </c>
      <c r="BE2">
        <v>457.5033565</v>
      </c>
      <c r="BF2">
        <v>460.16216100000003</v>
      </c>
      <c r="BG2">
        <v>462.8212595</v>
      </c>
      <c r="BH2">
        <v>465.47984350000002</v>
      </c>
      <c r="BI2">
        <v>468.1377645</v>
      </c>
      <c r="BJ2">
        <v>470.75838800000002</v>
      </c>
      <c r="BK2">
        <v>473.36157550000001</v>
      </c>
      <c r="BL2">
        <v>475.92622849999998</v>
      </c>
      <c r="BM2">
        <v>478.51845850000001</v>
      </c>
      <c r="BN2">
        <v>481.06469449999997</v>
      </c>
      <c r="BO2">
        <v>483.60182800000001</v>
      </c>
      <c r="BP2">
        <v>486.16783099999998</v>
      </c>
      <c r="BQ2">
        <v>488.73773</v>
      </c>
      <c r="BR2">
        <v>491.2773335</v>
      </c>
      <c r="BS2">
        <v>493.7892865</v>
      </c>
      <c r="BT2">
        <v>496.25283899999999</v>
      </c>
      <c r="BU2">
        <v>498.67548449999998</v>
      </c>
      <c r="BV2">
        <v>501.03741150000002</v>
      </c>
      <c r="BW2">
        <v>503.35302300000001</v>
      </c>
      <c r="BX2">
        <v>505.6977895</v>
      </c>
      <c r="BY2">
        <v>507.98977350000001</v>
      </c>
      <c r="BZ2">
        <v>510.23784799999999</v>
      </c>
      <c r="CA2">
        <v>512.45800550000001</v>
      </c>
      <c r="CB2">
        <v>514.63282400000003</v>
      </c>
      <c r="CC2">
        <v>516.77618150000001</v>
      </c>
      <c r="CD2">
        <v>518.85103500000002</v>
      </c>
      <c r="CE2">
        <v>520.87191700000005</v>
      </c>
      <c r="CF2">
        <v>522.84231799999998</v>
      </c>
      <c r="CG2">
        <v>524.76235899999995</v>
      </c>
      <c r="CH2">
        <v>526.65159949999997</v>
      </c>
      <c r="CI2">
        <v>528.513508</v>
      </c>
      <c r="CJ2">
        <v>530.33496100000002</v>
      </c>
      <c r="CK2">
        <v>532.11419599999999</v>
      </c>
      <c r="CL2">
        <v>533.84089100000006</v>
      </c>
      <c r="CM2">
        <v>535.51997449999999</v>
      </c>
      <c r="CN2">
        <v>537.10769800000003</v>
      </c>
      <c r="CO2">
        <v>538.59291700000006</v>
      </c>
      <c r="CP2">
        <v>540.00464799999997</v>
      </c>
      <c r="CQ2">
        <v>541.33757749999995</v>
      </c>
      <c r="CR2">
        <v>542.59287900000004</v>
      </c>
      <c r="CS2">
        <v>543.77169049999998</v>
      </c>
      <c r="CT2">
        <v>544.87692149999998</v>
      </c>
      <c r="CU2">
        <v>545.91251799999998</v>
      </c>
      <c r="CV2">
        <v>546.88017500000001</v>
      </c>
      <c r="CW2">
        <v>547.77975200000003</v>
      </c>
      <c r="CX2">
        <v>548.58306200000004</v>
      </c>
      <c r="CY2">
        <v>549.2921235</v>
      </c>
      <c r="CZ2">
        <v>549.90580050000005</v>
      </c>
      <c r="DA2">
        <v>550.42645049999999</v>
      </c>
      <c r="DB2">
        <v>550.85306449999996</v>
      </c>
      <c r="DC2">
        <v>551.18835950000005</v>
      </c>
      <c r="DD2">
        <v>551.43606199999999</v>
      </c>
      <c r="DE2">
        <v>551.59827949999999</v>
      </c>
      <c r="DF2">
        <v>551.67836</v>
      </c>
      <c r="DG2">
        <v>551.68002249999995</v>
      </c>
      <c r="DH2">
        <v>551.65067650000003</v>
      </c>
      <c r="DI2">
        <v>551.58832900000004</v>
      </c>
      <c r="DJ2">
        <v>551.48602100000005</v>
      </c>
      <c r="DK2">
        <v>551.33959700000003</v>
      </c>
      <c r="DL2">
        <v>551.15655900000002</v>
      </c>
      <c r="DM2">
        <v>550.94272850000004</v>
      </c>
      <c r="DN2">
        <v>550.68845099999999</v>
      </c>
      <c r="DO2">
        <v>550.394407</v>
      </c>
      <c r="DP2">
        <v>550.06174350000003</v>
      </c>
    </row>
    <row r="3" spans="1:120" x14ac:dyDescent="0.25">
      <c r="A3" t="s">
        <v>129</v>
      </c>
      <c r="B3" t="s">
        <v>130</v>
      </c>
      <c r="C3" t="s">
        <v>74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 s="104">
        <v>1.1204362299999999</v>
      </c>
      <c r="AT3" s="104">
        <v>1.1389868869999999</v>
      </c>
      <c r="AU3">
        <v>1.1560713869999999</v>
      </c>
      <c r="AV3">
        <v>1.176042005</v>
      </c>
      <c r="AW3">
        <v>1.196694838</v>
      </c>
      <c r="AX3" s="104">
        <v>1.2132380739999999</v>
      </c>
      <c r="AY3" s="104">
        <v>1.2317211130000001</v>
      </c>
      <c r="AZ3">
        <v>1.2560793189999999</v>
      </c>
      <c r="BA3">
        <v>1.281470691</v>
      </c>
      <c r="BB3">
        <v>1.3114537500000001</v>
      </c>
      <c r="BC3">
        <v>1.3415163379999999</v>
      </c>
      <c r="BD3">
        <v>1.3698838579999999</v>
      </c>
      <c r="BE3">
        <v>1.392420319</v>
      </c>
      <c r="BF3">
        <v>1.4108135930000001</v>
      </c>
      <c r="BG3">
        <v>1.423520093</v>
      </c>
      <c r="BH3">
        <v>1.4387188280000001</v>
      </c>
      <c r="BI3">
        <v>1.459327681</v>
      </c>
      <c r="BJ3">
        <v>1.477228789</v>
      </c>
      <c r="BK3">
        <v>1.4973883189999999</v>
      </c>
      <c r="BL3">
        <v>1.5145638189999999</v>
      </c>
      <c r="BM3">
        <v>1.5349362010000001</v>
      </c>
      <c r="BN3">
        <v>1.5636719750000001</v>
      </c>
      <c r="BO3">
        <v>1.592471789</v>
      </c>
      <c r="BP3">
        <v>1.615358289</v>
      </c>
      <c r="BQ3">
        <v>1.6331695049999999</v>
      </c>
      <c r="BR3">
        <v>1.645506505</v>
      </c>
      <c r="BS3">
        <v>1.6559095049999999</v>
      </c>
      <c r="BT3">
        <v>1.665907721</v>
      </c>
      <c r="BU3">
        <v>1.6759167210000001</v>
      </c>
      <c r="BV3">
        <v>1.6899078089999999</v>
      </c>
      <c r="BW3">
        <v>1.707745515</v>
      </c>
      <c r="BX3">
        <v>1.727465515</v>
      </c>
      <c r="BY3">
        <v>1.7456125149999999</v>
      </c>
      <c r="BZ3">
        <v>1.763187015</v>
      </c>
      <c r="CA3">
        <v>1.77886374</v>
      </c>
      <c r="CB3">
        <v>1.789465858</v>
      </c>
      <c r="CC3">
        <v>1.799578887</v>
      </c>
      <c r="CD3">
        <v>1.809938877</v>
      </c>
      <c r="CE3">
        <v>1.815430554</v>
      </c>
      <c r="CF3">
        <v>1.8216280540000001</v>
      </c>
      <c r="CG3">
        <v>1.829605054</v>
      </c>
      <c r="CH3">
        <v>1.8433790249999999</v>
      </c>
      <c r="CI3">
        <v>1.860026025</v>
      </c>
      <c r="CJ3">
        <v>1.8756470249999999</v>
      </c>
      <c r="CK3">
        <v>1.8868489070000001</v>
      </c>
      <c r="CL3">
        <v>1.8928537400000001</v>
      </c>
      <c r="CM3">
        <v>1.8948807400000001</v>
      </c>
      <c r="CN3">
        <v>1.8987857699999999</v>
      </c>
      <c r="CO3">
        <v>1.90540927</v>
      </c>
      <c r="CP3">
        <v>1.91155327</v>
      </c>
      <c r="CQ3">
        <v>1.9179482699999999</v>
      </c>
      <c r="CR3">
        <v>1.9227919259999999</v>
      </c>
      <c r="CS3">
        <v>1.9292664260000001</v>
      </c>
      <c r="CT3">
        <v>1.9385159169999999</v>
      </c>
      <c r="CU3">
        <v>1.947512554</v>
      </c>
      <c r="CV3">
        <v>1.956655407</v>
      </c>
      <c r="CW3">
        <v>1.964042407</v>
      </c>
      <c r="CX3">
        <v>1.969623407</v>
      </c>
      <c r="CY3">
        <v>1.9721969070000001</v>
      </c>
      <c r="CZ3">
        <v>1.9738814069999999</v>
      </c>
      <c r="DA3">
        <v>1.9730104070000001</v>
      </c>
      <c r="DB3">
        <v>1.9721260540000001</v>
      </c>
      <c r="DC3">
        <v>1.9731430539999999</v>
      </c>
      <c r="DD3">
        <v>1.9764486910000001</v>
      </c>
      <c r="DE3">
        <v>1.982765691</v>
      </c>
      <c r="DF3">
        <v>1.9904311910000001</v>
      </c>
      <c r="DG3">
        <v>1.998171691</v>
      </c>
      <c r="DH3">
        <v>2.0064751909999998</v>
      </c>
      <c r="DI3">
        <v>2.0122626910000001</v>
      </c>
      <c r="DJ3">
        <v>2.0156031909999998</v>
      </c>
      <c r="DK3">
        <v>2.017500074</v>
      </c>
      <c r="DL3">
        <v>2.0144879850000001</v>
      </c>
      <c r="DM3">
        <v>2.0141224750000002</v>
      </c>
      <c r="DN3">
        <v>2.0111464749999999</v>
      </c>
      <c r="DO3">
        <v>2.0110029749999998</v>
      </c>
      <c r="DP3">
        <v>2.0148119750000002</v>
      </c>
    </row>
    <row r="4" spans="1:120" x14ac:dyDescent="0.25">
      <c r="A4" t="s">
        <v>129</v>
      </c>
      <c r="B4" t="s">
        <v>130</v>
      </c>
      <c r="C4" t="s">
        <v>74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>
        <v>439.77104960000003</v>
      </c>
      <c r="AY4">
        <v>442.4953347</v>
      </c>
      <c r="AZ4">
        <v>445.23035090000002</v>
      </c>
      <c r="BA4">
        <v>447.93655969999998</v>
      </c>
      <c r="BB4">
        <v>450.67211959999997</v>
      </c>
      <c r="BC4">
        <v>453.40107440000003</v>
      </c>
      <c r="BD4">
        <v>456.15326779999998</v>
      </c>
      <c r="BE4">
        <v>458.90159870000002</v>
      </c>
      <c r="BF4">
        <v>461.66420499999998</v>
      </c>
      <c r="BG4">
        <v>464.41381969999998</v>
      </c>
      <c r="BH4">
        <v>467.1586006</v>
      </c>
      <c r="BI4">
        <v>469.90105110000002</v>
      </c>
      <c r="BJ4">
        <v>472.65032330000003</v>
      </c>
      <c r="BK4">
        <v>475.35152360000001</v>
      </c>
      <c r="BL4">
        <v>478.04697950000002</v>
      </c>
      <c r="BM4">
        <v>480.69629479999998</v>
      </c>
      <c r="BN4">
        <v>483.35015829999998</v>
      </c>
      <c r="BO4">
        <v>486.06417110000001</v>
      </c>
      <c r="BP4">
        <v>488.71646440000001</v>
      </c>
      <c r="BQ4">
        <v>491.36253670000002</v>
      </c>
      <c r="BR4">
        <v>494.01728429999997</v>
      </c>
      <c r="BS4">
        <v>496.66420090000003</v>
      </c>
      <c r="BT4">
        <v>499.26098660000002</v>
      </c>
      <c r="BU4">
        <v>501.81813529999999</v>
      </c>
      <c r="BV4">
        <v>504.34385780000002</v>
      </c>
      <c r="BW4">
        <v>506.78682600000002</v>
      </c>
      <c r="BX4">
        <v>509.22827430000001</v>
      </c>
      <c r="BY4">
        <v>511.63441990000001</v>
      </c>
      <c r="BZ4">
        <v>514.00875829999995</v>
      </c>
      <c r="CA4">
        <v>516.33817780000004</v>
      </c>
      <c r="CB4">
        <v>518.60498229999996</v>
      </c>
      <c r="CC4">
        <v>520.84309259999998</v>
      </c>
      <c r="CD4">
        <v>523.0812406</v>
      </c>
      <c r="CE4">
        <v>525.21964969999999</v>
      </c>
      <c r="CF4">
        <v>527.31392549999998</v>
      </c>
      <c r="CG4">
        <v>529.37428290000003</v>
      </c>
      <c r="CH4">
        <v>531.39926549999996</v>
      </c>
      <c r="CI4">
        <v>533.3802905</v>
      </c>
      <c r="CJ4">
        <v>535.34543359999998</v>
      </c>
      <c r="CK4">
        <v>537.26140090000001</v>
      </c>
      <c r="CL4">
        <v>539.13172589999999</v>
      </c>
      <c r="CM4">
        <v>540.95227469999998</v>
      </c>
      <c r="CN4">
        <v>542.67571810000004</v>
      </c>
      <c r="CO4">
        <v>544.29493449999995</v>
      </c>
      <c r="CP4">
        <v>545.77780780000001</v>
      </c>
      <c r="CQ4">
        <v>547.16661120000003</v>
      </c>
      <c r="CR4">
        <v>548.54601260000004</v>
      </c>
      <c r="CS4">
        <v>549.85288890000004</v>
      </c>
      <c r="CT4">
        <v>551.08435489999999</v>
      </c>
      <c r="CU4">
        <v>552.2436093</v>
      </c>
      <c r="CV4">
        <v>553.34252919999994</v>
      </c>
      <c r="CW4">
        <v>554.3654808</v>
      </c>
      <c r="CX4">
        <v>555.26835730000005</v>
      </c>
      <c r="CY4">
        <v>556.06944950000002</v>
      </c>
      <c r="CZ4">
        <v>556.753964</v>
      </c>
      <c r="DA4">
        <v>557.37320039999997</v>
      </c>
      <c r="DB4">
        <v>557.89604710000003</v>
      </c>
      <c r="DC4">
        <v>558.30610579999995</v>
      </c>
      <c r="DD4">
        <v>558.62735750000002</v>
      </c>
      <c r="DE4">
        <v>558.86167709999995</v>
      </c>
      <c r="DF4">
        <v>558.97382440000001</v>
      </c>
      <c r="DG4">
        <v>558.98432909999997</v>
      </c>
      <c r="DH4">
        <v>558.95935829999996</v>
      </c>
      <c r="DI4">
        <v>558.98155819999999</v>
      </c>
      <c r="DJ4">
        <v>558.98559680000005</v>
      </c>
      <c r="DK4">
        <v>558.94392100000005</v>
      </c>
      <c r="DL4">
        <v>558.8568166</v>
      </c>
      <c r="DM4">
        <v>558.72534619999999</v>
      </c>
      <c r="DN4">
        <v>558.54942670000003</v>
      </c>
      <c r="DO4">
        <v>558.32252200000005</v>
      </c>
      <c r="DP4">
        <v>558.06265259999998</v>
      </c>
    </row>
    <row r="5" spans="1:120" x14ac:dyDescent="0.25">
      <c r="A5" t="s">
        <v>129</v>
      </c>
      <c r="B5" t="s">
        <v>130</v>
      </c>
      <c r="C5" t="s">
        <v>74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>
        <v>1.387389717</v>
      </c>
      <c r="BA5">
        <v>1.4126684009999999</v>
      </c>
      <c r="BB5">
        <v>1.445277272</v>
      </c>
      <c r="BC5">
        <v>1.475410307</v>
      </c>
      <c r="BD5">
        <v>1.507569838</v>
      </c>
      <c r="BE5">
        <v>1.5324377600000001</v>
      </c>
      <c r="BF5">
        <v>1.555641195</v>
      </c>
      <c r="BG5">
        <v>1.5768577399999999</v>
      </c>
      <c r="BH5">
        <v>1.5969545599999999</v>
      </c>
      <c r="BI5">
        <v>1.6166661600000001</v>
      </c>
      <c r="BJ5">
        <v>1.6381490009999999</v>
      </c>
      <c r="BK5">
        <v>1.6612868009999999</v>
      </c>
      <c r="BL5">
        <v>1.6873185770000001</v>
      </c>
      <c r="BM5">
        <v>1.719229777</v>
      </c>
      <c r="BN5">
        <v>1.7485185679999999</v>
      </c>
      <c r="BO5">
        <v>1.7749601749999999</v>
      </c>
      <c r="BP5">
        <v>1.8023920339999999</v>
      </c>
      <c r="BQ5">
        <v>1.825096034</v>
      </c>
      <c r="BR5">
        <v>1.8434470679999999</v>
      </c>
      <c r="BS5">
        <v>1.8618969519999999</v>
      </c>
      <c r="BT5">
        <v>1.880386052</v>
      </c>
      <c r="BU5">
        <v>1.894219385</v>
      </c>
      <c r="BV5">
        <v>1.9118625520000001</v>
      </c>
      <c r="BW5">
        <v>1.930760507</v>
      </c>
      <c r="BX5">
        <v>1.949090513</v>
      </c>
      <c r="BY5">
        <v>1.9691301379999999</v>
      </c>
      <c r="BZ5">
        <v>1.984732164</v>
      </c>
      <c r="CA5">
        <v>1.9999201769999999</v>
      </c>
      <c r="CB5">
        <v>2.0145616070000001</v>
      </c>
      <c r="CC5">
        <v>2.0237965720000002</v>
      </c>
      <c r="CD5">
        <v>2.0339559719999998</v>
      </c>
      <c r="CE5">
        <v>2.0437534949999998</v>
      </c>
      <c r="CF5">
        <v>2.053583395</v>
      </c>
      <c r="CG5">
        <v>2.0647669280000001</v>
      </c>
      <c r="CH5">
        <v>2.0795948379999998</v>
      </c>
      <c r="CI5">
        <v>2.0951638680000002</v>
      </c>
      <c r="CJ5">
        <v>2.110556528</v>
      </c>
      <c r="CK5">
        <v>2.122845474</v>
      </c>
      <c r="CL5">
        <v>2.1326619739999999</v>
      </c>
      <c r="CM5">
        <v>2.1430943280000001</v>
      </c>
      <c r="CN5">
        <v>2.1488859950000001</v>
      </c>
      <c r="CO5">
        <v>2.1554848619999998</v>
      </c>
      <c r="CP5">
        <v>2.1632918440000002</v>
      </c>
      <c r="CQ5">
        <v>2.1714633189999999</v>
      </c>
      <c r="CR5">
        <v>2.1785189539999998</v>
      </c>
      <c r="CS5">
        <v>2.1845554539999998</v>
      </c>
      <c r="CT5">
        <v>2.1930597889999999</v>
      </c>
      <c r="CU5">
        <v>2.204850489</v>
      </c>
      <c r="CV5">
        <v>2.2168725889999998</v>
      </c>
      <c r="CW5">
        <v>2.2265307249999999</v>
      </c>
      <c r="CX5">
        <v>2.2329448250000001</v>
      </c>
      <c r="CY5">
        <v>2.237788299</v>
      </c>
      <c r="CZ5">
        <v>2.2443929229999999</v>
      </c>
      <c r="DA5">
        <v>2.2489433660000002</v>
      </c>
      <c r="DB5">
        <v>2.252468366</v>
      </c>
      <c r="DC5">
        <v>2.256939966</v>
      </c>
      <c r="DD5">
        <v>2.2606414319999999</v>
      </c>
      <c r="DE5">
        <v>2.2621730320000002</v>
      </c>
      <c r="DF5">
        <v>2.2681145150000002</v>
      </c>
      <c r="DG5">
        <v>2.2762093810000001</v>
      </c>
      <c r="DH5">
        <v>2.2849515810000001</v>
      </c>
      <c r="DI5">
        <v>2.2918177810000002</v>
      </c>
      <c r="DJ5">
        <v>2.2959339480000001</v>
      </c>
      <c r="DK5">
        <v>2.2956092479999999</v>
      </c>
      <c r="DL5">
        <v>2.2944079479999999</v>
      </c>
      <c r="DM5">
        <v>2.2936379480000002</v>
      </c>
      <c r="DN5">
        <v>2.294525707</v>
      </c>
      <c r="DO5">
        <v>2.295621589</v>
      </c>
      <c r="DP5">
        <v>2.2975409070000001</v>
      </c>
    </row>
    <row r="6" spans="1:120" x14ac:dyDescent="0.25">
      <c r="A6" t="s">
        <v>129</v>
      </c>
      <c r="B6" t="s">
        <v>130</v>
      </c>
      <c r="C6" t="s">
        <v>74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454.23363499999999</v>
      </c>
      <c r="BC6">
        <v>457.29566999999997</v>
      </c>
      <c r="BD6">
        <v>460.36344000000003</v>
      </c>
      <c r="BE6">
        <v>463.40471500000001</v>
      </c>
      <c r="BF6">
        <v>466.47672999999998</v>
      </c>
      <c r="BG6">
        <v>469.55862999999999</v>
      </c>
      <c r="BH6">
        <v>472.65171500000002</v>
      </c>
      <c r="BI6">
        <v>475.78811999999999</v>
      </c>
      <c r="BJ6">
        <v>478.93560000000002</v>
      </c>
      <c r="BK6">
        <v>482.06009</v>
      </c>
      <c r="BL6">
        <v>485.12303500000002</v>
      </c>
      <c r="BM6">
        <v>488.11597999999998</v>
      </c>
      <c r="BN6">
        <v>491.08305000000001</v>
      </c>
      <c r="BO6">
        <v>494.04171500000001</v>
      </c>
      <c r="BP6">
        <v>497.052885</v>
      </c>
      <c r="BQ6">
        <v>500.21672000000001</v>
      </c>
      <c r="BR6">
        <v>503.26866999999999</v>
      </c>
      <c r="BS6">
        <v>506.30963000000003</v>
      </c>
      <c r="BT6">
        <v>509.42597499999999</v>
      </c>
      <c r="BU6">
        <v>512.49954500000001</v>
      </c>
      <c r="BV6">
        <v>515.46411000000001</v>
      </c>
      <c r="BW6">
        <v>518.30645500000003</v>
      </c>
      <c r="BX6">
        <v>521.21201499999995</v>
      </c>
      <c r="BY6">
        <v>524.14520500000003</v>
      </c>
      <c r="BZ6">
        <v>526.94069000000002</v>
      </c>
      <c r="CA6">
        <v>529.67076499999996</v>
      </c>
      <c r="CB6">
        <v>532.40009999999995</v>
      </c>
      <c r="CC6">
        <v>535.12714500000004</v>
      </c>
      <c r="CD6">
        <v>537.90329999999994</v>
      </c>
      <c r="CE6">
        <v>540.52895999999998</v>
      </c>
      <c r="CF6">
        <v>543.06569000000002</v>
      </c>
      <c r="CG6">
        <v>545.54468999999995</v>
      </c>
      <c r="CH6">
        <v>547.93672000000004</v>
      </c>
      <c r="CI6">
        <v>550.36985000000004</v>
      </c>
      <c r="CJ6">
        <v>552.73761500000001</v>
      </c>
      <c r="CK6">
        <v>555.04262000000006</v>
      </c>
      <c r="CL6">
        <v>557.30607999999995</v>
      </c>
      <c r="CM6">
        <v>559.57433000000003</v>
      </c>
      <c r="CN6">
        <v>561.79462000000001</v>
      </c>
      <c r="CO6">
        <v>563.97982500000001</v>
      </c>
      <c r="CP6">
        <v>566.09945000000005</v>
      </c>
      <c r="CQ6">
        <v>568.07093999999995</v>
      </c>
      <c r="CR6">
        <v>569.91162499999996</v>
      </c>
      <c r="CS6">
        <v>571.618245</v>
      </c>
      <c r="CT6">
        <v>573.24708499999997</v>
      </c>
      <c r="CU6">
        <v>574.81701499999997</v>
      </c>
      <c r="CV6">
        <v>576.33851500000003</v>
      </c>
      <c r="CW6">
        <v>577.71222999999998</v>
      </c>
      <c r="CX6">
        <v>579.009725</v>
      </c>
      <c r="CY6">
        <v>580.20554000000004</v>
      </c>
      <c r="CZ6">
        <v>581.38174000000004</v>
      </c>
      <c r="DA6">
        <v>582.38388999999995</v>
      </c>
      <c r="DB6">
        <v>583.32271500000002</v>
      </c>
      <c r="DC6">
        <v>584.16755499999999</v>
      </c>
      <c r="DD6">
        <v>584.84707500000002</v>
      </c>
      <c r="DE6">
        <v>585.45307500000001</v>
      </c>
      <c r="DF6">
        <v>586.01070000000004</v>
      </c>
      <c r="DG6">
        <v>586.36810000000003</v>
      </c>
      <c r="DH6">
        <v>586.62487999999996</v>
      </c>
      <c r="DI6">
        <v>586.83734500000003</v>
      </c>
      <c r="DJ6">
        <v>587.06334500000003</v>
      </c>
      <c r="DK6">
        <v>587.25052500000004</v>
      </c>
      <c r="DL6">
        <v>587.44580499999995</v>
      </c>
      <c r="DM6">
        <v>587.54642000000001</v>
      </c>
      <c r="DN6">
        <v>587.71743000000004</v>
      </c>
      <c r="DO6">
        <v>587.80489999999998</v>
      </c>
      <c r="DP6">
        <v>587.77076</v>
      </c>
    </row>
    <row r="7" spans="1:120" x14ac:dyDescent="0.25">
      <c r="A7" t="s">
        <v>129</v>
      </c>
      <c r="B7" t="s">
        <v>130</v>
      </c>
      <c r="C7" t="s">
        <v>74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 s="104">
        <v>1.4505883770000001</v>
      </c>
      <c r="AV7" s="104">
        <v>1.4766780829999999</v>
      </c>
      <c r="AW7" s="104">
        <v>1.5019446519999999</v>
      </c>
      <c r="AX7" s="104">
        <v>1.5291745539999999</v>
      </c>
      <c r="AY7">
        <v>1.5586108279999999</v>
      </c>
      <c r="AZ7" s="104">
        <v>1.590843083</v>
      </c>
      <c r="BA7" s="104">
        <v>1.6237318089999999</v>
      </c>
      <c r="BB7" s="104">
        <v>1.6612889660000001</v>
      </c>
      <c r="BC7" s="104">
        <v>1.6978212210000001</v>
      </c>
      <c r="BD7">
        <v>1.7329005340000001</v>
      </c>
      <c r="BE7">
        <v>1.7661177889999999</v>
      </c>
      <c r="BF7">
        <v>1.798467789</v>
      </c>
      <c r="BG7">
        <v>1.8271991620000001</v>
      </c>
      <c r="BH7">
        <v>1.8517435739999999</v>
      </c>
      <c r="BI7">
        <v>1.8773796519999999</v>
      </c>
      <c r="BJ7">
        <v>1.9042316130000001</v>
      </c>
      <c r="BK7">
        <v>1.933776613</v>
      </c>
      <c r="BL7">
        <v>1.963974162</v>
      </c>
      <c r="BM7">
        <v>1.994827691</v>
      </c>
      <c r="BN7">
        <v>2.0296366130000001</v>
      </c>
      <c r="BO7">
        <v>2.0642103380000001</v>
      </c>
      <c r="BP7">
        <v>2.0968645540000002</v>
      </c>
      <c r="BQ7">
        <v>2.1267050439999999</v>
      </c>
      <c r="BR7">
        <v>2.152261025</v>
      </c>
      <c r="BS7">
        <v>2.172756025</v>
      </c>
      <c r="BT7">
        <v>2.1921783769999998</v>
      </c>
      <c r="BU7">
        <v>2.213294554</v>
      </c>
      <c r="BV7">
        <v>2.2348575930000001</v>
      </c>
      <c r="BW7">
        <v>2.2578615150000001</v>
      </c>
      <c r="BX7">
        <v>2.2832439660000001</v>
      </c>
      <c r="BY7">
        <v>2.306251515</v>
      </c>
      <c r="BZ7">
        <v>2.3277670050000001</v>
      </c>
      <c r="CA7">
        <v>2.350707495</v>
      </c>
      <c r="CB7">
        <v>2.3699217109999999</v>
      </c>
      <c r="CC7">
        <v>2.3855978869999999</v>
      </c>
      <c r="CD7">
        <v>2.4028033770000001</v>
      </c>
      <c r="CE7">
        <v>2.4196683769999998</v>
      </c>
      <c r="CF7">
        <v>2.4357094560000001</v>
      </c>
      <c r="CG7">
        <v>2.4526370050000001</v>
      </c>
      <c r="CH7">
        <v>2.4718122010000001</v>
      </c>
      <c r="CI7">
        <v>2.4939461230000002</v>
      </c>
      <c r="CJ7">
        <v>2.5166256319999998</v>
      </c>
      <c r="CK7">
        <v>2.5359656319999999</v>
      </c>
      <c r="CL7">
        <v>2.5528768089999998</v>
      </c>
      <c r="CM7">
        <v>2.5653732790000001</v>
      </c>
      <c r="CN7">
        <v>2.5787730830000002</v>
      </c>
      <c r="CO7">
        <v>2.5896062209999999</v>
      </c>
      <c r="CP7">
        <v>2.5971265149999998</v>
      </c>
      <c r="CQ7">
        <v>2.6069270050000002</v>
      </c>
      <c r="CR7">
        <v>2.6183667110000002</v>
      </c>
      <c r="CS7">
        <v>2.6286067110000002</v>
      </c>
      <c r="CT7">
        <v>2.6409854359999998</v>
      </c>
      <c r="CU7">
        <v>2.6555475930000001</v>
      </c>
      <c r="CV7">
        <v>2.6711672009999998</v>
      </c>
      <c r="CW7">
        <v>2.6850502399999998</v>
      </c>
      <c r="CX7">
        <v>2.69717524</v>
      </c>
      <c r="CY7">
        <v>2.706975436</v>
      </c>
      <c r="CZ7">
        <v>2.714980926</v>
      </c>
      <c r="DA7">
        <v>2.7223859259999998</v>
      </c>
      <c r="DB7">
        <v>2.7290009259999999</v>
      </c>
      <c r="DC7">
        <v>2.7361709259999998</v>
      </c>
      <c r="DD7">
        <v>2.7441264169999999</v>
      </c>
      <c r="DE7">
        <v>2.7541202400000002</v>
      </c>
      <c r="DF7">
        <v>2.7649602400000002</v>
      </c>
      <c r="DG7">
        <v>2.7760102400000002</v>
      </c>
      <c r="DH7">
        <v>2.7874902399999999</v>
      </c>
      <c r="DI7">
        <v>2.7954658280000002</v>
      </c>
      <c r="DJ7">
        <v>2.800226221</v>
      </c>
      <c r="DK7">
        <v>2.802486907</v>
      </c>
      <c r="DL7">
        <v>2.8049966130000001</v>
      </c>
      <c r="DM7">
        <v>2.8108866130000001</v>
      </c>
      <c r="DN7">
        <v>2.8140322009999998</v>
      </c>
      <c r="DO7">
        <v>2.8189520049999999</v>
      </c>
      <c r="DP7">
        <v>2.8263520049999999</v>
      </c>
    </row>
    <row r="8" spans="1:120" x14ac:dyDescent="0.25">
      <c r="A8" t="s">
        <v>129</v>
      </c>
      <c r="B8" t="s">
        <v>130</v>
      </c>
      <c r="C8" t="s">
        <v>74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458.60521560000001</v>
      </c>
      <c r="BC8">
        <v>461.9171566</v>
      </c>
      <c r="BD8">
        <v>465.2117351</v>
      </c>
      <c r="BE8">
        <v>468.51584400000002</v>
      </c>
      <c r="BF8">
        <v>471.8633663</v>
      </c>
      <c r="BG8">
        <v>475.23868590000001</v>
      </c>
      <c r="BH8">
        <v>478.62272910000002</v>
      </c>
      <c r="BI8">
        <v>482.0606477</v>
      </c>
      <c r="BJ8">
        <v>485.46770229999998</v>
      </c>
      <c r="BK8">
        <v>488.84703389999999</v>
      </c>
      <c r="BL8">
        <v>492.3115583</v>
      </c>
      <c r="BM8">
        <v>495.73170479999999</v>
      </c>
      <c r="BN8">
        <v>499.1512836</v>
      </c>
      <c r="BO8">
        <v>502.61673969999998</v>
      </c>
      <c r="BP8">
        <v>506.07229230000002</v>
      </c>
      <c r="BQ8">
        <v>509.51659510000002</v>
      </c>
      <c r="BR8">
        <v>512.95418900000004</v>
      </c>
      <c r="BS8">
        <v>516.43423700000005</v>
      </c>
      <c r="BT8">
        <v>519.85821399999998</v>
      </c>
      <c r="BU8">
        <v>523.17614070000002</v>
      </c>
      <c r="BV8">
        <v>526.48144769999999</v>
      </c>
      <c r="BW8">
        <v>529.84582479999995</v>
      </c>
      <c r="BX8">
        <v>533.21042639999996</v>
      </c>
      <c r="BY8">
        <v>536.53611550000005</v>
      </c>
      <c r="BZ8">
        <v>539.80850310000005</v>
      </c>
      <c r="CA8">
        <v>543.02224690000003</v>
      </c>
      <c r="CB8">
        <v>546.16458139999997</v>
      </c>
      <c r="CC8">
        <v>549.28253670000004</v>
      </c>
      <c r="CD8">
        <v>552.44916569999998</v>
      </c>
      <c r="CE8">
        <v>555.57263139999998</v>
      </c>
      <c r="CF8">
        <v>558.59930169999996</v>
      </c>
      <c r="CG8">
        <v>561.64546250000001</v>
      </c>
      <c r="CH8">
        <v>564.63621239999998</v>
      </c>
      <c r="CI8">
        <v>567.59600899999998</v>
      </c>
      <c r="CJ8">
        <v>570.45643429999996</v>
      </c>
      <c r="CK8">
        <v>573.30052739999996</v>
      </c>
      <c r="CL8">
        <v>575.91607020000004</v>
      </c>
      <c r="CM8">
        <v>578.52483989999996</v>
      </c>
      <c r="CN8">
        <v>581.31848119999995</v>
      </c>
      <c r="CO8">
        <v>584.00255819999995</v>
      </c>
      <c r="CP8">
        <v>586.35205710000002</v>
      </c>
      <c r="CQ8">
        <v>588.50552400000004</v>
      </c>
      <c r="CR8">
        <v>590.84188970000002</v>
      </c>
      <c r="CS8">
        <v>592.97326480000004</v>
      </c>
      <c r="CT8">
        <v>595.00213389999999</v>
      </c>
      <c r="CU8">
        <v>596.81250669999997</v>
      </c>
      <c r="CV8">
        <v>598.54453439999997</v>
      </c>
      <c r="CW8">
        <v>600.29663830000004</v>
      </c>
      <c r="CX8">
        <v>601.91748359999997</v>
      </c>
      <c r="CY8">
        <v>603.46063230000004</v>
      </c>
      <c r="CZ8">
        <v>604.79204389999995</v>
      </c>
      <c r="DA8">
        <v>606.10425559999999</v>
      </c>
      <c r="DB8">
        <v>607.71304429999998</v>
      </c>
      <c r="DC8">
        <v>608.92939760000002</v>
      </c>
      <c r="DD8">
        <v>609.85941869999999</v>
      </c>
      <c r="DE8">
        <v>610.96854580000002</v>
      </c>
      <c r="DF8">
        <v>612.00870080000004</v>
      </c>
      <c r="DG8">
        <v>612.83027790000006</v>
      </c>
      <c r="DH8">
        <v>613.48210389999997</v>
      </c>
      <c r="DI8">
        <v>614.10498270000005</v>
      </c>
      <c r="DJ8">
        <v>614.97160240000005</v>
      </c>
      <c r="DK8">
        <v>615.48760719999996</v>
      </c>
      <c r="DL8">
        <v>616.15137579999998</v>
      </c>
      <c r="DM8">
        <v>616.4707118</v>
      </c>
      <c r="DN8">
        <v>616.77443440000002</v>
      </c>
      <c r="DO8">
        <v>617.11540479999996</v>
      </c>
      <c r="DP8">
        <v>617.31751989999998</v>
      </c>
    </row>
    <row r="9" spans="1:120" x14ac:dyDescent="0.25">
      <c r="A9" t="s">
        <v>129</v>
      </c>
      <c r="B9" t="s">
        <v>130</v>
      </c>
      <c r="C9" t="s">
        <v>74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1.971849848</v>
      </c>
      <c r="BE9">
        <v>2.0102872540000001</v>
      </c>
      <c r="BF9">
        <v>2.0539806540000001</v>
      </c>
      <c r="BG9">
        <v>2.0960631539999999</v>
      </c>
      <c r="BH9">
        <v>2.132040838</v>
      </c>
      <c r="BI9">
        <v>2.1735991069999998</v>
      </c>
      <c r="BJ9">
        <v>2.2093585519999999</v>
      </c>
      <c r="BK9">
        <v>2.2451616379999999</v>
      </c>
      <c r="BL9">
        <v>2.2818096250000002</v>
      </c>
      <c r="BM9">
        <v>2.3236184789999998</v>
      </c>
      <c r="BN9">
        <v>2.3627366749999998</v>
      </c>
      <c r="BO9">
        <v>2.4079037379999999</v>
      </c>
      <c r="BP9">
        <v>2.4482835380000001</v>
      </c>
      <c r="BQ9">
        <v>2.4850557379999998</v>
      </c>
      <c r="BR9">
        <v>2.5166184380000001</v>
      </c>
      <c r="BS9">
        <v>2.5443860379999999</v>
      </c>
      <c r="BT9">
        <v>2.570022738</v>
      </c>
      <c r="BU9">
        <v>2.594737072</v>
      </c>
      <c r="BV9">
        <v>2.6250992279999998</v>
      </c>
      <c r="BW9">
        <v>2.6572798049999999</v>
      </c>
      <c r="BX9">
        <v>2.6913025049999999</v>
      </c>
      <c r="BY9">
        <v>2.723258038</v>
      </c>
      <c r="BZ9">
        <v>2.7533020129999999</v>
      </c>
      <c r="CA9">
        <v>2.7824690030000001</v>
      </c>
      <c r="CB9">
        <v>2.8073592789999999</v>
      </c>
      <c r="CC9">
        <v>2.8299851789999999</v>
      </c>
      <c r="CD9">
        <v>2.8510445789999999</v>
      </c>
      <c r="CE9">
        <v>2.8713389130000002</v>
      </c>
      <c r="CF9">
        <v>2.8913266360000001</v>
      </c>
      <c r="CG9">
        <v>2.9113337110000002</v>
      </c>
      <c r="CH9">
        <v>2.9362609110000002</v>
      </c>
      <c r="CI9">
        <v>2.9628083109999999</v>
      </c>
      <c r="CJ9">
        <v>2.9890095109999999</v>
      </c>
      <c r="CK9">
        <v>3.012864311</v>
      </c>
      <c r="CL9">
        <v>3.0332778459999998</v>
      </c>
      <c r="CM9">
        <v>3.0502576459999999</v>
      </c>
      <c r="CN9">
        <v>3.065943146</v>
      </c>
      <c r="CO9">
        <v>3.081300546</v>
      </c>
      <c r="CP9">
        <v>3.0960955189999999</v>
      </c>
      <c r="CQ9">
        <v>3.111522119</v>
      </c>
      <c r="CR9">
        <v>3.1270864189999998</v>
      </c>
      <c r="CS9">
        <v>3.1439715189999999</v>
      </c>
      <c r="CT9">
        <v>3.1634854190000001</v>
      </c>
      <c r="CU9">
        <v>3.18259107</v>
      </c>
      <c r="CV9">
        <v>3.2019541440000001</v>
      </c>
      <c r="CW9">
        <v>3.2186174699999999</v>
      </c>
      <c r="CX9">
        <v>3.2335271699999999</v>
      </c>
      <c r="CY9">
        <v>3.2444197539999999</v>
      </c>
      <c r="CZ9">
        <v>3.2558742440000001</v>
      </c>
      <c r="DA9">
        <v>3.2664046870000001</v>
      </c>
      <c r="DB9">
        <v>3.2773601870000002</v>
      </c>
      <c r="DC9">
        <v>3.2883305209999998</v>
      </c>
      <c r="DD9">
        <v>3.2998514540000001</v>
      </c>
      <c r="DE9">
        <v>3.3121583719999999</v>
      </c>
      <c r="DF9">
        <v>3.326209687</v>
      </c>
      <c r="DG9">
        <v>3.3403136870000001</v>
      </c>
      <c r="DH9">
        <v>3.355179975</v>
      </c>
      <c r="DI9">
        <v>3.3672555110000002</v>
      </c>
      <c r="DJ9">
        <v>3.3753910110000001</v>
      </c>
      <c r="DK9">
        <v>3.3835468070000001</v>
      </c>
      <c r="DL9">
        <v>3.3881508720000002</v>
      </c>
      <c r="DM9">
        <v>3.3949352770000001</v>
      </c>
      <c r="DN9">
        <v>3.4048090769999999</v>
      </c>
      <c r="DO9">
        <v>3.4153152420000001</v>
      </c>
      <c r="DP9">
        <v>3.426840742</v>
      </c>
    </row>
    <row r="10" spans="1:120" x14ac:dyDescent="0.25">
      <c r="A10" t="s">
        <v>129</v>
      </c>
      <c r="B10" t="s">
        <v>130</v>
      </c>
      <c r="C10" t="s">
        <v>74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458.28351149999997</v>
      </c>
      <c r="BB10">
        <v>461.80049000000002</v>
      </c>
      <c r="BC10">
        <v>465.35799100000003</v>
      </c>
      <c r="BD10">
        <v>468.93747200000001</v>
      </c>
      <c r="BE10">
        <v>472.45745499999998</v>
      </c>
      <c r="BF10">
        <v>476.02659799999998</v>
      </c>
      <c r="BG10">
        <v>479.71329500000002</v>
      </c>
      <c r="BH10">
        <v>483.34585550000003</v>
      </c>
      <c r="BI10">
        <v>486.98869250000001</v>
      </c>
      <c r="BJ10">
        <v>490.64081800000002</v>
      </c>
      <c r="BK10">
        <v>494.41644050000002</v>
      </c>
      <c r="BL10">
        <v>497.94687900000002</v>
      </c>
      <c r="BM10">
        <v>501.58839949999998</v>
      </c>
      <c r="BN10">
        <v>505.21457450000003</v>
      </c>
      <c r="BO10">
        <v>509.00325700000002</v>
      </c>
      <c r="BP10">
        <v>512.58463600000005</v>
      </c>
      <c r="BQ10">
        <v>516.36896899999999</v>
      </c>
      <c r="BR10">
        <v>520.17186200000003</v>
      </c>
      <c r="BS10">
        <v>523.98887500000001</v>
      </c>
      <c r="BT10">
        <v>527.75242649999996</v>
      </c>
      <c r="BU10">
        <v>531.53273750000005</v>
      </c>
      <c r="BV10">
        <v>535.18456049999998</v>
      </c>
      <c r="BW10">
        <v>539.00287649999996</v>
      </c>
      <c r="BX10">
        <v>542.70573999999999</v>
      </c>
      <c r="BY10">
        <v>546.26238000000001</v>
      </c>
      <c r="BZ10">
        <v>549.812679</v>
      </c>
      <c r="CA10">
        <v>553.31651499999998</v>
      </c>
      <c r="CB10">
        <v>556.74370699999997</v>
      </c>
      <c r="CC10">
        <v>559.96421499999997</v>
      </c>
      <c r="CD10">
        <v>563.31917799999997</v>
      </c>
      <c r="CE10">
        <v>566.7351635</v>
      </c>
      <c r="CF10">
        <v>570.01411499999995</v>
      </c>
      <c r="CG10">
        <v>573.20279700000003</v>
      </c>
      <c r="CH10">
        <v>576.53909999999996</v>
      </c>
      <c r="CI10">
        <v>579.82611299999996</v>
      </c>
      <c r="CJ10">
        <v>583.06607450000001</v>
      </c>
      <c r="CK10">
        <v>586.25725250000005</v>
      </c>
      <c r="CL10">
        <v>589.39458400000001</v>
      </c>
      <c r="CM10">
        <v>592.47210949999999</v>
      </c>
      <c r="CN10">
        <v>595.441777</v>
      </c>
      <c r="CO10">
        <v>598.30655449999995</v>
      </c>
      <c r="CP10">
        <v>601.06823399999996</v>
      </c>
      <c r="CQ10">
        <v>603.72749699999997</v>
      </c>
      <c r="CR10">
        <v>606.28708300000005</v>
      </c>
      <c r="CS10">
        <v>608.749638</v>
      </c>
      <c r="CT10">
        <v>611.30326300000002</v>
      </c>
      <c r="CU10">
        <v>613.70260900000005</v>
      </c>
      <c r="CV10">
        <v>615.97640249999995</v>
      </c>
      <c r="CW10">
        <v>617.83772199999999</v>
      </c>
      <c r="CX10">
        <v>619.68554099999994</v>
      </c>
      <c r="CY10">
        <v>621.55886999999996</v>
      </c>
      <c r="CZ10">
        <v>623.30253549999998</v>
      </c>
      <c r="DA10">
        <v>624.91864299999997</v>
      </c>
      <c r="DB10">
        <v>626.43559900000002</v>
      </c>
      <c r="DC10">
        <v>627.74567000000002</v>
      </c>
      <c r="DD10">
        <v>629.09614699999997</v>
      </c>
      <c r="DE10">
        <v>630.24549649999994</v>
      </c>
      <c r="DF10">
        <v>631.30735300000003</v>
      </c>
      <c r="DG10">
        <v>632.27601449999997</v>
      </c>
      <c r="DH10">
        <v>633.16931099999999</v>
      </c>
      <c r="DI10">
        <v>633.97946449999995</v>
      </c>
      <c r="DJ10">
        <v>634.85786299999995</v>
      </c>
      <c r="DK10">
        <v>635.72204999999997</v>
      </c>
      <c r="DL10">
        <v>636.79859450000004</v>
      </c>
      <c r="DM10">
        <v>637.81556250000006</v>
      </c>
      <c r="DN10">
        <v>638.77290900000003</v>
      </c>
      <c r="DO10">
        <v>639.64869599999997</v>
      </c>
      <c r="DP10">
        <v>639.97331799999995</v>
      </c>
    </row>
    <row r="11" spans="1:120" x14ac:dyDescent="0.25">
      <c r="A11" t="s">
        <v>129</v>
      </c>
      <c r="B11" t="s">
        <v>130</v>
      </c>
      <c r="C11" t="s">
        <v>74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>
        <v>1.967091495</v>
      </c>
      <c r="BA11">
        <v>2.013479995</v>
      </c>
      <c r="BB11">
        <v>2.0640107009999999</v>
      </c>
      <c r="BC11">
        <v>2.1210627500000001</v>
      </c>
      <c r="BD11">
        <v>2.1749061030000001</v>
      </c>
      <c r="BE11">
        <v>2.2296737599999998</v>
      </c>
      <c r="BF11">
        <v>2.2808355740000001</v>
      </c>
      <c r="BG11">
        <v>2.3294138090000001</v>
      </c>
      <c r="BH11">
        <v>2.3752423089999999</v>
      </c>
      <c r="BI11">
        <v>2.4174713680000002</v>
      </c>
      <c r="BJ11">
        <v>2.4609060829999998</v>
      </c>
      <c r="BK11">
        <v>2.5057520539999998</v>
      </c>
      <c r="BL11">
        <v>2.5535254950000001</v>
      </c>
      <c r="BM11">
        <v>2.6052194950000001</v>
      </c>
      <c r="BN11">
        <v>2.6590079950000001</v>
      </c>
      <c r="BO11">
        <v>2.7139838869999999</v>
      </c>
      <c r="BP11">
        <v>2.7712850929999999</v>
      </c>
      <c r="BQ11">
        <v>2.824435593</v>
      </c>
      <c r="BR11">
        <v>2.8718040930000002</v>
      </c>
      <c r="BS11">
        <v>2.9132470050000001</v>
      </c>
      <c r="BT11">
        <v>2.9469400050000001</v>
      </c>
      <c r="BU11">
        <v>2.978777515</v>
      </c>
      <c r="BV11">
        <v>3.0179149359999999</v>
      </c>
      <c r="BW11">
        <v>3.0593879359999998</v>
      </c>
      <c r="BX11">
        <v>3.0997542400000002</v>
      </c>
      <c r="BY11">
        <v>3.1359645340000002</v>
      </c>
      <c r="BZ11">
        <v>3.1772757399999998</v>
      </c>
      <c r="CA11">
        <v>3.2179167400000002</v>
      </c>
      <c r="CB11">
        <v>3.254212093</v>
      </c>
      <c r="CC11">
        <v>3.2827467299999999</v>
      </c>
      <c r="CD11">
        <v>3.3093907300000001</v>
      </c>
      <c r="CE11">
        <v>3.3359187299999999</v>
      </c>
      <c r="CF11">
        <v>3.3629142299999999</v>
      </c>
      <c r="CG11">
        <v>3.3951345439999998</v>
      </c>
      <c r="CH11">
        <v>3.436657544</v>
      </c>
      <c r="CI11">
        <v>3.4814006719999999</v>
      </c>
      <c r="CJ11">
        <v>3.5179194069999999</v>
      </c>
      <c r="CK11">
        <v>3.5479839559999999</v>
      </c>
      <c r="CL11">
        <v>3.5763747989999999</v>
      </c>
      <c r="CM11">
        <v>3.6016707989999999</v>
      </c>
      <c r="CN11">
        <v>3.6249052989999999</v>
      </c>
      <c r="CO11">
        <v>3.6477792990000002</v>
      </c>
      <c r="CP11">
        <v>3.6693528579999999</v>
      </c>
      <c r="CQ11">
        <v>3.6880073580000001</v>
      </c>
      <c r="CR11">
        <v>3.7068223580000002</v>
      </c>
      <c r="CS11">
        <v>3.7309781229999999</v>
      </c>
      <c r="CT11">
        <v>3.7593361230000002</v>
      </c>
      <c r="CU11">
        <v>3.7883186229999999</v>
      </c>
      <c r="CV11">
        <v>3.8171631229999998</v>
      </c>
      <c r="CW11">
        <v>3.8449586230000001</v>
      </c>
      <c r="CX11">
        <v>3.8715771229999998</v>
      </c>
      <c r="CY11">
        <v>3.896414123</v>
      </c>
      <c r="CZ11">
        <v>3.9156306810000001</v>
      </c>
      <c r="DA11">
        <v>3.9308880639999999</v>
      </c>
      <c r="DB11">
        <v>3.9441990640000002</v>
      </c>
      <c r="DC11">
        <v>3.9585020640000002</v>
      </c>
      <c r="DD11">
        <v>3.9725453869999998</v>
      </c>
      <c r="DE11">
        <v>3.9860533870000001</v>
      </c>
      <c r="DF11">
        <v>4.0073189170000001</v>
      </c>
      <c r="DG11">
        <v>4.0312579169999996</v>
      </c>
      <c r="DH11">
        <v>4.0556994169999996</v>
      </c>
      <c r="DI11">
        <v>4.077325417</v>
      </c>
      <c r="DJ11">
        <v>4.0949889170000002</v>
      </c>
      <c r="DK11">
        <v>4.1098233280000001</v>
      </c>
      <c r="DL11">
        <v>4.1173643279999999</v>
      </c>
      <c r="DM11">
        <v>4.125352328</v>
      </c>
      <c r="DN11">
        <v>4.1342003280000004</v>
      </c>
      <c r="DO11">
        <v>4.1457988280000002</v>
      </c>
      <c r="DP11">
        <v>4.1618158279999999</v>
      </c>
    </row>
    <row r="12" spans="1:120" x14ac:dyDescent="0.25">
      <c r="A12" t="s">
        <v>129</v>
      </c>
      <c r="B12" t="s">
        <v>130</v>
      </c>
      <c r="C12" t="s">
        <v>140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4">
        <v>0</v>
      </c>
      <c r="AV12" s="104">
        <v>0</v>
      </c>
      <c r="AW12">
        <v>0</v>
      </c>
      <c r="AX12" s="104">
        <v>-1.0000000000000001E-5</v>
      </c>
      <c r="AY12" s="104">
        <v>-2.0000000000000002E-5</v>
      </c>
      <c r="AZ12" s="104">
        <v>2.0000000000000002E-5</v>
      </c>
      <c r="BA12" s="104">
        <v>1.2E-4</v>
      </c>
      <c r="BB12">
        <v>1.4999999999999999E-4</v>
      </c>
      <c r="BC12">
        <v>2.9E-4</v>
      </c>
      <c r="BD12">
        <v>5.1000000000000004E-4</v>
      </c>
      <c r="BE12">
        <v>7.6999999999999996E-4</v>
      </c>
      <c r="BF12">
        <v>1.1100000000000001E-3</v>
      </c>
      <c r="BG12">
        <v>1.5200000000000001E-3</v>
      </c>
      <c r="BH12">
        <v>1.9300000000000001E-3</v>
      </c>
      <c r="BI12">
        <v>2.3795000000000001E-3</v>
      </c>
      <c r="BJ12">
        <v>2.8999999999999998E-3</v>
      </c>
      <c r="BK12">
        <v>3.47E-3</v>
      </c>
      <c r="BL12">
        <v>4.0695000000000002E-3</v>
      </c>
      <c r="BM12">
        <v>4.6100000000000004E-3</v>
      </c>
      <c r="BN12">
        <v>5.1999999999999998E-3</v>
      </c>
      <c r="BO12">
        <v>5.7794999999999999E-3</v>
      </c>
      <c r="BP12">
        <v>6.3400000000000001E-3</v>
      </c>
      <c r="BQ12">
        <v>6.8399999999999997E-3</v>
      </c>
      <c r="BR12">
        <v>7.3400000000000002E-3</v>
      </c>
      <c r="BS12">
        <v>7.7400000000000004E-3</v>
      </c>
      <c r="BT12">
        <v>8.1700000000000002E-3</v>
      </c>
      <c r="BU12">
        <v>8.5900000000000004E-3</v>
      </c>
      <c r="BV12">
        <v>8.9700000000000005E-3</v>
      </c>
      <c r="BW12">
        <v>9.3900000000000008E-3</v>
      </c>
      <c r="BX12">
        <v>9.7994999999999992E-3</v>
      </c>
      <c r="BY12">
        <v>1.02095E-2</v>
      </c>
      <c r="BZ12">
        <v>1.0569500000000001E-2</v>
      </c>
      <c r="CA12">
        <v>1.0970000000000001E-2</v>
      </c>
      <c r="CB12">
        <v>1.1369499999999999E-2</v>
      </c>
      <c r="CC12">
        <v>1.1759500000000001E-2</v>
      </c>
      <c r="CD12">
        <v>1.2149500000000001E-2</v>
      </c>
      <c r="CE12">
        <v>1.248E-2</v>
      </c>
      <c r="CF12">
        <v>1.28395E-2</v>
      </c>
      <c r="CG12">
        <v>1.3188999999999999E-2</v>
      </c>
      <c r="CH12">
        <v>1.3579000000000001E-2</v>
      </c>
      <c r="CI12">
        <v>1.3958999999999999E-2</v>
      </c>
      <c r="CJ12">
        <v>1.4338999999999999E-2</v>
      </c>
      <c r="CK12">
        <v>1.47195E-2</v>
      </c>
      <c r="CL12">
        <v>1.50495E-2</v>
      </c>
      <c r="CM12">
        <v>1.5439E-2</v>
      </c>
      <c r="CN12">
        <v>1.5809E-2</v>
      </c>
      <c r="CO12">
        <v>1.6179499999999999E-2</v>
      </c>
      <c r="CP12">
        <v>1.6549500000000002E-2</v>
      </c>
      <c r="CQ12">
        <v>1.6929E-2</v>
      </c>
      <c r="CR12">
        <v>1.7289499999999999E-2</v>
      </c>
      <c r="CS12">
        <v>1.7610000000000001E-2</v>
      </c>
      <c r="CT12">
        <v>1.7939500000000001E-2</v>
      </c>
      <c r="CU12">
        <v>1.8259999999999998E-2</v>
      </c>
      <c r="CV12">
        <v>1.8589499999999998E-2</v>
      </c>
      <c r="CW12">
        <v>1.8959500000000001E-2</v>
      </c>
      <c r="CX12">
        <v>1.9328999999999999E-2</v>
      </c>
      <c r="CY12">
        <v>1.968E-2</v>
      </c>
      <c r="CZ12">
        <v>2.0008999999999999E-2</v>
      </c>
      <c r="DA12">
        <v>2.0319500000000001E-2</v>
      </c>
      <c r="DB12">
        <v>2.0649000000000001E-2</v>
      </c>
      <c r="DC12">
        <v>2.0969000000000002E-2</v>
      </c>
      <c r="DD12">
        <v>2.1278999999999999E-2</v>
      </c>
      <c r="DE12">
        <v>2.1589500000000001E-2</v>
      </c>
      <c r="DF12">
        <v>2.1899499999999999E-2</v>
      </c>
      <c r="DG12">
        <v>2.22095E-2</v>
      </c>
      <c r="DH12">
        <v>2.2529500000000001E-2</v>
      </c>
      <c r="DI12">
        <v>2.2839499999999999E-2</v>
      </c>
      <c r="DJ12">
        <v>2.3099000000000001E-2</v>
      </c>
      <c r="DK12">
        <v>2.3408999999999999E-2</v>
      </c>
      <c r="DL12">
        <v>2.3719E-2</v>
      </c>
      <c r="DM12">
        <v>2.3979500000000001E-2</v>
      </c>
      <c r="DN12">
        <v>2.4289000000000002E-2</v>
      </c>
      <c r="DO12">
        <v>2.4580000000000001E-2</v>
      </c>
      <c r="DP12">
        <v>2.4849E-2</v>
      </c>
    </row>
    <row r="13" spans="1:120" x14ac:dyDescent="0.25">
      <c r="A13" t="s">
        <v>129</v>
      </c>
      <c r="B13" t="s">
        <v>130</v>
      </c>
      <c r="C13" t="s">
        <v>140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4">
        <v>0</v>
      </c>
      <c r="AV13" s="104">
        <v>0</v>
      </c>
      <c r="AW13" s="104">
        <v>-1.0000000000000001E-5</v>
      </c>
      <c r="AX13" s="104">
        <v>-1.0000000000000001E-5</v>
      </c>
      <c r="AY13" s="104">
        <v>-1.0000000000000001E-5</v>
      </c>
      <c r="AZ13" s="104">
        <v>0</v>
      </c>
      <c r="BA13" s="104">
        <v>0</v>
      </c>
      <c r="BB13" s="104">
        <v>0</v>
      </c>
      <c r="BC13" s="104">
        <v>0</v>
      </c>
      <c r="BD13" s="104">
        <v>1.0000000000000001E-5</v>
      </c>
      <c r="BE13" s="104">
        <v>1.0000000000000001E-5</v>
      </c>
      <c r="BF13" s="104">
        <v>1.0000000000000001E-5</v>
      </c>
      <c r="BG13" s="104">
        <v>1.0000000000000001E-5</v>
      </c>
      <c r="BH13" s="104">
        <v>1.0000000000000001E-5</v>
      </c>
      <c r="BI13" s="104">
        <v>2.0000000000000002E-5</v>
      </c>
      <c r="BJ13" s="104">
        <v>2.0000000000000002E-5</v>
      </c>
      <c r="BK13" s="104">
        <v>2.0000000000000002E-5</v>
      </c>
      <c r="BL13" s="104">
        <v>2.0000000000000002E-5</v>
      </c>
      <c r="BM13" s="104">
        <v>2.0000000000000002E-5</v>
      </c>
      <c r="BN13" s="104">
        <v>2.0000000000000002E-5</v>
      </c>
      <c r="BO13" s="104">
        <v>3.0000000000000001E-5</v>
      </c>
      <c r="BP13" s="104">
        <v>3.0000000000000001E-5</v>
      </c>
      <c r="BQ13" s="104">
        <v>3.0000000000000001E-5</v>
      </c>
      <c r="BR13" s="104">
        <v>3.0000000000000001E-5</v>
      </c>
      <c r="BS13" s="104">
        <v>3.0000000000000001E-5</v>
      </c>
      <c r="BT13" s="104">
        <v>3.0000000000000001E-5</v>
      </c>
      <c r="BU13" s="104">
        <v>3.0000000000000001E-5</v>
      </c>
      <c r="BV13" s="104">
        <v>4.0000000000000003E-5</v>
      </c>
      <c r="BW13" s="104">
        <v>4.0000000000000003E-5</v>
      </c>
      <c r="BX13" s="104">
        <v>4.0000000000000003E-5</v>
      </c>
      <c r="BY13" s="104">
        <v>4.0000000000000003E-5</v>
      </c>
      <c r="BZ13" s="104">
        <v>4.0000000000000003E-5</v>
      </c>
      <c r="CA13" s="104">
        <v>4.0000000000000003E-5</v>
      </c>
      <c r="CB13" s="104">
        <v>5.0000000000000002E-5</v>
      </c>
      <c r="CC13" s="104">
        <v>5.0000000000000002E-5</v>
      </c>
      <c r="CD13" s="104">
        <v>5.0000000000000002E-5</v>
      </c>
      <c r="CE13" s="104">
        <v>5.0000000000000002E-5</v>
      </c>
      <c r="CF13" s="104">
        <v>5.0000000000000002E-5</v>
      </c>
      <c r="CG13" s="104">
        <v>5.0000000000000002E-5</v>
      </c>
      <c r="CH13" s="104">
        <v>6.0000000000000002E-5</v>
      </c>
      <c r="CI13" s="104">
        <v>6.0000000000000002E-5</v>
      </c>
      <c r="CJ13" s="104">
        <v>6.0000000000000002E-5</v>
      </c>
      <c r="CK13" s="104">
        <v>6.0000000000000002E-5</v>
      </c>
      <c r="CL13" s="104">
        <v>6.0000000000000002E-5</v>
      </c>
      <c r="CM13" s="104">
        <v>6.0000000000000002E-5</v>
      </c>
      <c r="CN13" s="104">
        <v>6.0000000000000002E-5</v>
      </c>
      <c r="CO13" s="104">
        <v>6.0000000000000002E-5</v>
      </c>
      <c r="CP13" s="104">
        <v>6.9999999999999994E-5</v>
      </c>
      <c r="CQ13" s="104">
        <v>6.9999999999999994E-5</v>
      </c>
      <c r="CR13" s="104">
        <v>6.9999999999999994E-5</v>
      </c>
      <c r="CS13" s="104">
        <v>6.9999999999999994E-5</v>
      </c>
      <c r="CT13" s="104">
        <v>6.9999999999999994E-5</v>
      </c>
      <c r="CU13" s="104">
        <v>6.9999999999999994E-5</v>
      </c>
      <c r="CV13" s="104">
        <v>7.9499999999999994E-5</v>
      </c>
      <c r="CW13" s="104">
        <v>8.0000000000000007E-5</v>
      </c>
      <c r="CX13" s="104">
        <v>8.0000000000000007E-5</v>
      </c>
      <c r="CY13" s="104">
        <v>8.0000000000000007E-5</v>
      </c>
      <c r="CZ13" s="104">
        <v>8.0000000000000007E-5</v>
      </c>
      <c r="DA13" s="104">
        <v>8.0000000000000007E-5</v>
      </c>
      <c r="DB13" s="104">
        <v>8.0000000000000007E-5</v>
      </c>
      <c r="DC13" s="104">
        <v>9.0000000000000006E-5</v>
      </c>
      <c r="DD13" s="104">
        <v>9.0000000000000006E-5</v>
      </c>
      <c r="DE13" s="104">
        <v>9.0000000000000006E-5</v>
      </c>
      <c r="DF13" s="104">
        <v>9.0000000000000006E-5</v>
      </c>
      <c r="DG13" s="104">
        <v>9.0000000000000006E-5</v>
      </c>
      <c r="DH13" s="104">
        <v>9.0000000000000006E-5</v>
      </c>
      <c r="DI13" s="104">
        <v>9.0000000000000006E-5</v>
      </c>
      <c r="DJ13" s="104">
        <v>9.0000000000000006E-5</v>
      </c>
      <c r="DK13" s="104">
        <v>1E-4</v>
      </c>
      <c r="DL13" s="104">
        <v>1E-4</v>
      </c>
      <c r="DM13">
        <v>1E-4</v>
      </c>
      <c r="DN13">
        <v>1E-4</v>
      </c>
      <c r="DO13">
        <v>1E-4</v>
      </c>
      <c r="DP13">
        <v>1E-4</v>
      </c>
    </row>
    <row r="14" spans="1:120" x14ac:dyDescent="0.25">
      <c r="A14" t="s">
        <v>129</v>
      </c>
      <c r="B14" t="s">
        <v>130</v>
      </c>
      <c r="C14" t="s">
        <v>140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 s="104">
        <v>-1.0000000000000001E-5</v>
      </c>
      <c r="AY14" s="104">
        <v>-1.0000000000000001E-5</v>
      </c>
      <c r="AZ14" s="104">
        <v>3.0000000000000001E-5</v>
      </c>
      <c r="BA14" s="104">
        <v>1.2E-4</v>
      </c>
      <c r="BB14">
        <v>1.6000000000000001E-4</v>
      </c>
      <c r="BC14">
        <v>3.3E-4</v>
      </c>
      <c r="BD14">
        <v>5.6999999999999998E-4</v>
      </c>
      <c r="BE14">
        <v>8.4999999999999995E-4</v>
      </c>
      <c r="BF14">
        <v>1.2099999999999999E-3</v>
      </c>
      <c r="BG14">
        <v>1.64E-3</v>
      </c>
      <c r="BH14">
        <v>2.0699999999999998E-3</v>
      </c>
      <c r="BI14">
        <v>2.5282999999999998E-3</v>
      </c>
      <c r="BJ14">
        <v>3.0599999999999998E-3</v>
      </c>
      <c r="BK14">
        <v>3.62E-3</v>
      </c>
      <c r="BL14">
        <v>4.2199999999999998E-3</v>
      </c>
      <c r="BM14">
        <v>4.7499999999999999E-3</v>
      </c>
      <c r="BN14">
        <v>5.3299999999999997E-3</v>
      </c>
      <c r="BO14">
        <v>5.8900000000000003E-3</v>
      </c>
      <c r="BP14">
        <v>6.4400000000000004E-3</v>
      </c>
      <c r="BQ14">
        <v>6.94E-3</v>
      </c>
      <c r="BR14">
        <v>7.43E-3</v>
      </c>
      <c r="BS14">
        <v>7.8200000000000006E-3</v>
      </c>
      <c r="BT14">
        <v>8.26E-3</v>
      </c>
      <c r="BU14">
        <v>8.6899999999999998E-3</v>
      </c>
      <c r="BV14">
        <v>9.0699999999999999E-3</v>
      </c>
      <c r="BW14">
        <v>9.4900000000000002E-3</v>
      </c>
      <c r="BX14">
        <v>9.9100000000000004E-3</v>
      </c>
      <c r="BY14">
        <v>1.0319999999999999E-2</v>
      </c>
      <c r="BZ14">
        <v>1.068E-2</v>
      </c>
      <c r="CA14">
        <v>1.1089999999999999E-2</v>
      </c>
      <c r="CB14">
        <v>1.1508300000000001E-2</v>
      </c>
      <c r="CC14">
        <v>1.191E-2</v>
      </c>
      <c r="CD14">
        <v>1.231E-2</v>
      </c>
      <c r="CE14">
        <v>1.2659999999999999E-2</v>
      </c>
      <c r="CF14">
        <v>1.302E-2</v>
      </c>
      <c r="CG14">
        <v>1.337E-2</v>
      </c>
      <c r="CH14">
        <v>1.3769999999999999E-2</v>
      </c>
      <c r="CI14">
        <v>1.4160000000000001E-2</v>
      </c>
      <c r="CJ14">
        <v>1.455E-2</v>
      </c>
      <c r="CK14">
        <v>1.49383E-2</v>
      </c>
      <c r="CL14">
        <v>1.5288299999999999E-2</v>
      </c>
      <c r="CM14">
        <v>1.5679999999999999E-2</v>
      </c>
      <c r="CN14">
        <v>1.6060000000000001E-2</v>
      </c>
      <c r="CO14">
        <v>1.644E-2</v>
      </c>
      <c r="CP14">
        <v>1.6830000000000001E-2</v>
      </c>
      <c r="CQ14">
        <v>1.7219999999999999E-2</v>
      </c>
      <c r="CR14">
        <v>1.7598300000000001E-2</v>
      </c>
      <c r="CS14">
        <v>1.7940000000000001E-2</v>
      </c>
      <c r="CT14">
        <v>1.8270000000000002E-2</v>
      </c>
      <c r="CU14">
        <v>1.8610000000000002E-2</v>
      </c>
      <c r="CV14">
        <v>1.8939999999999999E-2</v>
      </c>
      <c r="CW14">
        <v>1.93283E-2</v>
      </c>
      <c r="CX14">
        <v>1.9699999999999999E-2</v>
      </c>
      <c r="CY14">
        <v>2.00783E-2</v>
      </c>
      <c r="CZ14">
        <v>2.0408300000000001E-2</v>
      </c>
      <c r="DA14">
        <v>2.0729999999999998E-2</v>
      </c>
      <c r="DB14">
        <v>2.1059999999999999E-2</v>
      </c>
      <c r="DC14">
        <v>2.1388299999999999E-2</v>
      </c>
      <c r="DD14">
        <v>2.171E-2</v>
      </c>
      <c r="DE14">
        <v>2.20383E-2</v>
      </c>
      <c r="DF14">
        <v>2.2360000000000001E-2</v>
      </c>
      <c r="DG14">
        <v>2.2679999999999999E-2</v>
      </c>
      <c r="DH14">
        <v>2.3008299999999999E-2</v>
      </c>
      <c r="DI14">
        <v>2.333E-2</v>
      </c>
      <c r="DJ14">
        <v>2.3598299999999999E-2</v>
      </c>
      <c r="DK14">
        <v>2.39183E-2</v>
      </c>
      <c r="DL14">
        <v>2.4238300000000001E-2</v>
      </c>
      <c r="DM14">
        <v>2.4510000000000001E-2</v>
      </c>
      <c r="DN14">
        <v>2.4828300000000001E-2</v>
      </c>
      <c r="DO14">
        <v>2.5148299999999998E-2</v>
      </c>
      <c r="DP14">
        <v>2.5418300000000001E-2</v>
      </c>
    </row>
    <row r="15" spans="1:120" x14ac:dyDescent="0.25">
      <c r="A15" t="s">
        <v>129</v>
      </c>
      <c r="B15" t="s">
        <v>130</v>
      </c>
      <c r="C15" t="s">
        <v>140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4">
        <v>0</v>
      </c>
      <c r="AV15" s="104">
        <v>0</v>
      </c>
      <c r="AW15" s="104">
        <v>-1.0000000000000001E-5</v>
      </c>
      <c r="AX15" s="104">
        <v>-1.0000000000000001E-5</v>
      </c>
      <c r="AY15" s="104">
        <v>-1.0000000000000001E-5</v>
      </c>
      <c r="AZ15">
        <v>0</v>
      </c>
      <c r="BA15">
        <v>0</v>
      </c>
      <c r="BB15" s="104">
        <v>0</v>
      </c>
      <c r="BC15" s="104">
        <v>1.0000000000000001E-5</v>
      </c>
      <c r="BD15" s="104">
        <v>1.0000000000000001E-5</v>
      </c>
      <c r="BE15" s="104">
        <v>1.0000000000000001E-5</v>
      </c>
      <c r="BF15" s="104">
        <v>1.0000000000000001E-5</v>
      </c>
      <c r="BG15" s="104">
        <v>2.0000000000000002E-5</v>
      </c>
      <c r="BH15" s="104">
        <v>2.0000000000000002E-5</v>
      </c>
      <c r="BI15" s="104">
        <v>2.0000000000000002E-5</v>
      </c>
      <c r="BJ15" s="104">
        <v>2.0000000000000002E-5</v>
      </c>
      <c r="BK15" s="104">
        <v>2.0000000000000002E-5</v>
      </c>
      <c r="BL15" s="104">
        <v>3.0000000000000001E-5</v>
      </c>
      <c r="BM15" s="104">
        <v>3.0000000000000001E-5</v>
      </c>
      <c r="BN15" s="104">
        <v>3.0000000000000001E-5</v>
      </c>
      <c r="BO15" s="104">
        <v>3.0000000000000001E-5</v>
      </c>
      <c r="BP15" s="104">
        <v>3.0000000000000001E-5</v>
      </c>
      <c r="BQ15" s="104">
        <v>3.0000000000000001E-5</v>
      </c>
      <c r="BR15" s="104">
        <v>3.0000000000000001E-5</v>
      </c>
      <c r="BS15" s="104">
        <v>4.0000000000000003E-5</v>
      </c>
      <c r="BT15" s="104">
        <v>4.0000000000000003E-5</v>
      </c>
      <c r="BU15" s="104">
        <v>4.0000000000000003E-5</v>
      </c>
      <c r="BV15" s="104">
        <v>4.0000000000000003E-5</v>
      </c>
      <c r="BW15" s="104">
        <v>4.0000000000000003E-5</v>
      </c>
      <c r="BX15" s="104">
        <v>5.0000000000000002E-5</v>
      </c>
      <c r="BY15" s="104">
        <v>5.0000000000000002E-5</v>
      </c>
      <c r="BZ15" s="104">
        <v>5.0000000000000002E-5</v>
      </c>
      <c r="CA15" s="104">
        <v>5.0000000000000002E-5</v>
      </c>
      <c r="CB15" s="104">
        <v>5.0000000000000002E-5</v>
      </c>
      <c r="CC15" s="104">
        <v>5.0000000000000002E-5</v>
      </c>
      <c r="CD15" s="104">
        <v>6.0000000000000002E-5</v>
      </c>
      <c r="CE15" s="104">
        <v>6.0000000000000002E-5</v>
      </c>
      <c r="CF15" s="104">
        <v>6.0000000000000002E-5</v>
      </c>
      <c r="CG15" s="104">
        <v>6.0000000000000002E-5</v>
      </c>
      <c r="CH15" s="104">
        <v>6.0000000000000002E-5</v>
      </c>
      <c r="CI15" s="104">
        <v>6.9999999999999994E-5</v>
      </c>
      <c r="CJ15" s="104">
        <v>6.9999999999999994E-5</v>
      </c>
      <c r="CK15" s="104">
        <v>6.9999999999999994E-5</v>
      </c>
      <c r="CL15" s="104">
        <v>6.9999999999999994E-5</v>
      </c>
      <c r="CM15" s="104">
        <v>6.9999999999999994E-5</v>
      </c>
      <c r="CN15" s="104">
        <v>6.9999999999999994E-5</v>
      </c>
      <c r="CO15" s="104">
        <v>6.9999999999999994E-5</v>
      </c>
      <c r="CP15" s="104">
        <v>8.0000000000000007E-5</v>
      </c>
      <c r="CQ15" s="104">
        <v>8.0000000000000007E-5</v>
      </c>
      <c r="CR15" s="104">
        <v>8.0000000000000007E-5</v>
      </c>
      <c r="CS15" s="104">
        <v>8.0000000000000007E-5</v>
      </c>
      <c r="CT15" s="104">
        <v>8.0000000000000007E-5</v>
      </c>
      <c r="CU15" s="104">
        <v>9.0000000000000006E-5</v>
      </c>
      <c r="CV15" s="104">
        <v>9.0000000000000006E-5</v>
      </c>
      <c r="CW15" s="104">
        <v>9.0000000000000006E-5</v>
      </c>
      <c r="CX15" s="104">
        <v>9.0000000000000006E-5</v>
      </c>
      <c r="CY15" s="104">
        <v>9.0000000000000006E-5</v>
      </c>
      <c r="CZ15" s="104">
        <v>9.0000000000000006E-5</v>
      </c>
      <c r="DA15" s="104">
        <v>1E-4</v>
      </c>
      <c r="DB15" s="104">
        <v>1E-4</v>
      </c>
      <c r="DC15" s="104">
        <v>1E-4</v>
      </c>
      <c r="DD15">
        <v>1E-4</v>
      </c>
      <c r="DE15">
        <v>1E-4</v>
      </c>
      <c r="DF15">
        <v>1.1E-4</v>
      </c>
      <c r="DG15">
        <v>1.1E-4</v>
      </c>
      <c r="DH15">
        <v>1.1E-4</v>
      </c>
      <c r="DI15">
        <v>1.1E-4</v>
      </c>
      <c r="DJ15">
        <v>1.1E-4</v>
      </c>
      <c r="DK15">
        <v>1.1E-4</v>
      </c>
      <c r="DL15">
        <v>1.1E-4</v>
      </c>
      <c r="DM15">
        <v>1.2E-4</v>
      </c>
      <c r="DN15">
        <v>1.2E-4</v>
      </c>
      <c r="DO15">
        <v>1.2E-4</v>
      </c>
      <c r="DP15">
        <v>1.2E-4</v>
      </c>
    </row>
    <row r="16" spans="1:120" x14ac:dyDescent="0.25">
      <c r="A16" t="s">
        <v>129</v>
      </c>
      <c r="B16" t="s">
        <v>130</v>
      </c>
      <c r="C16" t="s">
        <v>140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4">
        <v>0</v>
      </c>
      <c r="AV16">
        <v>0</v>
      </c>
      <c r="AW16">
        <v>0</v>
      </c>
      <c r="AX16">
        <v>0</v>
      </c>
      <c r="AY16">
        <v>0</v>
      </c>
      <c r="AZ16" s="104">
        <v>4.0000000000000003E-5</v>
      </c>
      <c r="BA16" s="104">
        <v>1.2999999999999999E-4</v>
      </c>
      <c r="BB16">
        <v>1.6000000000000001E-4</v>
      </c>
      <c r="BC16">
        <v>3.4000000000000002E-4</v>
      </c>
      <c r="BD16">
        <v>5.9999999999999995E-4</v>
      </c>
      <c r="BE16">
        <v>8.8999999999999995E-4</v>
      </c>
      <c r="BF16">
        <v>1.2600000000000001E-3</v>
      </c>
      <c r="BG16">
        <v>1.6999999999999999E-3</v>
      </c>
      <c r="BH16">
        <v>2.1299999999999999E-3</v>
      </c>
      <c r="BI16">
        <v>2.5999999999999999E-3</v>
      </c>
      <c r="BJ16">
        <v>3.14E-3</v>
      </c>
      <c r="BK16">
        <v>3.7000000000000002E-3</v>
      </c>
      <c r="BL16">
        <v>4.3E-3</v>
      </c>
      <c r="BM16">
        <v>4.8399999999999997E-3</v>
      </c>
      <c r="BN16">
        <v>5.4200000000000003E-3</v>
      </c>
      <c r="BO16">
        <v>5.9899999999999997E-3</v>
      </c>
      <c r="BP16">
        <v>6.5399999999999998E-3</v>
      </c>
      <c r="BQ16">
        <v>7.0499999999999998E-3</v>
      </c>
      <c r="BR16">
        <v>7.5500000000000003E-3</v>
      </c>
      <c r="BS16">
        <v>7.9600000000000001E-3</v>
      </c>
      <c r="BT16">
        <v>8.4200000000000004E-3</v>
      </c>
      <c r="BU16">
        <v>8.8800000000000007E-3</v>
      </c>
      <c r="BV16">
        <v>9.2899999999999996E-3</v>
      </c>
      <c r="BW16">
        <v>9.7450000000000002E-3</v>
      </c>
      <c r="BX16">
        <v>1.0200000000000001E-2</v>
      </c>
      <c r="BY16">
        <v>1.064E-2</v>
      </c>
      <c r="BZ16">
        <v>1.1055000000000001E-2</v>
      </c>
      <c r="CA16">
        <v>1.1505E-2</v>
      </c>
      <c r="CB16">
        <v>1.1950000000000001E-2</v>
      </c>
      <c r="CC16">
        <v>1.24E-2</v>
      </c>
      <c r="CD16">
        <v>1.285E-2</v>
      </c>
      <c r="CE16">
        <v>1.324E-2</v>
      </c>
      <c r="CF16">
        <v>1.3650000000000001E-2</v>
      </c>
      <c r="CG16">
        <v>1.405E-2</v>
      </c>
      <c r="CH16">
        <v>1.4500000000000001E-2</v>
      </c>
      <c r="CI16">
        <v>1.495E-2</v>
      </c>
      <c r="CJ16">
        <v>1.54E-2</v>
      </c>
      <c r="CK16">
        <v>1.584E-2</v>
      </c>
      <c r="CL16">
        <v>1.6240000000000001E-2</v>
      </c>
      <c r="CM16">
        <v>1.669E-2</v>
      </c>
      <c r="CN16">
        <v>1.7139999999999999E-2</v>
      </c>
      <c r="CO16">
        <v>1.7585E-2</v>
      </c>
      <c r="CP16">
        <v>1.8024999999999999E-2</v>
      </c>
      <c r="CQ16">
        <v>1.847E-2</v>
      </c>
      <c r="CR16">
        <v>1.891E-2</v>
      </c>
      <c r="CS16">
        <v>1.9300000000000001E-2</v>
      </c>
      <c r="CT16">
        <v>1.9699999999999999E-2</v>
      </c>
      <c r="CU16">
        <v>2.01E-2</v>
      </c>
      <c r="CV16">
        <v>2.0490000000000001E-2</v>
      </c>
      <c r="CW16">
        <v>2.094E-2</v>
      </c>
      <c r="CX16">
        <v>2.137E-2</v>
      </c>
      <c r="CY16">
        <v>2.1815000000000001E-2</v>
      </c>
      <c r="CZ16">
        <v>2.2194999999999999E-2</v>
      </c>
      <c r="DA16">
        <v>2.2579999999999999E-2</v>
      </c>
      <c r="DB16">
        <v>2.2974999999999999E-2</v>
      </c>
      <c r="DC16">
        <v>2.3375E-2</v>
      </c>
      <c r="DD16">
        <v>2.3769999999999999E-2</v>
      </c>
      <c r="DE16">
        <v>2.4145E-2</v>
      </c>
      <c r="DF16">
        <v>2.4539999999999999E-2</v>
      </c>
      <c r="DG16">
        <v>2.4915E-2</v>
      </c>
      <c r="DH16">
        <v>2.5309999999999999E-2</v>
      </c>
      <c r="DI16">
        <v>2.5680000000000001E-2</v>
      </c>
      <c r="DJ16">
        <v>2.5995000000000001E-2</v>
      </c>
      <c r="DK16">
        <v>2.6380000000000001E-2</v>
      </c>
      <c r="DL16">
        <v>2.6780000000000002E-2</v>
      </c>
      <c r="DM16">
        <v>2.7115E-2</v>
      </c>
      <c r="DN16">
        <v>2.7490000000000001E-2</v>
      </c>
      <c r="DO16">
        <v>2.785E-2</v>
      </c>
      <c r="DP16">
        <v>2.8174999999999999E-2</v>
      </c>
    </row>
    <row r="17" spans="1:120" x14ac:dyDescent="0.25">
      <c r="A17" t="s">
        <v>129</v>
      </c>
      <c r="B17" t="s">
        <v>130</v>
      </c>
      <c r="C17" t="s">
        <v>140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4">
        <v>0</v>
      </c>
      <c r="AU17" s="104">
        <v>0</v>
      </c>
      <c r="AV17" s="104">
        <v>0</v>
      </c>
      <c r="AW17" s="104">
        <v>0</v>
      </c>
      <c r="AX17">
        <v>0</v>
      </c>
      <c r="AY17">
        <v>0</v>
      </c>
      <c r="AZ17">
        <v>0</v>
      </c>
      <c r="BA17" s="104">
        <v>0</v>
      </c>
      <c r="BB17" s="104">
        <v>1.0000000000000001E-5</v>
      </c>
      <c r="BC17" s="104">
        <v>1.0000000000000001E-5</v>
      </c>
      <c r="BD17" s="104">
        <v>1.0000000000000001E-5</v>
      </c>
      <c r="BE17" s="104">
        <v>2.0000000000000002E-5</v>
      </c>
      <c r="BF17" s="104">
        <v>2.0000000000000002E-5</v>
      </c>
      <c r="BG17" s="104">
        <v>2.0000000000000002E-5</v>
      </c>
      <c r="BH17" s="104">
        <v>3.0000000000000001E-5</v>
      </c>
      <c r="BI17" s="104">
        <v>3.0000000000000001E-5</v>
      </c>
      <c r="BJ17" s="104">
        <v>3.0000000000000001E-5</v>
      </c>
      <c r="BK17" s="104">
        <v>3.0000000000000001E-5</v>
      </c>
      <c r="BL17" s="104">
        <v>4.0000000000000003E-5</v>
      </c>
      <c r="BM17" s="104">
        <v>4.0000000000000003E-5</v>
      </c>
      <c r="BN17" s="104">
        <v>4.0000000000000003E-5</v>
      </c>
      <c r="BO17" s="104">
        <v>4.0000000000000003E-5</v>
      </c>
      <c r="BP17" s="104">
        <v>4.0000000000000003E-5</v>
      </c>
      <c r="BQ17" s="104">
        <v>4.0000000000000003E-5</v>
      </c>
      <c r="BR17" s="104">
        <v>4.0000000000000003E-5</v>
      </c>
      <c r="BS17" s="104">
        <v>5.0000000000000002E-5</v>
      </c>
      <c r="BT17" s="104">
        <v>5.0000000000000002E-5</v>
      </c>
      <c r="BU17" s="104">
        <v>5.0000000000000002E-5</v>
      </c>
      <c r="BV17" s="104">
        <v>5.0000000000000002E-5</v>
      </c>
      <c r="BW17" s="104">
        <v>5.0000000000000002E-5</v>
      </c>
      <c r="BX17" s="104">
        <v>6.0000000000000002E-5</v>
      </c>
      <c r="BY17" s="104">
        <v>6.0000000000000002E-5</v>
      </c>
      <c r="BZ17" s="104">
        <v>6.0000000000000002E-5</v>
      </c>
      <c r="CA17" s="104">
        <v>6.0000000000000002E-5</v>
      </c>
      <c r="CB17" s="104">
        <v>6.0000000000000002E-5</v>
      </c>
      <c r="CC17" s="104">
        <v>6.9999999999999994E-5</v>
      </c>
      <c r="CD17" s="104">
        <v>6.9999999999999994E-5</v>
      </c>
      <c r="CE17" s="104">
        <v>6.9999999999999994E-5</v>
      </c>
      <c r="CF17" s="104">
        <v>6.9999999999999994E-5</v>
      </c>
      <c r="CG17" s="104">
        <v>8.0000000000000007E-5</v>
      </c>
      <c r="CH17" s="104">
        <v>8.0000000000000007E-5</v>
      </c>
      <c r="CI17" s="104">
        <v>8.0000000000000007E-5</v>
      </c>
      <c r="CJ17" s="104">
        <v>8.0000000000000007E-5</v>
      </c>
      <c r="CK17" s="104">
        <v>8.0000000000000007E-5</v>
      </c>
      <c r="CL17" s="104">
        <v>9.0000000000000006E-5</v>
      </c>
      <c r="CM17" s="104">
        <v>9.0000000000000006E-5</v>
      </c>
      <c r="CN17" s="104">
        <v>9.0000000000000006E-5</v>
      </c>
      <c r="CO17" s="104">
        <v>9.0000000000000006E-5</v>
      </c>
      <c r="CP17" s="104">
        <v>9.0000000000000006E-5</v>
      </c>
      <c r="CQ17" s="104">
        <v>1E-4</v>
      </c>
      <c r="CR17">
        <v>1E-4</v>
      </c>
      <c r="CS17">
        <v>1E-4</v>
      </c>
      <c r="CT17">
        <v>1E-4</v>
      </c>
      <c r="CU17">
        <v>1.1E-4</v>
      </c>
      <c r="CV17">
        <v>1.1E-4</v>
      </c>
      <c r="CW17">
        <v>1.1E-4</v>
      </c>
      <c r="CX17">
        <v>1.1E-4</v>
      </c>
      <c r="CY17">
        <v>1.1E-4</v>
      </c>
      <c r="CZ17">
        <v>1.2E-4</v>
      </c>
      <c r="DA17">
        <v>1.2E-4</v>
      </c>
      <c r="DB17">
        <v>1.2E-4</v>
      </c>
      <c r="DC17">
        <v>1.2E-4</v>
      </c>
      <c r="DD17">
        <v>1.2E-4</v>
      </c>
      <c r="DE17">
        <v>1.2999999999999999E-4</v>
      </c>
      <c r="DF17">
        <v>1.2999999999999999E-4</v>
      </c>
      <c r="DG17">
        <v>1.2999999999999999E-4</v>
      </c>
      <c r="DH17">
        <v>1.2999999999999999E-4</v>
      </c>
      <c r="DI17">
        <v>1.2999999999999999E-4</v>
      </c>
      <c r="DJ17">
        <v>1.2999999999999999E-4</v>
      </c>
      <c r="DK17">
        <v>1.3999999999999999E-4</v>
      </c>
      <c r="DL17">
        <v>1.3999999999999999E-4</v>
      </c>
      <c r="DM17">
        <v>1.3999999999999999E-4</v>
      </c>
      <c r="DN17">
        <v>1.3999999999999999E-4</v>
      </c>
      <c r="DO17">
        <v>1.4999999999999999E-4</v>
      </c>
      <c r="DP17">
        <v>1.4999999999999999E-4</v>
      </c>
    </row>
    <row r="18" spans="1:120" x14ac:dyDescent="0.25">
      <c r="A18" t="s">
        <v>129</v>
      </c>
      <c r="B18" t="s">
        <v>130</v>
      </c>
      <c r="C18" t="s">
        <v>140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4">
        <v>0</v>
      </c>
      <c r="AV18">
        <v>0</v>
      </c>
      <c r="AW18">
        <v>0</v>
      </c>
      <c r="AX18">
        <v>0</v>
      </c>
      <c r="AY18" s="104">
        <v>0</v>
      </c>
      <c r="AZ18" s="104">
        <v>5.0000000000000002E-5</v>
      </c>
      <c r="BA18">
        <v>1.2999999999999999E-4</v>
      </c>
      <c r="BB18">
        <v>1.7000000000000001E-4</v>
      </c>
      <c r="BC18">
        <v>3.5E-4</v>
      </c>
      <c r="BD18">
        <v>6.2E-4</v>
      </c>
      <c r="BE18">
        <v>9.2000000000000003E-4</v>
      </c>
      <c r="BF18">
        <v>1.2999999999999999E-3</v>
      </c>
      <c r="BG18">
        <v>1.7516999999999999E-3</v>
      </c>
      <c r="BH18">
        <v>2.2000000000000001E-3</v>
      </c>
      <c r="BI18">
        <v>2.6700000000000001E-3</v>
      </c>
      <c r="BJ18">
        <v>3.2200000000000002E-3</v>
      </c>
      <c r="BK18">
        <v>3.8E-3</v>
      </c>
      <c r="BL18">
        <v>4.4099999999999999E-3</v>
      </c>
      <c r="BM18">
        <v>4.96E-3</v>
      </c>
      <c r="BN18">
        <v>5.5599999999999998E-3</v>
      </c>
      <c r="BO18">
        <v>6.1317000000000003E-3</v>
      </c>
      <c r="BP18">
        <v>6.7000000000000002E-3</v>
      </c>
      <c r="BQ18">
        <v>7.2300000000000003E-3</v>
      </c>
      <c r="BR18">
        <v>7.7600000000000004E-3</v>
      </c>
      <c r="BS18">
        <v>8.2000000000000007E-3</v>
      </c>
      <c r="BT18">
        <v>8.6899999999999998E-3</v>
      </c>
      <c r="BU18">
        <v>9.1699999999999993E-3</v>
      </c>
      <c r="BV18">
        <v>9.5999999999999992E-3</v>
      </c>
      <c r="BW18">
        <v>1.009E-2</v>
      </c>
      <c r="BX18">
        <v>1.0580000000000001E-2</v>
      </c>
      <c r="BY18">
        <v>1.106E-2</v>
      </c>
      <c r="BZ18">
        <v>1.15017E-2</v>
      </c>
      <c r="CA18">
        <v>1.2E-2</v>
      </c>
      <c r="CB18">
        <v>1.2489999999999999E-2</v>
      </c>
      <c r="CC18">
        <v>1.298E-2</v>
      </c>
      <c r="CD18">
        <v>1.3469999999999999E-2</v>
      </c>
      <c r="CE18">
        <v>1.391E-2</v>
      </c>
      <c r="CF18">
        <v>1.435E-2</v>
      </c>
      <c r="CG18">
        <v>1.4800000000000001E-2</v>
      </c>
      <c r="CH18">
        <v>1.5299999999999999E-2</v>
      </c>
      <c r="CI18">
        <v>1.5789999999999998E-2</v>
      </c>
      <c r="CJ18">
        <v>1.6279999999999999E-2</v>
      </c>
      <c r="CK18">
        <v>1.678E-2</v>
      </c>
      <c r="CL18">
        <v>1.7239999999999998E-2</v>
      </c>
      <c r="CM18">
        <v>1.77334E-2</v>
      </c>
      <c r="CN18">
        <v>1.82334E-2</v>
      </c>
      <c r="CO18">
        <v>1.8733400000000001E-2</v>
      </c>
      <c r="CP18">
        <v>1.924E-2</v>
      </c>
      <c r="CQ18">
        <v>1.9731700000000001E-2</v>
      </c>
      <c r="CR18">
        <v>2.0230000000000001E-2</v>
      </c>
      <c r="CS18">
        <v>2.068E-2</v>
      </c>
      <c r="CT18">
        <v>2.1113400000000001E-2</v>
      </c>
      <c r="CU18">
        <v>2.15617E-2</v>
      </c>
      <c r="CV18">
        <v>2.2011699999999999E-2</v>
      </c>
      <c r="CW18">
        <v>2.2513399999999999E-2</v>
      </c>
      <c r="CX18">
        <v>2.29917E-2</v>
      </c>
      <c r="CY18">
        <v>2.3461699999999999E-2</v>
      </c>
      <c r="CZ18">
        <v>2.3901700000000001E-2</v>
      </c>
      <c r="DA18">
        <v>2.4331700000000001E-2</v>
      </c>
      <c r="DB18">
        <v>2.4763400000000001E-2</v>
      </c>
      <c r="DC18">
        <v>2.5203400000000001E-2</v>
      </c>
      <c r="DD18">
        <v>2.5635100000000001E-2</v>
      </c>
      <c r="DE18">
        <v>2.606E-2</v>
      </c>
      <c r="DF18">
        <v>2.6456799999999999E-2</v>
      </c>
      <c r="DG18">
        <v>2.691E-2</v>
      </c>
      <c r="DH18">
        <v>2.733E-2</v>
      </c>
      <c r="DI18">
        <v>2.775E-2</v>
      </c>
      <c r="DJ18">
        <v>2.81234E-2</v>
      </c>
      <c r="DK18">
        <v>2.8563399999999999E-2</v>
      </c>
      <c r="DL18">
        <v>2.8985299999999999E-2</v>
      </c>
      <c r="DM18">
        <v>2.93653E-2</v>
      </c>
      <c r="DN18">
        <v>2.9785300000000001E-2</v>
      </c>
      <c r="DO18">
        <v>3.0198699999999998E-2</v>
      </c>
      <c r="DP18">
        <v>3.0610200000000001E-2</v>
      </c>
    </row>
    <row r="19" spans="1:120" x14ac:dyDescent="0.25">
      <c r="A19" t="s">
        <v>129</v>
      </c>
      <c r="B19" t="s">
        <v>130</v>
      </c>
      <c r="C19" t="s">
        <v>140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1.0000000000000001E-5</v>
      </c>
      <c r="BB19" s="104">
        <v>1.0000000000000001E-5</v>
      </c>
      <c r="BC19" s="104">
        <v>2.0000000000000002E-5</v>
      </c>
      <c r="BD19" s="104">
        <v>2.0000000000000002E-5</v>
      </c>
      <c r="BE19" s="104">
        <v>2.0000000000000002E-5</v>
      </c>
      <c r="BF19" s="104">
        <v>3.0000000000000001E-5</v>
      </c>
      <c r="BG19" s="104">
        <v>3.0000000000000001E-5</v>
      </c>
      <c r="BH19" s="104">
        <v>4.0000000000000003E-5</v>
      </c>
      <c r="BI19" s="104">
        <v>4.0000000000000003E-5</v>
      </c>
      <c r="BJ19" s="104">
        <v>4.0000000000000003E-5</v>
      </c>
      <c r="BK19" s="104">
        <v>4.0000000000000003E-5</v>
      </c>
      <c r="BL19" s="104">
        <v>5.0000000000000002E-5</v>
      </c>
      <c r="BM19" s="104">
        <v>5.0000000000000002E-5</v>
      </c>
      <c r="BN19" s="104">
        <v>5.0000000000000002E-5</v>
      </c>
      <c r="BO19" s="104">
        <v>5.0000000000000002E-5</v>
      </c>
      <c r="BP19" s="104">
        <v>5.0000000000000002E-5</v>
      </c>
      <c r="BQ19" s="104">
        <v>5.0000000000000002E-5</v>
      </c>
      <c r="BR19" s="104">
        <v>5.0000000000000002E-5</v>
      </c>
      <c r="BS19" s="104">
        <v>6.0000000000000002E-5</v>
      </c>
      <c r="BT19" s="104">
        <v>6.0000000000000002E-5</v>
      </c>
      <c r="BU19" s="104">
        <v>6.0000000000000002E-5</v>
      </c>
      <c r="BV19" s="104">
        <v>6.0000000000000002E-5</v>
      </c>
      <c r="BW19" s="104">
        <v>6.0000000000000002E-5</v>
      </c>
      <c r="BX19" s="104">
        <v>6.9999999999999994E-5</v>
      </c>
      <c r="BY19" s="104">
        <v>6.9999999999999994E-5</v>
      </c>
      <c r="BZ19" s="104">
        <v>6.9999999999999994E-5</v>
      </c>
      <c r="CA19" s="104">
        <v>8.0000000000000007E-5</v>
      </c>
      <c r="CB19" s="104">
        <v>8.0000000000000007E-5</v>
      </c>
      <c r="CC19" s="104">
        <v>8.0000000000000007E-5</v>
      </c>
      <c r="CD19" s="104">
        <v>8.0000000000000007E-5</v>
      </c>
      <c r="CE19" s="104">
        <v>9.0000000000000006E-5</v>
      </c>
      <c r="CF19" s="104">
        <v>9.0000000000000006E-5</v>
      </c>
      <c r="CG19" s="104">
        <v>9.0000000000000006E-5</v>
      </c>
      <c r="CH19" s="104">
        <v>9.0000000000000006E-5</v>
      </c>
      <c r="CI19" s="104">
        <v>1E-4</v>
      </c>
      <c r="CJ19">
        <v>1E-4</v>
      </c>
      <c r="CK19">
        <v>1E-4</v>
      </c>
      <c r="CL19">
        <v>1E-4</v>
      </c>
      <c r="CM19">
        <v>1.1E-4</v>
      </c>
      <c r="CN19">
        <v>1.1E-4</v>
      </c>
      <c r="CO19">
        <v>1.1E-4</v>
      </c>
      <c r="CP19">
        <v>1.1E-4</v>
      </c>
      <c r="CQ19">
        <v>1.2E-4</v>
      </c>
      <c r="CR19">
        <v>1.2E-4</v>
      </c>
      <c r="CS19">
        <v>1.2E-4</v>
      </c>
      <c r="CT19">
        <v>1.2999999999999999E-4</v>
      </c>
      <c r="CU19">
        <v>1.2999999999999999E-4</v>
      </c>
      <c r="CV19">
        <v>1.2999999999999999E-4</v>
      </c>
      <c r="CW19">
        <v>1.2999999999999999E-4</v>
      </c>
      <c r="CX19">
        <v>1.3999999999999999E-4</v>
      </c>
      <c r="CY19">
        <v>1.3999999999999999E-4</v>
      </c>
      <c r="CZ19">
        <v>1.3999999999999999E-4</v>
      </c>
      <c r="DA19">
        <v>1.3999999999999999E-4</v>
      </c>
      <c r="DB19">
        <v>1.4999999999999999E-4</v>
      </c>
      <c r="DC19">
        <v>1.4999999999999999E-4</v>
      </c>
      <c r="DD19">
        <v>1.4999999999999999E-4</v>
      </c>
      <c r="DE19">
        <v>1.6000000000000001E-4</v>
      </c>
      <c r="DF19">
        <v>1.6000000000000001E-4</v>
      </c>
      <c r="DG19">
        <v>1.6000000000000001E-4</v>
      </c>
      <c r="DH19">
        <v>1.6000000000000001E-4</v>
      </c>
      <c r="DI19">
        <v>1.7000000000000001E-4</v>
      </c>
      <c r="DJ19">
        <v>1.7000000000000001E-4</v>
      </c>
      <c r="DK19">
        <v>1.7000000000000001E-4</v>
      </c>
      <c r="DL19">
        <v>1.7000000000000001E-4</v>
      </c>
      <c r="DM19">
        <v>1.7000000000000001E-4</v>
      </c>
      <c r="DN19">
        <v>1.8000000000000001E-4</v>
      </c>
      <c r="DO19">
        <v>1.8000000000000001E-4</v>
      </c>
      <c r="DP19">
        <v>1.8000000000000001E-4</v>
      </c>
    </row>
    <row r="20" spans="1:120" x14ac:dyDescent="0.25">
      <c r="A20" t="s">
        <v>129</v>
      </c>
      <c r="B20" t="s">
        <v>130</v>
      </c>
      <c r="C20" t="s">
        <v>140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4">
        <v>0</v>
      </c>
      <c r="AV20">
        <v>0</v>
      </c>
      <c r="AW20">
        <v>0</v>
      </c>
      <c r="AX20" s="104">
        <v>1.0000000000000001E-5</v>
      </c>
      <c r="AY20" s="104">
        <v>2.0000000000000002E-5</v>
      </c>
      <c r="AZ20" s="104">
        <v>6.0000000000000002E-5</v>
      </c>
      <c r="BA20">
        <v>1.3999999999999999E-4</v>
      </c>
      <c r="BB20">
        <v>1.7000000000000001E-4</v>
      </c>
      <c r="BC20">
        <v>3.6999999999999999E-4</v>
      </c>
      <c r="BD20">
        <v>6.4999999999999997E-4</v>
      </c>
      <c r="BE20">
        <v>9.7000000000000005E-4</v>
      </c>
      <c r="BF20">
        <v>1.3799999999999999E-3</v>
      </c>
      <c r="BG20">
        <v>1.8605E-3</v>
      </c>
      <c r="BH20">
        <v>2.3500000000000001E-3</v>
      </c>
      <c r="BI20">
        <v>2.8600000000000001E-3</v>
      </c>
      <c r="BJ20">
        <v>3.4499999999999999E-3</v>
      </c>
      <c r="BK20">
        <v>4.0899999999999999E-3</v>
      </c>
      <c r="BL20">
        <v>4.7499999999999999E-3</v>
      </c>
      <c r="BM20">
        <v>5.3600000000000002E-3</v>
      </c>
      <c r="BN20">
        <v>6.0004999999999998E-3</v>
      </c>
      <c r="BO20">
        <v>6.6499999999999997E-3</v>
      </c>
      <c r="BP20">
        <v>7.2709999999999997E-3</v>
      </c>
      <c r="BQ20">
        <v>7.8515000000000008E-3</v>
      </c>
      <c r="BR20">
        <v>8.4104999999999996E-3</v>
      </c>
      <c r="BS20">
        <v>8.8999999999999999E-3</v>
      </c>
      <c r="BT20">
        <v>9.4199999999999996E-3</v>
      </c>
      <c r="BU20">
        <v>9.9500000000000005E-3</v>
      </c>
      <c r="BV20">
        <v>1.0430500000000001E-2</v>
      </c>
      <c r="BW20">
        <v>1.09605E-2</v>
      </c>
      <c r="BX20">
        <v>1.1490999999999999E-2</v>
      </c>
      <c r="BY20">
        <v>1.2021E-2</v>
      </c>
      <c r="BZ20">
        <v>1.2520999999999999E-2</v>
      </c>
      <c r="CA20">
        <v>1.307E-2</v>
      </c>
      <c r="CB20">
        <v>1.359E-2</v>
      </c>
      <c r="CC20">
        <v>1.41005E-2</v>
      </c>
      <c r="CD20">
        <v>1.4640500000000001E-2</v>
      </c>
      <c r="CE20">
        <v>1.51305E-2</v>
      </c>
      <c r="CF20">
        <v>1.5620999999999999E-2</v>
      </c>
      <c r="CG20">
        <v>1.61105E-2</v>
      </c>
      <c r="CH20">
        <v>1.6650499999999999E-2</v>
      </c>
      <c r="CI20">
        <v>1.7191000000000001E-2</v>
      </c>
      <c r="CJ20">
        <v>1.7731500000000001E-2</v>
      </c>
      <c r="CK20">
        <v>1.8223E-2</v>
      </c>
      <c r="CL20">
        <v>1.8702E-2</v>
      </c>
      <c r="CM20">
        <v>1.9210999999999999E-2</v>
      </c>
      <c r="CN20">
        <v>1.96735E-2</v>
      </c>
      <c r="CO20">
        <v>2.0174500000000001E-2</v>
      </c>
      <c r="CP20">
        <v>2.0691000000000001E-2</v>
      </c>
      <c r="CQ20">
        <v>2.1170499999999998E-2</v>
      </c>
      <c r="CR20">
        <v>2.1631500000000001E-2</v>
      </c>
      <c r="CS20">
        <v>2.2044500000000002E-2</v>
      </c>
      <c r="CT20">
        <v>2.2512999999999998E-2</v>
      </c>
      <c r="CU20">
        <v>2.2973E-2</v>
      </c>
      <c r="CV20">
        <v>2.3425999999999999E-2</v>
      </c>
      <c r="CW20">
        <v>2.3954E-2</v>
      </c>
      <c r="CX20">
        <v>2.4470499999999999E-2</v>
      </c>
      <c r="CY20">
        <v>2.5010000000000001E-2</v>
      </c>
      <c r="CZ20">
        <v>2.5520500000000002E-2</v>
      </c>
      <c r="DA20">
        <v>2.6020999999999999E-2</v>
      </c>
      <c r="DB20">
        <v>2.64935E-2</v>
      </c>
      <c r="DC20">
        <v>2.6950499999999999E-2</v>
      </c>
      <c r="DD20">
        <v>2.7411000000000001E-2</v>
      </c>
      <c r="DE20">
        <v>2.7890000000000002E-2</v>
      </c>
      <c r="DF20">
        <v>2.836E-2</v>
      </c>
      <c r="DG20">
        <v>2.8820499999999999E-2</v>
      </c>
      <c r="DH20">
        <v>2.9242000000000001E-2</v>
      </c>
      <c r="DI20">
        <v>2.9701999999999999E-2</v>
      </c>
      <c r="DJ20">
        <v>3.01505E-2</v>
      </c>
      <c r="DK20">
        <v>3.0620499999999998E-2</v>
      </c>
      <c r="DL20">
        <v>3.1081000000000001E-2</v>
      </c>
      <c r="DM20">
        <v>3.1500500000000001E-2</v>
      </c>
      <c r="DN20">
        <v>3.1961499999999997E-2</v>
      </c>
      <c r="DO20">
        <v>3.2421999999999999E-2</v>
      </c>
      <c r="DP20">
        <v>3.2851999999999999E-2</v>
      </c>
    </row>
    <row r="21" spans="1:120" x14ac:dyDescent="0.25">
      <c r="A21" t="s">
        <v>129</v>
      </c>
      <c r="B21" t="s">
        <v>130</v>
      </c>
      <c r="C21" s="104" t="s">
        <v>140</v>
      </c>
      <c r="D21" s="104" t="s">
        <v>132</v>
      </c>
      <c r="E21">
        <v>95</v>
      </c>
      <c r="F21" s="104" t="s">
        <v>135</v>
      </c>
      <c r="G21" s="104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4">
        <v>0</v>
      </c>
      <c r="AT21" s="104">
        <v>0</v>
      </c>
      <c r="AU21" s="104">
        <v>0</v>
      </c>
      <c r="AV21" s="104">
        <v>0</v>
      </c>
      <c r="AW21">
        <v>0</v>
      </c>
      <c r="AX21" s="104">
        <v>0</v>
      </c>
      <c r="AY21" s="104">
        <v>0</v>
      </c>
      <c r="AZ21" s="104">
        <v>1.0000000000000001E-5</v>
      </c>
      <c r="BA21" s="104">
        <v>1.0000000000000001E-5</v>
      </c>
      <c r="BB21" s="104">
        <v>1.0000000000000001E-5</v>
      </c>
      <c r="BC21" s="104">
        <v>2.0000000000000002E-5</v>
      </c>
      <c r="BD21" s="104">
        <v>3.0000000000000001E-5</v>
      </c>
      <c r="BE21" s="104">
        <v>3.0000000000000001E-5</v>
      </c>
      <c r="BF21" s="104">
        <v>4.0000000000000003E-5</v>
      </c>
      <c r="BG21" s="104">
        <v>4.0000000000000003E-5</v>
      </c>
      <c r="BH21" s="104">
        <v>4.0000000000000003E-5</v>
      </c>
      <c r="BI21" s="104">
        <v>5.0000000000000002E-5</v>
      </c>
      <c r="BJ21" s="104">
        <v>5.0000000000000002E-5</v>
      </c>
      <c r="BK21" s="104">
        <v>5.0000000000000002E-5</v>
      </c>
      <c r="BL21" s="104">
        <v>5.0500000000000001E-5</v>
      </c>
      <c r="BM21" s="104">
        <v>6.0000000000000002E-5</v>
      </c>
      <c r="BN21" s="104">
        <v>6.0000000000000002E-5</v>
      </c>
      <c r="BO21" s="104">
        <v>6.0000000000000002E-5</v>
      </c>
      <c r="BP21" s="104">
        <v>6.0000000000000002E-5</v>
      </c>
      <c r="BQ21" s="104">
        <v>6.0000000000000002E-5</v>
      </c>
      <c r="BR21" s="104">
        <v>6.0000000000000002E-5</v>
      </c>
      <c r="BS21" s="104">
        <v>6.0000000000000002E-5</v>
      </c>
      <c r="BT21" s="104">
        <v>6.9999999999999994E-5</v>
      </c>
      <c r="BU21" s="104">
        <v>6.9999999999999994E-5</v>
      </c>
      <c r="BV21" s="104">
        <v>6.9999999999999994E-5</v>
      </c>
      <c r="BW21" s="104">
        <v>6.9999999999999994E-5</v>
      </c>
      <c r="BX21" s="104">
        <v>8.0000000000000007E-5</v>
      </c>
      <c r="BY21" s="104">
        <v>8.0000000000000007E-5</v>
      </c>
      <c r="BZ21" s="104">
        <v>8.0000000000000007E-5</v>
      </c>
      <c r="CA21" s="104">
        <v>9.0000000000000006E-5</v>
      </c>
      <c r="CB21" s="104">
        <v>9.0000000000000006E-5</v>
      </c>
      <c r="CC21" s="104">
        <v>9.0500000000000004E-5</v>
      </c>
      <c r="CD21" s="104">
        <v>1E-4</v>
      </c>
      <c r="CE21">
        <v>1E-4</v>
      </c>
      <c r="CF21">
        <v>1E-4</v>
      </c>
      <c r="CG21">
        <v>1.1E-4</v>
      </c>
      <c r="CH21">
        <v>1.1E-4</v>
      </c>
      <c r="CI21">
        <v>1.2E-4</v>
      </c>
      <c r="CJ21">
        <v>1.2E-4</v>
      </c>
      <c r="CK21">
        <v>1.2E-4</v>
      </c>
      <c r="CL21">
        <v>1.205E-4</v>
      </c>
      <c r="CM21">
        <v>1.2999999999999999E-4</v>
      </c>
      <c r="CN21">
        <v>1.2999999999999999E-4</v>
      </c>
      <c r="CO21">
        <v>1.2999999999999999E-4</v>
      </c>
      <c r="CP21">
        <v>1.3999999999999999E-4</v>
      </c>
      <c r="CQ21">
        <v>1.3999999999999999E-4</v>
      </c>
      <c r="CR21">
        <v>1.4999999999999999E-4</v>
      </c>
      <c r="CS21">
        <v>1.4999999999999999E-4</v>
      </c>
      <c r="CT21">
        <v>1.4999999999999999E-4</v>
      </c>
      <c r="CU21">
        <v>1.505E-4</v>
      </c>
      <c r="CV21">
        <v>1.6000000000000001E-4</v>
      </c>
      <c r="CW21">
        <v>1.605E-4</v>
      </c>
      <c r="CX21">
        <v>1.7000000000000001E-4</v>
      </c>
      <c r="CY21">
        <v>1.7000000000000001E-4</v>
      </c>
      <c r="CZ21">
        <v>1.7000000000000001E-4</v>
      </c>
      <c r="DA21">
        <v>1.705E-4</v>
      </c>
      <c r="DB21">
        <v>1.8000000000000001E-4</v>
      </c>
      <c r="DC21">
        <v>1.8000000000000001E-4</v>
      </c>
      <c r="DD21">
        <v>1.9000000000000001E-4</v>
      </c>
      <c r="DE21">
        <v>1.9000000000000001E-4</v>
      </c>
      <c r="DF21">
        <v>1.9000000000000001E-4</v>
      </c>
      <c r="DG21">
        <v>2.0000000000000001E-4</v>
      </c>
      <c r="DH21">
        <v>2.0000000000000001E-4</v>
      </c>
      <c r="DI21">
        <v>2.0000000000000001E-4</v>
      </c>
      <c r="DJ21">
        <v>2.1000000000000001E-4</v>
      </c>
      <c r="DK21">
        <v>2.1000000000000001E-4</v>
      </c>
      <c r="DL21">
        <v>2.1000000000000001E-4</v>
      </c>
      <c r="DM21">
        <v>2.1000000000000001E-4</v>
      </c>
      <c r="DN21">
        <v>2.2000000000000001E-4</v>
      </c>
      <c r="DO21">
        <v>2.2000000000000001E-4</v>
      </c>
      <c r="DP21">
        <v>2.3000000000000001E-4</v>
      </c>
    </row>
    <row r="22" spans="1:120" x14ac:dyDescent="0.25">
      <c r="A22" t="s">
        <v>129</v>
      </c>
      <c r="B22" t="s">
        <v>130</v>
      </c>
      <c r="C22" s="104" t="s">
        <v>91</v>
      </c>
      <c r="D22" s="104" t="s">
        <v>132</v>
      </c>
      <c r="E22" s="104">
        <v>5</v>
      </c>
      <c r="F22" s="104" t="s">
        <v>133</v>
      </c>
      <c r="G22" s="104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430.89927499999999</v>
      </c>
      <c r="AV22">
        <v>433.516097</v>
      </c>
      <c r="AW22">
        <v>436.183537</v>
      </c>
      <c r="AX22">
        <v>438.81806649999999</v>
      </c>
      <c r="AY22">
        <v>441.4893055</v>
      </c>
      <c r="AZ22">
        <v>444.20061249999998</v>
      </c>
      <c r="BA22">
        <v>446.82033999999999</v>
      </c>
      <c r="BB22">
        <v>449.47119550000002</v>
      </c>
      <c r="BC22">
        <v>452.15811050000002</v>
      </c>
      <c r="BD22">
        <v>454.84304300000002</v>
      </c>
      <c r="BE22">
        <v>457.50246650000003</v>
      </c>
      <c r="BF22">
        <v>460.16089199999999</v>
      </c>
      <c r="BG22">
        <v>462.81955099999999</v>
      </c>
      <c r="BH22">
        <v>465.47770500000001</v>
      </c>
      <c r="BI22">
        <v>468.1351755</v>
      </c>
      <c r="BJ22">
        <v>470.755269</v>
      </c>
      <c r="BK22">
        <v>473.35789549999998</v>
      </c>
      <c r="BL22">
        <v>475.92192949999998</v>
      </c>
      <c r="BM22">
        <v>478.5136665</v>
      </c>
      <c r="BN22">
        <v>481.05935199999999</v>
      </c>
      <c r="BO22">
        <v>483.59593799999999</v>
      </c>
      <c r="BP22">
        <v>486.16141099999999</v>
      </c>
      <c r="BQ22">
        <v>488.7308175</v>
      </c>
      <c r="BR22">
        <v>491.26994150000002</v>
      </c>
      <c r="BS22">
        <v>493.78152399999999</v>
      </c>
      <c r="BT22">
        <v>496.24465550000002</v>
      </c>
      <c r="BU22">
        <v>498.66688149999999</v>
      </c>
      <c r="BV22">
        <v>501.0283915</v>
      </c>
      <c r="BW22">
        <v>503.34358350000002</v>
      </c>
      <c r="BX22">
        <v>505.68795</v>
      </c>
      <c r="BY22">
        <v>507.979581</v>
      </c>
      <c r="BZ22">
        <v>510.227306</v>
      </c>
      <c r="CA22">
        <v>512.44701799999996</v>
      </c>
      <c r="CB22">
        <v>514.62149099999999</v>
      </c>
      <c r="CC22">
        <v>516.76445850000005</v>
      </c>
      <c r="CD22">
        <v>518.83882700000004</v>
      </c>
      <c r="CE22">
        <v>520.8593515</v>
      </c>
      <c r="CF22">
        <v>522.82941249999999</v>
      </c>
      <c r="CG22">
        <v>524.74911299999997</v>
      </c>
      <c r="CH22">
        <v>526.63803499999995</v>
      </c>
      <c r="CI22">
        <v>528.49956599999996</v>
      </c>
      <c r="CJ22">
        <v>530.32063849999997</v>
      </c>
      <c r="CK22">
        <v>532.09948350000002</v>
      </c>
      <c r="CL22">
        <v>533.82588650000002</v>
      </c>
      <c r="CM22">
        <v>535.50450899999998</v>
      </c>
      <c r="CN22">
        <v>537.09193849999997</v>
      </c>
      <c r="CO22">
        <v>538.57678750000002</v>
      </c>
      <c r="CP22">
        <v>539.98814849999997</v>
      </c>
      <c r="CQ22">
        <v>541.32071299999996</v>
      </c>
      <c r="CR22">
        <v>542.57563500000003</v>
      </c>
      <c r="CS22">
        <v>543.75412649999998</v>
      </c>
      <c r="CT22">
        <v>544.85903699999994</v>
      </c>
      <c r="CU22">
        <v>545.89431349999995</v>
      </c>
      <c r="CV22">
        <v>546.86164099999996</v>
      </c>
      <c r="CW22">
        <v>547.76084749999995</v>
      </c>
      <c r="CX22">
        <v>548.56379749999996</v>
      </c>
      <c r="CY22">
        <v>549.27248950000001</v>
      </c>
      <c r="CZ22">
        <v>549.88585599999999</v>
      </c>
      <c r="DA22">
        <v>550.40619549999997</v>
      </c>
      <c r="DB22">
        <v>550.83248949999995</v>
      </c>
      <c r="DC22">
        <v>551.16747450000003</v>
      </c>
      <c r="DD22">
        <v>551.41486699999996</v>
      </c>
      <c r="DE22">
        <v>551.57676449999997</v>
      </c>
      <c r="DF22">
        <v>551.65653499999996</v>
      </c>
      <c r="DG22">
        <v>551.65788699999996</v>
      </c>
      <c r="DH22">
        <v>551.62823100000003</v>
      </c>
      <c r="DI22">
        <v>551.56557350000003</v>
      </c>
      <c r="DJ22">
        <v>551.46300550000001</v>
      </c>
      <c r="DK22">
        <v>551.316281</v>
      </c>
      <c r="DL22">
        <v>551.13282500000003</v>
      </c>
      <c r="DM22">
        <v>550.91873450000003</v>
      </c>
      <c r="DN22">
        <v>550.66414699999996</v>
      </c>
      <c r="DO22">
        <v>550.36980300000005</v>
      </c>
      <c r="DP22">
        <v>550.03687950000005</v>
      </c>
    </row>
    <row r="23" spans="1:120" x14ac:dyDescent="0.25">
      <c r="A23" t="s">
        <v>129</v>
      </c>
      <c r="B23" t="s">
        <v>130</v>
      </c>
      <c r="C23" s="104" t="s">
        <v>91</v>
      </c>
      <c r="D23" s="104" t="s">
        <v>132</v>
      </c>
      <c r="E23" s="104">
        <v>5</v>
      </c>
      <c r="F23" s="104" t="s">
        <v>135</v>
      </c>
      <c r="G23" s="104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1.1389868869999999</v>
      </c>
      <c r="AU23">
        <v>1.1560713869999999</v>
      </c>
      <c r="AV23">
        <v>1.176042005</v>
      </c>
      <c r="AW23">
        <v>1.196694838</v>
      </c>
      <c r="AX23">
        <v>1.213248074</v>
      </c>
      <c r="AY23">
        <v>1.2317211130000001</v>
      </c>
      <c r="AZ23">
        <v>1.2560693190000001</v>
      </c>
      <c r="BA23">
        <v>1.2814701909999999</v>
      </c>
      <c r="BB23">
        <v>1.31144375</v>
      </c>
      <c r="BC23">
        <v>1.3415063380000001</v>
      </c>
      <c r="BD23">
        <v>1.3698738580000001</v>
      </c>
      <c r="BE23">
        <v>1.3924103189999999</v>
      </c>
      <c r="BF23">
        <v>1.410813093</v>
      </c>
      <c r="BG23">
        <v>1.423510093</v>
      </c>
      <c r="BH23">
        <v>1.438708828</v>
      </c>
      <c r="BI23">
        <v>1.4593171810000001</v>
      </c>
      <c r="BJ23">
        <v>1.4772087890000001</v>
      </c>
      <c r="BK23">
        <v>1.497368319</v>
      </c>
      <c r="BL23">
        <v>1.514543819</v>
      </c>
      <c r="BM23">
        <v>1.5349062010000001</v>
      </c>
      <c r="BN23">
        <v>1.5636419749999999</v>
      </c>
      <c r="BO23">
        <v>1.592441789</v>
      </c>
      <c r="BP23">
        <v>1.615328289</v>
      </c>
      <c r="BQ23">
        <v>1.6331395049999999</v>
      </c>
      <c r="BR23">
        <v>1.645476505</v>
      </c>
      <c r="BS23">
        <v>1.6558695050000001</v>
      </c>
      <c r="BT23">
        <v>1.6658677209999999</v>
      </c>
      <c r="BU23">
        <v>1.6758767210000001</v>
      </c>
      <c r="BV23">
        <v>1.689868309</v>
      </c>
      <c r="BW23">
        <v>1.707705515</v>
      </c>
      <c r="BX23">
        <v>1.7274250149999999</v>
      </c>
      <c r="BY23">
        <v>1.745572015</v>
      </c>
      <c r="BZ23">
        <v>1.7631465150000001</v>
      </c>
      <c r="CA23">
        <v>1.7788232399999999</v>
      </c>
      <c r="CB23">
        <v>1.7894158579999999</v>
      </c>
      <c r="CC23">
        <v>1.7995193869999999</v>
      </c>
      <c r="CD23">
        <v>1.8098888769999999</v>
      </c>
      <c r="CE23">
        <v>1.815361054</v>
      </c>
      <c r="CF23">
        <v>1.821559054</v>
      </c>
      <c r="CG23">
        <v>1.829535554</v>
      </c>
      <c r="CH23">
        <v>1.8433180250000001</v>
      </c>
      <c r="CI23">
        <v>1.859965525</v>
      </c>
      <c r="CJ23">
        <v>1.8755770249999999</v>
      </c>
      <c r="CK23">
        <v>1.886787907</v>
      </c>
      <c r="CL23">
        <v>1.89279324</v>
      </c>
      <c r="CM23">
        <v>1.8948207399999999</v>
      </c>
      <c r="CN23">
        <v>1.8987157699999999</v>
      </c>
      <c r="CO23">
        <v>1.90533927</v>
      </c>
      <c r="CP23">
        <v>1.91148327</v>
      </c>
      <c r="CQ23">
        <v>1.9178687699999999</v>
      </c>
      <c r="CR23">
        <v>1.9227124259999999</v>
      </c>
      <c r="CS23">
        <v>1.9291869260000001</v>
      </c>
      <c r="CT23">
        <v>1.9384364169999999</v>
      </c>
      <c r="CU23">
        <v>1.947442554</v>
      </c>
      <c r="CV23">
        <v>1.9565849070000001</v>
      </c>
      <c r="CW23">
        <v>1.9639624069999999</v>
      </c>
      <c r="CX23">
        <v>1.969543407</v>
      </c>
      <c r="CY23">
        <v>1.972116907</v>
      </c>
      <c r="CZ23">
        <v>1.9738014070000001</v>
      </c>
      <c r="DA23">
        <v>1.972930407</v>
      </c>
      <c r="DB23">
        <v>1.972046054</v>
      </c>
      <c r="DC23">
        <v>1.973053554</v>
      </c>
      <c r="DD23">
        <v>1.9763586909999999</v>
      </c>
      <c r="DE23">
        <v>1.9826661910000001</v>
      </c>
      <c r="DF23">
        <v>1.990331691</v>
      </c>
      <c r="DG23">
        <v>1.998071691</v>
      </c>
      <c r="DH23">
        <v>2.0063756910000001</v>
      </c>
      <c r="DI23">
        <v>2.012163191</v>
      </c>
      <c r="DJ23">
        <v>2.0154936910000001</v>
      </c>
      <c r="DK23">
        <v>2.0173905740000002</v>
      </c>
      <c r="DL23">
        <v>2.0143874849999999</v>
      </c>
      <c r="DM23">
        <v>2.0140219749999999</v>
      </c>
      <c r="DN23">
        <v>2.011045475</v>
      </c>
      <c r="DO23">
        <v>2.0109019749999999</v>
      </c>
      <c r="DP23">
        <v>2.0147014749999999</v>
      </c>
    </row>
    <row r="24" spans="1:120" x14ac:dyDescent="0.25">
      <c r="A24" t="s">
        <v>129</v>
      </c>
      <c r="B24" t="s">
        <v>130</v>
      </c>
      <c r="C24" s="104" t="s">
        <v>91</v>
      </c>
      <c r="D24" s="104" t="s">
        <v>132</v>
      </c>
      <c r="E24" s="104">
        <v>17</v>
      </c>
      <c r="F24" s="104" t="s">
        <v>133</v>
      </c>
      <c r="G24" s="104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434.33184080000001</v>
      </c>
      <c r="AW24">
        <v>437.06162360000002</v>
      </c>
      <c r="AX24">
        <v>439.77105790000002</v>
      </c>
      <c r="AY24">
        <v>442.49533639999999</v>
      </c>
      <c r="AZ24">
        <v>445.23031090000001</v>
      </c>
      <c r="BA24">
        <v>447.93643800000001</v>
      </c>
      <c r="BB24">
        <v>450.6719579</v>
      </c>
      <c r="BC24">
        <v>453.4007244</v>
      </c>
      <c r="BD24">
        <v>456.15266780000002</v>
      </c>
      <c r="BE24">
        <v>458.9007087</v>
      </c>
      <c r="BF24">
        <v>461.6629484</v>
      </c>
      <c r="BG24">
        <v>464.4121063</v>
      </c>
      <c r="BH24">
        <v>467.1564406</v>
      </c>
      <c r="BI24">
        <v>469.8984145</v>
      </c>
      <c r="BJ24">
        <v>472.64711840000001</v>
      </c>
      <c r="BK24">
        <v>475.34781700000002</v>
      </c>
      <c r="BL24">
        <v>478.04261969999999</v>
      </c>
      <c r="BM24">
        <v>480.69143309999998</v>
      </c>
      <c r="BN24">
        <v>483.34476319999999</v>
      </c>
      <c r="BO24">
        <v>486.05821429999997</v>
      </c>
      <c r="BP24">
        <v>488.7099576</v>
      </c>
      <c r="BQ24">
        <v>491.35554990000003</v>
      </c>
      <c r="BR24">
        <v>494.00978279999998</v>
      </c>
      <c r="BS24">
        <v>496.65630750000003</v>
      </c>
      <c r="BT24">
        <v>499.25268979999998</v>
      </c>
      <c r="BU24">
        <v>501.80927079999998</v>
      </c>
      <c r="BV24">
        <v>504.33480420000001</v>
      </c>
      <c r="BW24">
        <v>506.777286</v>
      </c>
      <c r="BX24">
        <v>509.21831090000001</v>
      </c>
      <c r="BY24">
        <v>511.62404479999998</v>
      </c>
      <c r="BZ24">
        <v>513.99802320000003</v>
      </c>
      <c r="CA24">
        <v>516.3270493</v>
      </c>
      <c r="CB24">
        <v>518.59345380000002</v>
      </c>
      <c r="CC24">
        <v>520.83117449999997</v>
      </c>
      <c r="CD24">
        <v>523.06884779999996</v>
      </c>
      <c r="CE24">
        <v>525.20690139999999</v>
      </c>
      <c r="CF24">
        <v>527.30082549999997</v>
      </c>
      <c r="CG24">
        <v>529.36083120000001</v>
      </c>
      <c r="CH24">
        <v>531.38535260000003</v>
      </c>
      <c r="CI24">
        <v>533.36602600000003</v>
      </c>
      <c r="CJ24">
        <v>535.3307188</v>
      </c>
      <c r="CK24">
        <v>537.24628440000004</v>
      </c>
      <c r="CL24">
        <v>539.11626260000003</v>
      </c>
      <c r="CM24">
        <v>540.93641290000005</v>
      </c>
      <c r="CN24">
        <v>542.6595691</v>
      </c>
      <c r="CO24">
        <v>544.27852619999999</v>
      </c>
      <c r="CP24">
        <v>545.76099629999999</v>
      </c>
      <c r="CQ24">
        <v>547.14943740000001</v>
      </c>
      <c r="CR24">
        <v>548.52836639999998</v>
      </c>
      <c r="CS24">
        <v>549.83490440000003</v>
      </c>
      <c r="CT24">
        <v>551.06603040000005</v>
      </c>
      <c r="CU24">
        <v>552.22494649999999</v>
      </c>
      <c r="CV24">
        <v>553.3235128</v>
      </c>
      <c r="CW24">
        <v>554.34614910000005</v>
      </c>
      <c r="CX24">
        <v>555.24864560000003</v>
      </c>
      <c r="CY24">
        <v>556.04943249999997</v>
      </c>
      <c r="CZ24">
        <v>556.73362529999997</v>
      </c>
      <c r="DA24">
        <v>557.35246080000002</v>
      </c>
      <c r="DB24">
        <v>557.87500409999996</v>
      </c>
      <c r="DC24">
        <v>558.28473280000003</v>
      </c>
      <c r="DD24">
        <v>558.6056562</v>
      </c>
      <c r="DE24">
        <v>558.83965579999995</v>
      </c>
      <c r="DF24">
        <v>558.95057180000003</v>
      </c>
      <c r="DG24">
        <v>558.96074820000001</v>
      </c>
      <c r="DH24">
        <v>558.9354323</v>
      </c>
      <c r="DI24">
        <v>558.958305</v>
      </c>
      <c r="DJ24">
        <v>558.96207189999996</v>
      </c>
      <c r="DK24">
        <v>558.92006779999997</v>
      </c>
      <c r="DL24">
        <v>558.83264340000005</v>
      </c>
      <c r="DM24">
        <v>558.70092939999995</v>
      </c>
      <c r="DN24">
        <v>558.52462349999996</v>
      </c>
      <c r="DO24">
        <v>558.29743350000001</v>
      </c>
      <c r="DP24">
        <v>558.03733829999999</v>
      </c>
    </row>
    <row r="25" spans="1:120" x14ac:dyDescent="0.25">
      <c r="A25" t="s">
        <v>129</v>
      </c>
      <c r="B25" t="s">
        <v>130</v>
      </c>
      <c r="C25" s="104" t="s">
        <v>91</v>
      </c>
      <c r="D25" s="104" t="s">
        <v>132</v>
      </c>
      <c r="E25" s="104">
        <v>17</v>
      </c>
      <c r="F25" s="104" t="s">
        <v>135</v>
      </c>
      <c r="G25" s="104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 s="104">
        <v>1.261536601</v>
      </c>
      <c r="AU25" s="104">
        <v>1.2838222189999999</v>
      </c>
      <c r="AV25" s="104">
        <v>1.3055055520000001</v>
      </c>
      <c r="AW25">
        <v>1.326387172</v>
      </c>
      <c r="AX25">
        <v>1.346554915</v>
      </c>
      <c r="AY25" s="104">
        <v>1.365747442</v>
      </c>
      <c r="AZ25" s="104">
        <v>1.387389717</v>
      </c>
      <c r="BA25" s="104">
        <v>1.4126601009999999</v>
      </c>
      <c r="BB25">
        <v>1.445277272</v>
      </c>
      <c r="BC25">
        <v>1.475402007</v>
      </c>
      <c r="BD25">
        <v>1.507551538</v>
      </c>
      <c r="BE25">
        <v>1.53242776</v>
      </c>
      <c r="BF25">
        <v>1.5556211950000001</v>
      </c>
      <c r="BG25">
        <v>1.5768360400000001</v>
      </c>
      <c r="BH25">
        <v>1.59693456</v>
      </c>
      <c r="BI25">
        <v>1.6166395600000001</v>
      </c>
      <c r="BJ25">
        <v>1.638119001</v>
      </c>
      <c r="BK25">
        <v>1.6612468010000001</v>
      </c>
      <c r="BL25">
        <v>1.6872885769999999</v>
      </c>
      <c r="BM25">
        <v>1.7191914770000001</v>
      </c>
      <c r="BN25">
        <v>1.748488568</v>
      </c>
      <c r="BO25">
        <v>1.774921875</v>
      </c>
      <c r="BP25">
        <v>1.8023520340000001</v>
      </c>
      <c r="BQ25">
        <v>1.825057734</v>
      </c>
      <c r="BR25">
        <v>1.843408768</v>
      </c>
      <c r="BS25">
        <v>1.8618569519999999</v>
      </c>
      <c r="BT25">
        <v>1.8803460519999999</v>
      </c>
      <c r="BU25">
        <v>1.8941793849999999</v>
      </c>
      <c r="BV25">
        <v>1.9118225520000001</v>
      </c>
      <c r="BW25">
        <v>1.9307188070000001</v>
      </c>
      <c r="BX25">
        <v>1.9490488130000001</v>
      </c>
      <c r="BY25">
        <v>1.9690784379999999</v>
      </c>
      <c r="BZ25">
        <v>1.984680464</v>
      </c>
      <c r="CA25">
        <v>1.999860177</v>
      </c>
      <c r="CB25">
        <v>2.014503307</v>
      </c>
      <c r="CC25">
        <v>2.0237365719999998</v>
      </c>
      <c r="CD25">
        <v>2.0338976720000002</v>
      </c>
      <c r="CE25">
        <v>2.0436934949999999</v>
      </c>
      <c r="CF25">
        <v>2.0535150949999998</v>
      </c>
      <c r="CG25">
        <v>2.0646986279999999</v>
      </c>
      <c r="CH25">
        <v>2.0795297380000002</v>
      </c>
      <c r="CI25">
        <v>2.0950689680000001</v>
      </c>
      <c r="CJ25">
        <v>2.1104948280000002</v>
      </c>
      <c r="CK25">
        <v>2.122775474</v>
      </c>
      <c r="CL25">
        <v>2.132590274</v>
      </c>
      <c r="CM25">
        <v>2.1430243280000001</v>
      </c>
      <c r="CN25">
        <v>2.1488142950000002</v>
      </c>
      <c r="CO25">
        <v>2.1554148620000002</v>
      </c>
      <c r="CP25">
        <v>2.1632118440000001</v>
      </c>
      <c r="CQ25">
        <v>2.1713750190000001</v>
      </c>
      <c r="CR25">
        <v>2.1784372539999999</v>
      </c>
      <c r="CS25">
        <v>2.1844737539999999</v>
      </c>
      <c r="CT25">
        <v>2.1929697890000002</v>
      </c>
      <c r="CU25">
        <v>2.2047604889999999</v>
      </c>
      <c r="CV25">
        <v>2.2167825890000001</v>
      </c>
      <c r="CW25">
        <v>2.2264407249999998</v>
      </c>
      <c r="CX25">
        <v>2.232854825</v>
      </c>
      <c r="CY25">
        <v>2.2376982989999998</v>
      </c>
      <c r="CZ25">
        <v>2.244311223</v>
      </c>
      <c r="DA25">
        <v>2.2488516660000002</v>
      </c>
      <c r="DB25">
        <v>2.2523666659999999</v>
      </c>
      <c r="DC25">
        <v>2.2568399659999998</v>
      </c>
      <c r="DD25">
        <v>2.2605314320000001</v>
      </c>
      <c r="DE25">
        <v>2.2620647319999998</v>
      </c>
      <c r="DF25">
        <v>2.268002815</v>
      </c>
      <c r="DG25">
        <v>2.2761010810000002</v>
      </c>
      <c r="DH25">
        <v>2.2848349809999999</v>
      </c>
      <c r="DI25">
        <v>2.2916994810000002</v>
      </c>
      <c r="DJ25">
        <v>2.2958239479999998</v>
      </c>
      <c r="DK25">
        <v>2.295499248</v>
      </c>
      <c r="DL25">
        <v>2.2942979480000001</v>
      </c>
      <c r="DM25">
        <v>2.2935279479999999</v>
      </c>
      <c r="DN25">
        <v>2.2944157070000002</v>
      </c>
      <c r="DO25">
        <v>2.2955115890000002</v>
      </c>
      <c r="DP25">
        <v>2.2974309069999999</v>
      </c>
    </row>
    <row r="26" spans="1:120" x14ac:dyDescent="0.25">
      <c r="A26" t="s">
        <v>129</v>
      </c>
      <c r="B26" t="s">
        <v>130</v>
      </c>
      <c r="C26" s="104" t="s">
        <v>91</v>
      </c>
      <c r="D26" s="104" t="s">
        <v>132</v>
      </c>
      <c r="E26" s="104">
        <v>50</v>
      </c>
      <c r="F26" s="104" t="s">
        <v>133</v>
      </c>
      <c r="G26" s="104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433.48858999999999</v>
      </c>
      <c r="AV26">
        <v>436.34152999999998</v>
      </c>
      <c r="AW26">
        <v>439.25643000000002</v>
      </c>
      <c r="AX26">
        <v>442.21847000000002</v>
      </c>
      <c r="AY26">
        <v>445.21038499999997</v>
      </c>
      <c r="AZ26">
        <v>448.22054500000002</v>
      </c>
      <c r="BA26">
        <v>451.21877499999999</v>
      </c>
      <c r="BB26">
        <v>454.23347000000001</v>
      </c>
      <c r="BC26">
        <v>457.29534000000001</v>
      </c>
      <c r="BD26">
        <v>460.36286999999999</v>
      </c>
      <c r="BE26">
        <v>463.40385500000002</v>
      </c>
      <c r="BF26">
        <v>466.47542499999997</v>
      </c>
      <c r="BG26">
        <v>469.55696999999998</v>
      </c>
      <c r="BH26">
        <v>472.64962000000003</v>
      </c>
      <c r="BI26">
        <v>475.78561500000001</v>
      </c>
      <c r="BJ26">
        <v>478.93248</v>
      </c>
      <c r="BK26">
        <v>482.05647499999998</v>
      </c>
      <c r="BL26">
        <v>485.11876000000001</v>
      </c>
      <c r="BM26">
        <v>488.11124000000001</v>
      </c>
      <c r="BN26">
        <v>491.07772499999999</v>
      </c>
      <c r="BO26">
        <v>494.03579000000002</v>
      </c>
      <c r="BP26">
        <v>497.04625499999997</v>
      </c>
      <c r="BQ26">
        <v>500.20966499999997</v>
      </c>
      <c r="BR26">
        <v>503.2611</v>
      </c>
      <c r="BS26">
        <v>506.30187999999998</v>
      </c>
      <c r="BT26">
        <v>509.41708499999999</v>
      </c>
      <c r="BU26">
        <v>512.49015999999995</v>
      </c>
      <c r="BV26">
        <v>515.45490500000005</v>
      </c>
      <c r="BW26">
        <v>518.29663500000004</v>
      </c>
      <c r="BX26">
        <v>521.20190500000001</v>
      </c>
      <c r="BY26">
        <v>524.13469499999997</v>
      </c>
      <c r="BZ26">
        <v>526.92990499999996</v>
      </c>
      <c r="CA26">
        <v>529.65953999999999</v>
      </c>
      <c r="CB26">
        <v>532.388015</v>
      </c>
      <c r="CC26">
        <v>535.11491999999998</v>
      </c>
      <c r="CD26">
        <v>537.88986999999997</v>
      </c>
      <c r="CE26">
        <v>540.51598000000001</v>
      </c>
      <c r="CF26">
        <v>543.05231500000002</v>
      </c>
      <c r="CG26">
        <v>545.53078000000005</v>
      </c>
      <c r="CH26">
        <v>547.92203500000005</v>
      </c>
      <c r="CI26">
        <v>550.35470999999995</v>
      </c>
      <c r="CJ26">
        <v>552.72254499999997</v>
      </c>
      <c r="CK26">
        <v>555.02711499999998</v>
      </c>
      <c r="CL26">
        <v>557.29019000000005</v>
      </c>
      <c r="CM26">
        <v>559.55758500000002</v>
      </c>
      <c r="CN26">
        <v>561.77746999999999</v>
      </c>
      <c r="CO26">
        <v>563.96160999999995</v>
      </c>
      <c r="CP26">
        <v>566.08132999999998</v>
      </c>
      <c r="CQ26">
        <v>568.05236500000001</v>
      </c>
      <c r="CR26">
        <v>569.89324499999998</v>
      </c>
      <c r="CS26">
        <v>571.59947999999997</v>
      </c>
      <c r="CT26">
        <v>573.22792500000003</v>
      </c>
      <c r="CU26">
        <v>574.79681000000005</v>
      </c>
      <c r="CV26">
        <v>576.31857000000002</v>
      </c>
      <c r="CW26">
        <v>577.69186000000002</v>
      </c>
      <c r="CX26">
        <v>578.98796000000004</v>
      </c>
      <c r="CY26">
        <v>580.18429500000002</v>
      </c>
      <c r="CZ26">
        <v>581.35971500000005</v>
      </c>
      <c r="DA26">
        <v>582.36145999999997</v>
      </c>
      <c r="DB26">
        <v>583.29970000000003</v>
      </c>
      <c r="DC26">
        <v>584.14365999999995</v>
      </c>
      <c r="DD26">
        <v>584.82333500000004</v>
      </c>
      <c r="DE26">
        <v>585.428945</v>
      </c>
      <c r="DF26">
        <v>585.98562000000004</v>
      </c>
      <c r="DG26">
        <v>586.34231999999997</v>
      </c>
      <c r="DH26">
        <v>586.59889499999997</v>
      </c>
      <c r="DI26">
        <v>586.81170499999996</v>
      </c>
      <c r="DJ26">
        <v>587.037375</v>
      </c>
      <c r="DK26">
        <v>587.22465</v>
      </c>
      <c r="DL26">
        <v>587.41863499999999</v>
      </c>
      <c r="DM26">
        <v>587.51973499999997</v>
      </c>
      <c r="DN26">
        <v>587.69029499999999</v>
      </c>
      <c r="DO26">
        <v>587.77688999999998</v>
      </c>
      <c r="DP26">
        <v>587.74241500000005</v>
      </c>
    </row>
    <row r="27" spans="1:120" x14ac:dyDescent="0.25">
      <c r="A27" t="s">
        <v>129</v>
      </c>
      <c r="B27" t="s">
        <v>130</v>
      </c>
      <c r="C27" s="104" t="s">
        <v>91</v>
      </c>
      <c r="D27" s="104" t="s">
        <v>132</v>
      </c>
      <c r="E27" s="104">
        <v>50</v>
      </c>
      <c r="F27" s="104" t="s">
        <v>135</v>
      </c>
      <c r="G27" s="104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 s="104">
        <v>1.3990753380000001</v>
      </c>
      <c r="AT27">
        <v>1.4281776909999999</v>
      </c>
      <c r="AU27">
        <v>1.4505883770000001</v>
      </c>
      <c r="AV27">
        <v>1.4766780829999999</v>
      </c>
      <c r="AW27">
        <v>1.5019446519999999</v>
      </c>
      <c r="AX27" s="104">
        <v>1.5291745539999999</v>
      </c>
      <c r="AY27">
        <v>1.5586108279999999</v>
      </c>
      <c r="AZ27">
        <v>1.590843083</v>
      </c>
      <c r="BA27">
        <v>1.6237268090000001</v>
      </c>
      <c r="BB27">
        <v>1.661278966</v>
      </c>
      <c r="BC27">
        <v>1.697806221</v>
      </c>
      <c r="BD27">
        <v>1.732880534</v>
      </c>
      <c r="BE27">
        <v>1.766097789</v>
      </c>
      <c r="BF27">
        <v>1.7984427890000001</v>
      </c>
      <c r="BG27">
        <v>1.8271741619999999</v>
      </c>
      <c r="BH27">
        <v>1.851723574</v>
      </c>
      <c r="BI27">
        <v>1.8773496519999999</v>
      </c>
      <c r="BJ27">
        <v>1.9041966130000001</v>
      </c>
      <c r="BK27">
        <v>1.933741613</v>
      </c>
      <c r="BL27">
        <v>1.963939162</v>
      </c>
      <c r="BM27">
        <v>1.9947826909999999</v>
      </c>
      <c r="BN27">
        <v>2.0295966129999998</v>
      </c>
      <c r="BO27">
        <v>2.0641703379999998</v>
      </c>
      <c r="BP27">
        <v>2.0968295540000002</v>
      </c>
      <c r="BQ27">
        <v>2.1266600439999999</v>
      </c>
      <c r="BR27">
        <v>2.1522210249999998</v>
      </c>
      <c r="BS27">
        <v>2.1727110249999999</v>
      </c>
      <c r="BT27">
        <v>2.192138377</v>
      </c>
      <c r="BU27">
        <v>2.2132495539999999</v>
      </c>
      <c r="BV27">
        <v>2.2348025929999999</v>
      </c>
      <c r="BW27">
        <v>2.2578115150000002</v>
      </c>
      <c r="BX27">
        <v>2.283188966</v>
      </c>
      <c r="BY27">
        <v>2.3061915150000001</v>
      </c>
      <c r="BZ27">
        <v>2.3277020049999999</v>
      </c>
      <c r="CA27">
        <v>2.350647495</v>
      </c>
      <c r="CB27">
        <v>2.3698667109999998</v>
      </c>
      <c r="CC27">
        <v>2.3855378869999999</v>
      </c>
      <c r="CD27">
        <v>2.4027333770000001</v>
      </c>
      <c r="CE27">
        <v>2.4195983769999998</v>
      </c>
      <c r="CF27">
        <v>2.4356444559999999</v>
      </c>
      <c r="CG27">
        <v>2.4525670050000001</v>
      </c>
      <c r="CH27">
        <v>2.4717422010000001</v>
      </c>
      <c r="CI27">
        <v>2.4938711229999999</v>
      </c>
      <c r="CJ27">
        <v>2.5165456320000001</v>
      </c>
      <c r="CK27">
        <v>2.5358856319999998</v>
      </c>
      <c r="CL27">
        <v>2.552801809</v>
      </c>
      <c r="CM27">
        <v>2.5652882789999998</v>
      </c>
      <c r="CN27">
        <v>2.5786880829999999</v>
      </c>
      <c r="CO27">
        <v>2.5895012209999999</v>
      </c>
      <c r="CP27">
        <v>2.597026515</v>
      </c>
      <c r="CQ27">
        <v>2.6068320049999998</v>
      </c>
      <c r="CR27">
        <v>2.6182717109999998</v>
      </c>
      <c r="CS27">
        <v>2.6285017110000002</v>
      </c>
      <c r="CT27">
        <v>2.6408804360000002</v>
      </c>
      <c r="CU27">
        <v>2.6554425930000001</v>
      </c>
      <c r="CV27">
        <v>2.671057201</v>
      </c>
      <c r="CW27">
        <v>2.68494024</v>
      </c>
      <c r="CX27">
        <v>2.69707024</v>
      </c>
      <c r="CY27">
        <v>2.7068554360000001</v>
      </c>
      <c r="CZ27">
        <v>2.7148759259999999</v>
      </c>
      <c r="DA27">
        <v>2.722275926</v>
      </c>
      <c r="DB27">
        <v>2.7288859259999998</v>
      </c>
      <c r="DC27">
        <v>2.7360509259999999</v>
      </c>
      <c r="DD27">
        <v>2.743996417</v>
      </c>
      <c r="DE27">
        <v>2.7540002399999999</v>
      </c>
      <c r="DF27">
        <v>2.7648302400000002</v>
      </c>
      <c r="DG27">
        <v>2.77588524</v>
      </c>
      <c r="DH27">
        <v>2.7873602399999999</v>
      </c>
      <c r="DI27">
        <v>2.7953358279999998</v>
      </c>
      <c r="DJ27">
        <v>2.8000812210000001</v>
      </c>
      <c r="DK27">
        <v>2.8023419070000002</v>
      </c>
      <c r="DL27">
        <v>2.804871613</v>
      </c>
      <c r="DM27">
        <v>2.8107566130000001</v>
      </c>
      <c r="DN27">
        <v>2.8138972010000001</v>
      </c>
      <c r="DO27">
        <v>2.818807005</v>
      </c>
      <c r="DP27">
        <v>2.8262120049999999</v>
      </c>
    </row>
    <row r="28" spans="1:120" x14ac:dyDescent="0.25">
      <c r="A28" t="s">
        <v>129</v>
      </c>
      <c r="B28" t="s">
        <v>130</v>
      </c>
      <c r="C28" s="104" t="s">
        <v>91</v>
      </c>
      <c r="D28" s="104" t="s">
        <v>132</v>
      </c>
      <c r="E28" s="104">
        <v>83</v>
      </c>
      <c r="F28" s="104" t="s">
        <v>133</v>
      </c>
      <c r="G28" s="104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436.03985030000001</v>
      </c>
      <c r="AV28">
        <v>439.17743519999999</v>
      </c>
      <c r="AW28">
        <v>442.34190150000001</v>
      </c>
      <c r="AX28">
        <v>445.53873129999999</v>
      </c>
      <c r="AY28">
        <v>448.8094868</v>
      </c>
      <c r="AZ28">
        <v>452.0616253</v>
      </c>
      <c r="BA28">
        <v>455.31466599999999</v>
      </c>
      <c r="BB28">
        <v>458.60504900000001</v>
      </c>
      <c r="BC28">
        <v>461.91686809999999</v>
      </c>
      <c r="BD28">
        <v>465.21114490000002</v>
      </c>
      <c r="BE28">
        <v>468.51497039999998</v>
      </c>
      <c r="BF28">
        <v>471.86220930000002</v>
      </c>
      <c r="BG28">
        <v>475.23699629999999</v>
      </c>
      <c r="BH28">
        <v>478.62064329999998</v>
      </c>
      <c r="BI28">
        <v>482.05802240000003</v>
      </c>
      <c r="BJ28">
        <v>485.46452720000002</v>
      </c>
      <c r="BK28">
        <v>488.84326900000002</v>
      </c>
      <c r="BL28">
        <v>492.3071486</v>
      </c>
      <c r="BM28">
        <v>495.72681010000002</v>
      </c>
      <c r="BN28">
        <v>499.14580530000001</v>
      </c>
      <c r="BO28">
        <v>502.61069629999997</v>
      </c>
      <c r="BP28">
        <v>506.06555989999998</v>
      </c>
      <c r="BQ28">
        <v>509.50970580000001</v>
      </c>
      <c r="BR28">
        <v>512.9467697</v>
      </c>
      <c r="BS28">
        <v>516.42598929999997</v>
      </c>
      <c r="BT28">
        <v>519.84960309999997</v>
      </c>
      <c r="BU28">
        <v>523.16711789999999</v>
      </c>
      <c r="BV28">
        <v>526.47210710000002</v>
      </c>
      <c r="BW28">
        <v>529.8348992</v>
      </c>
      <c r="BX28">
        <v>533.1989251</v>
      </c>
      <c r="BY28">
        <v>536.52514110000004</v>
      </c>
      <c r="BZ28">
        <v>539.79733250000004</v>
      </c>
      <c r="CA28">
        <v>543.01019040000006</v>
      </c>
      <c r="CB28">
        <v>546.15225410000005</v>
      </c>
      <c r="CC28">
        <v>549.26989049999997</v>
      </c>
      <c r="CD28">
        <v>552.43619060000003</v>
      </c>
      <c r="CE28">
        <v>555.5588424</v>
      </c>
      <c r="CF28">
        <v>558.58530020000001</v>
      </c>
      <c r="CG28">
        <v>561.63104269999997</v>
      </c>
      <c r="CH28">
        <v>564.62138049999999</v>
      </c>
      <c r="CI28">
        <v>567.5804875</v>
      </c>
      <c r="CJ28">
        <v>570.44002499999999</v>
      </c>
      <c r="CK28">
        <v>573.28383899999994</v>
      </c>
      <c r="CL28">
        <v>575.89896899999997</v>
      </c>
      <c r="CM28">
        <v>578.5077933</v>
      </c>
      <c r="CN28">
        <v>581.29989539999997</v>
      </c>
      <c r="CO28">
        <v>583.9843386</v>
      </c>
      <c r="CP28">
        <v>586.33289779999996</v>
      </c>
      <c r="CQ28">
        <v>588.48652589999995</v>
      </c>
      <c r="CR28">
        <v>590.82246669999995</v>
      </c>
      <c r="CS28">
        <v>592.95363769999994</v>
      </c>
      <c r="CT28">
        <v>594.98086000000001</v>
      </c>
      <c r="CU28">
        <v>596.79079279999996</v>
      </c>
      <c r="CV28">
        <v>598.52236389999996</v>
      </c>
      <c r="CW28">
        <v>600.27513980000003</v>
      </c>
      <c r="CX28">
        <v>601.89439389999995</v>
      </c>
      <c r="CY28">
        <v>603.43606999999997</v>
      </c>
      <c r="CZ28">
        <v>604.76817359999995</v>
      </c>
      <c r="DA28">
        <v>606.07873810000001</v>
      </c>
      <c r="DB28">
        <v>607.68701680000004</v>
      </c>
      <c r="DC28">
        <v>608.90182130000005</v>
      </c>
      <c r="DD28">
        <v>609.83160029999999</v>
      </c>
      <c r="DE28">
        <v>610.94204530000002</v>
      </c>
      <c r="DF28">
        <v>611.98173710000003</v>
      </c>
      <c r="DG28">
        <v>612.80316579999999</v>
      </c>
      <c r="DH28">
        <v>613.45456009999998</v>
      </c>
      <c r="DI28">
        <v>614.0773117</v>
      </c>
      <c r="DJ28">
        <v>614.94520139999997</v>
      </c>
      <c r="DK28">
        <v>615.45823959999996</v>
      </c>
      <c r="DL28">
        <v>616.12229030000003</v>
      </c>
      <c r="DM28">
        <v>616.44033909999996</v>
      </c>
      <c r="DN28">
        <v>616.74429080000004</v>
      </c>
      <c r="DO28">
        <v>617.08476629999996</v>
      </c>
      <c r="DP28">
        <v>617.28812440000002</v>
      </c>
    </row>
    <row r="29" spans="1:120" x14ac:dyDescent="0.25">
      <c r="A29" t="s">
        <v>129</v>
      </c>
      <c r="B29" t="s">
        <v>130</v>
      </c>
      <c r="C29" s="104" t="s">
        <v>91</v>
      </c>
      <c r="D29" s="104" t="s">
        <v>132</v>
      </c>
      <c r="E29" s="104">
        <v>83</v>
      </c>
      <c r="F29" s="104" t="s">
        <v>135</v>
      </c>
      <c r="G29" s="104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1.597055103</v>
      </c>
      <c r="AU29">
        <v>1.627036854</v>
      </c>
      <c r="AV29">
        <v>1.6570098950000001</v>
      </c>
      <c r="AW29">
        <v>1.691854336</v>
      </c>
      <c r="AX29">
        <v>1.7251790170000001</v>
      </c>
      <c r="AY29">
        <v>1.7602461540000001</v>
      </c>
      <c r="AZ29">
        <v>1.8013325499999999</v>
      </c>
      <c r="BA29">
        <v>1.84122535</v>
      </c>
      <c r="BB29">
        <v>1.884934887</v>
      </c>
      <c r="BC29">
        <v>1.9301476639999999</v>
      </c>
      <c r="BD29">
        <v>1.9718398479999999</v>
      </c>
      <c r="BE29">
        <v>2.0102738539999998</v>
      </c>
      <c r="BF29">
        <v>2.0539523540000002</v>
      </c>
      <c r="BG29">
        <v>2.0960248539999999</v>
      </c>
      <c r="BH29">
        <v>2.1320008380000002</v>
      </c>
      <c r="BI29">
        <v>2.173559107</v>
      </c>
      <c r="BJ29">
        <v>2.2093168520000002</v>
      </c>
      <c r="BK29">
        <v>2.2451133379999999</v>
      </c>
      <c r="BL29">
        <v>2.2817613250000002</v>
      </c>
      <c r="BM29">
        <v>2.3235767790000001</v>
      </c>
      <c r="BN29">
        <v>2.362686675</v>
      </c>
      <c r="BO29">
        <v>2.4078554379999999</v>
      </c>
      <c r="BP29">
        <v>2.4482352380000001</v>
      </c>
      <c r="BQ29">
        <v>2.4850057379999999</v>
      </c>
      <c r="BR29">
        <v>2.5165667379999999</v>
      </c>
      <c r="BS29">
        <v>2.5443343380000001</v>
      </c>
      <c r="BT29">
        <v>2.5699710379999998</v>
      </c>
      <c r="BU29">
        <v>2.5946687719999999</v>
      </c>
      <c r="BV29">
        <v>2.6250392279999999</v>
      </c>
      <c r="BW29">
        <v>2.6572115049999998</v>
      </c>
      <c r="BX29">
        <v>2.6912325049999999</v>
      </c>
      <c r="BY29">
        <v>2.7231946379999998</v>
      </c>
      <c r="BZ29">
        <v>2.7532320129999999</v>
      </c>
      <c r="CA29">
        <v>2.7823907029999999</v>
      </c>
      <c r="CB29">
        <v>2.807287579</v>
      </c>
      <c r="CC29">
        <v>2.8299051789999998</v>
      </c>
      <c r="CD29">
        <v>2.8509711790000001</v>
      </c>
      <c r="CE29">
        <v>2.8712589130000001</v>
      </c>
      <c r="CF29">
        <v>2.8912383359999998</v>
      </c>
      <c r="CG29">
        <v>2.9112537110000001</v>
      </c>
      <c r="CH29">
        <v>2.9361792109999998</v>
      </c>
      <c r="CI29">
        <v>2.9627183110000002</v>
      </c>
      <c r="CJ29">
        <v>2.9889195110000002</v>
      </c>
      <c r="CK29">
        <v>3.0127660110000001</v>
      </c>
      <c r="CL29">
        <v>3.0331778460000001</v>
      </c>
      <c r="CM29">
        <v>3.0501576460000002</v>
      </c>
      <c r="CN29">
        <v>3.0658431460000002</v>
      </c>
      <c r="CO29">
        <v>3.0812005459999998</v>
      </c>
      <c r="CP29">
        <v>3.0959772189999999</v>
      </c>
      <c r="CQ29">
        <v>3.1114055189999998</v>
      </c>
      <c r="CR29">
        <v>3.1269681189999998</v>
      </c>
      <c r="CS29">
        <v>3.1438432189999999</v>
      </c>
      <c r="CT29">
        <v>3.1633588189999999</v>
      </c>
      <c r="CU29">
        <v>3.1824627699999999</v>
      </c>
      <c r="CV29">
        <v>3.2018324439999999</v>
      </c>
      <c r="CW29">
        <v>3.2184891699999998</v>
      </c>
      <c r="CX29">
        <v>3.2333888700000002</v>
      </c>
      <c r="CY29">
        <v>3.2442880540000001</v>
      </c>
      <c r="CZ29">
        <v>3.255735944</v>
      </c>
      <c r="DA29">
        <v>3.266249787</v>
      </c>
      <c r="DB29">
        <v>3.2771952870000001</v>
      </c>
      <c r="DC29">
        <v>3.2881622209999999</v>
      </c>
      <c r="DD29">
        <v>3.2996831539999998</v>
      </c>
      <c r="DE29">
        <v>3.3119966719999998</v>
      </c>
      <c r="DF29">
        <v>3.3260347870000002</v>
      </c>
      <c r="DG29">
        <v>3.3401387869999999</v>
      </c>
      <c r="DH29">
        <v>3.355013375</v>
      </c>
      <c r="DI29">
        <v>3.367095511</v>
      </c>
      <c r="DJ29">
        <v>3.3752376110000002</v>
      </c>
      <c r="DK29">
        <v>3.3833851070000001</v>
      </c>
      <c r="DL29">
        <v>3.3879708719999999</v>
      </c>
      <c r="DM29">
        <v>3.3947818769999998</v>
      </c>
      <c r="DN29">
        <v>3.4046539770000002</v>
      </c>
      <c r="DO29">
        <v>3.4151403419999999</v>
      </c>
      <c r="DP29">
        <v>3.4266641419999999</v>
      </c>
    </row>
    <row r="30" spans="1:120" x14ac:dyDescent="0.25">
      <c r="A30" t="s">
        <v>129</v>
      </c>
      <c r="B30" t="s">
        <v>130</v>
      </c>
      <c r="C30" s="104" t="s">
        <v>91</v>
      </c>
      <c r="D30" s="104" t="s">
        <v>132</v>
      </c>
      <c r="E30" s="104">
        <v>95</v>
      </c>
      <c r="F30" s="104" t="s">
        <v>133</v>
      </c>
      <c r="G30" s="104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437.86038250000001</v>
      </c>
      <c r="AV30">
        <v>441.18359950000001</v>
      </c>
      <c r="AW30">
        <v>444.53579500000001</v>
      </c>
      <c r="AX30">
        <v>447.91807999999997</v>
      </c>
      <c r="AY30">
        <v>451.33011049999999</v>
      </c>
      <c r="AZ30">
        <v>454.77863000000002</v>
      </c>
      <c r="BA30">
        <v>458.28340100000003</v>
      </c>
      <c r="BB30">
        <v>461.80032999999997</v>
      </c>
      <c r="BC30">
        <v>465.35761200000002</v>
      </c>
      <c r="BD30">
        <v>468.93689699999999</v>
      </c>
      <c r="BE30">
        <v>472.4566165</v>
      </c>
      <c r="BF30">
        <v>476.02539250000001</v>
      </c>
      <c r="BG30">
        <v>479.71165050000002</v>
      </c>
      <c r="BH30">
        <v>483.343908</v>
      </c>
      <c r="BI30">
        <v>486.98628500000001</v>
      </c>
      <c r="BJ30">
        <v>490.63786900000002</v>
      </c>
      <c r="BK30">
        <v>494.41253849999998</v>
      </c>
      <c r="BL30">
        <v>497.94274799999999</v>
      </c>
      <c r="BM30">
        <v>501.58371799999998</v>
      </c>
      <c r="BN30">
        <v>505.209292</v>
      </c>
      <c r="BO30">
        <v>508.99735149999998</v>
      </c>
      <c r="BP30">
        <v>512.57774600000005</v>
      </c>
      <c r="BQ30">
        <v>516.36153850000005</v>
      </c>
      <c r="BR30">
        <v>520.16389149999998</v>
      </c>
      <c r="BS30">
        <v>523.98046399999998</v>
      </c>
      <c r="BT30">
        <v>527.74349749999999</v>
      </c>
      <c r="BU30">
        <v>531.52271099999996</v>
      </c>
      <c r="BV30">
        <v>535.17384700000002</v>
      </c>
      <c r="BW30">
        <v>538.99162550000005</v>
      </c>
      <c r="BX30">
        <v>542.69362850000005</v>
      </c>
      <c r="BY30">
        <v>546.24983850000001</v>
      </c>
      <c r="BZ30">
        <v>549.80115000000001</v>
      </c>
      <c r="CA30">
        <v>553.30410199999994</v>
      </c>
      <c r="CB30">
        <v>556.72982850000005</v>
      </c>
      <c r="CC30">
        <v>559.95037749999995</v>
      </c>
      <c r="CD30">
        <v>563.30601799999999</v>
      </c>
      <c r="CE30">
        <v>566.72078599999998</v>
      </c>
      <c r="CF30">
        <v>569.99844050000002</v>
      </c>
      <c r="CG30">
        <v>573.18629999999996</v>
      </c>
      <c r="CH30">
        <v>576.52203499999996</v>
      </c>
      <c r="CI30">
        <v>579.80848949999995</v>
      </c>
      <c r="CJ30">
        <v>583.04789249999999</v>
      </c>
      <c r="CK30">
        <v>586.23851200000001</v>
      </c>
      <c r="CL30">
        <v>589.37531550000006</v>
      </c>
      <c r="CM30">
        <v>592.45227250000005</v>
      </c>
      <c r="CN30">
        <v>595.42137200000002</v>
      </c>
      <c r="CO30">
        <v>598.28560049999999</v>
      </c>
      <c r="CP30">
        <v>601.04671199999996</v>
      </c>
      <c r="CQ30">
        <v>603.70540649999998</v>
      </c>
      <c r="CR30">
        <v>606.26442450000002</v>
      </c>
      <c r="CS30">
        <v>608.72646099999997</v>
      </c>
      <c r="CT30">
        <v>611.28116250000005</v>
      </c>
      <c r="CU30">
        <v>613.68166650000001</v>
      </c>
      <c r="CV30">
        <v>615.95272499999999</v>
      </c>
      <c r="CW30">
        <v>617.81489950000002</v>
      </c>
      <c r="CX30">
        <v>619.6596515</v>
      </c>
      <c r="CY30">
        <v>621.53241249999996</v>
      </c>
      <c r="CZ30">
        <v>623.27555099999995</v>
      </c>
      <c r="DA30">
        <v>624.89113150000003</v>
      </c>
      <c r="DB30">
        <v>626.40755200000001</v>
      </c>
      <c r="DC30">
        <v>627.71832199999994</v>
      </c>
      <c r="DD30">
        <v>629.06712849999997</v>
      </c>
      <c r="DE30">
        <v>630.21597099999997</v>
      </c>
      <c r="DF30">
        <v>631.27736500000003</v>
      </c>
      <c r="DG30">
        <v>632.24550999999997</v>
      </c>
      <c r="DH30">
        <v>633.13816899999995</v>
      </c>
      <c r="DI30">
        <v>633.94780549999996</v>
      </c>
      <c r="DJ30">
        <v>634.82906149999997</v>
      </c>
      <c r="DK30">
        <v>635.69093999999996</v>
      </c>
      <c r="DL30">
        <v>636.76695700000005</v>
      </c>
      <c r="DM30">
        <v>637.78346550000003</v>
      </c>
      <c r="DN30">
        <v>638.74028450000003</v>
      </c>
      <c r="DO30">
        <v>639.61534800000004</v>
      </c>
      <c r="DP30">
        <v>639.93777950000003</v>
      </c>
    </row>
    <row r="31" spans="1:120" x14ac:dyDescent="0.25">
      <c r="A31" t="s">
        <v>129</v>
      </c>
      <c r="B31" t="s">
        <v>130</v>
      </c>
      <c r="C31" s="104" t="s">
        <v>91</v>
      </c>
      <c r="D31" s="104" t="s">
        <v>132</v>
      </c>
      <c r="E31" s="104">
        <v>95</v>
      </c>
      <c r="F31" s="104" t="s">
        <v>135</v>
      </c>
      <c r="G31" s="104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 s="104">
        <v>1.7233586809999999</v>
      </c>
      <c r="AU31" s="104">
        <v>1.759660123</v>
      </c>
      <c r="AV31" s="104">
        <v>1.7964613089999999</v>
      </c>
      <c r="AW31">
        <v>1.8367634749999999</v>
      </c>
      <c r="AX31">
        <v>1.881236044</v>
      </c>
      <c r="AY31" s="104">
        <v>1.9221287010000001</v>
      </c>
      <c r="AZ31" s="104">
        <v>1.967091495</v>
      </c>
      <c r="BA31" s="104">
        <v>2.013470495</v>
      </c>
      <c r="BB31">
        <v>2.0640007009999999</v>
      </c>
      <c r="BC31">
        <v>2.12104275</v>
      </c>
      <c r="BD31">
        <v>2.174886103</v>
      </c>
      <c r="BE31">
        <v>2.2296442600000002</v>
      </c>
      <c r="BF31">
        <v>2.2808055739999999</v>
      </c>
      <c r="BG31">
        <v>2.3293738089999998</v>
      </c>
      <c r="BH31">
        <v>2.3752023090000001</v>
      </c>
      <c r="BI31">
        <v>2.4174308679999998</v>
      </c>
      <c r="BJ31">
        <v>2.4608655829999999</v>
      </c>
      <c r="BK31">
        <v>2.5057020539999999</v>
      </c>
      <c r="BL31">
        <v>2.5534754949999998</v>
      </c>
      <c r="BM31">
        <v>2.6051694950000002</v>
      </c>
      <c r="BN31">
        <v>2.6589479950000001</v>
      </c>
      <c r="BO31">
        <v>2.713924387</v>
      </c>
      <c r="BP31">
        <v>2.771225093</v>
      </c>
      <c r="BQ31">
        <v>2.8243850930000001</v>
      </c>
      <c r="BR31">
        <v>2.8717440930000002</v>
      </c>
      <c r="BS31">
        <v>2.9131775050000002</v>
      </c>
      <c r="BT31">
        <v>2.9468700050000001</v>
      </c>
      <c r="BU31">
        <v>2.978708015</v>
      </c>
      <c r="BV31">
        <v>3.0178449359999999</v>
      </c>
      <c r="BW31">
        <v>3.0593179359999998</v>
      </c>
      <c r="BX31">
        <v>3.09968077</v>
      </c>
      <c r="BY31">
        <v>3.1358850340000002</v>
      </c>
      <c r="BZ31">
        <v>3.1771952400000001</v>
      </c>
      <c r="CA31">
        <v>3.2178367400000001</v>
      </c>
      <c r="CB31">
        <v>3.2541220929999999</v>
      </c>
      <c r="CC31">
        <v>3.2826567299999998</v>
      </c>
      <c r="CD31">
        <v>3.3092907299999998</v>
      </c>
      <c r="CE31">
        <v>3.3358187300000002</v>
      </c>
      <c r="CF31">
        <v>3.3628142300000001</v>
      </c>
      <c r="CG31">
        <v>3.395034044</v>
      </c>
      <c r="CH31">
        <v>3.4365470440000001</v>
      </c>
      <c r="CI31">
        <v>3.4812811720000001</v>
      </c>
      <c r="CJ31">
        <v>3.517808907</v>
      </c>
      <c r="CK31">
        <v>3.547863456</v>
      </c>
      <c r="CL31">
        <v>3.5762447989999999</v>
      </c>
      <c r="CM31">
        <v>3.6015407989999999</v>
      </c>
      <c r="CN31">
        <v>3.624765799</v>
      </c>
      <c r="CO31">
        <v>3.6476392990000002</v>
      </c>
      <c r="CP31">
        <v>3.6692128579999999</v>
      </c>
      <c r="CQ31">
        <v>3.6878673580000001</v>
      </c>
      <c r="CR31">
        <v>3.7066818580000001</v>
      </c>
      <c r="CS31">
        <v>3.7308371230000001</v>
      </c>
      <c r="CT31">
        <v>3.759185623</v>
      </c>
      <c r="CU31">
        <v>3.7881681230000002</v>
      </c>
      <c r="CV31">
        <v>3.8170031230000001</v>
      </c>
      <c r="CW31">
        <v>3.8447981229999999</v>
      </c>
      <c r="CX31">
        <v>3.871407123</v>
      </c>
      <c r="CY31">
        <v>3.8962436230000002</v>
      </c>
      <c r="CZ31">
        <v>3.9154511809999999</v>
      </c>
      <c r="DA31">
        <v>3.9307080640000001</v>
      </c>
      <c r="DB31">
        <v>3.9440185639999998</v>
      </c>
      <c r="DC31">
        <v>3.9583120639999998</v>
      </c>
      <c r="DD31">
        <v>3.9723553869999999</v>
      </c>
      <c r="DE31">
        <v>3.9858633870000002</v>
      </c>
      <c r="DF31">
        <v>4.0071479170000002</v>
      </c>
      <c r="DG31">
        <v>4.031086417</v>
      </c>
      <c r="DH31">
        <v>4.055527917</v>
      </c>
      <c r="DI31">
        <v>4.0771439169999999</v>
      </c>
      <c r="DJ31">
        <v>4.0948074170000002</v>
      </c>
      <c r="DK31">
        <v>4.1096148279999998</v>
      </c>
      <c r="DL31">
        <v>4.117145828</v>
      </c>
      <c r="DM31">
        <v>4.1251343279999997</v>
      </c>
      <c r="DN31">
        <v>4.133971828</v>
      </c>
      <c r="DO31">
        <v>4.1455708280000003</v>
      </c>
      <c r="DP31">
        <v>4.1615873280000004</v>
      </c>
    </row>
    <row r="32" spans="1:120" x14ac:dyDescent="0.25">
      <c r="C32" s="104"/>
      <c r="D32" s="104"/>
      <c r="E32" s="104"/>
      <c r="F32" s="104"/>
      <c r="G32" s="104"/>
    </row>
    <row r="33" spans="3:7" x14ac:dyDescent="0.25">
      <c r="C33" s="104"/>
      <c r="D33" s="104"/>
      <c r="E33" s="104"/>
      <c r="F33" s="104"/>
      <c r="G33" s="104"/>
    </row>
    <row r="34" spans="3:7" x14ac:dyDescent="0.25">
      <c r="C34" s="104"/>
      <c r="D34" s="104"/>
      <c r="E34" s="104"/>
      <c r="F34" s="104"/>
      <c r="G34" s="104"/>
    </row>
    <row r="35" spans="3:7" x14ac:dyDescent="0.25">
      <c r="C35" s="104"/>
      <c r="D35" s="104"/>
      <c r="E35" s="104"/>
      <c r="F35" s="104"/>
      <c r="G35" s="104"/>
    </row>
    <row r="36" spans="3:7" x14ac:dyDescent="0.25">
      <c r="C36" s="104"/>
      <c r="D36" s="104"/>
      <c r="E36" s="104"/>
      <c r="F36" s="104"/>
      <c r="G36" s="104"/>
    </row>
    <row r="37" spans="3:7" x14ac:dyDescent="0.25">
      <c r="C37" s="104"/>
      <c r="D37" s="104"/>
      <c r="E37" s="104"/>
      <c r="F37" s="104"/>
      <c r="G37" s="104"/>
    </row>
    <row r="38" spans="3:7" x14ac:dyDescent="0.25">
      <c r="C38" s="104"/>
      <c r="D38" s="104"/>
      <c r="E38" s="104"/>
      <c r="F38" s="104"/>
      <c r="G38" s="104"/>
    </row>
    <row r="39" spans="3:7" x14ac:dyDescent="0.25">
      <c r="C39" s="104"/>
      <c r="D39" s="104"/>
      <c r="E39" s="104"/>
      <c r="F39" s="104"/>
      <c r="G39" s="104"/>
    </row>
    <row r="40" spans="3:7" x14ac:dyDescent="0.25">
      <c r="C40" s="104"/>
      <c r="D40" s="104"/>
      <c r="E40" s="104"/>
      <c r="F40" s="104"/>
      <c r="G40" s="104"/>
    </row>
    <row r="41" spans="3:7" x14ac:dyDescent="0.25">
      <c r="C41" s="104"/>
      <c r="D41" s="104"/>
      <c r="E41" s="104"/>
      <c r="F41" s="104"/>
      <c r="G41" s="104"/>
    </row>
    <row r="42" spans="3:7" x14ac:dyDescent="0.25">
      <c r="C42" s="104"/>
      <c r="D42" s="104"/>
      <c r="E42" s="104"/>
      <c r="F42" s="104"/>
      <c r="G42" s="104"/>
    </row>
    <row r="43" spans="3:7" x14ac:dyDescent="0.25">
      <c r="C43" s="104"/>
      <c r="D43" s="104"/>
      <c r="E43" s="104"/>
      <c r="F43" s="104"/>
      <c r="G43" s="104"/>
    </row>
    <row r="44" spans="3:7" x14ac:dyDescent="0.25">
      <c r="C44" s="104"/>
      <c r="D44" s="104"/>
      <c r="E44" s="104"/>
      <c r="F44" s="104"/>
      <c r="G44" s="104"/>
    </row>
    <row r="45" spans="3:7" x14ac:dyDescent="0.25">
      <c r="C45" s="104"/>
      <c r="D45" s="104"/>
      <c r="E45" s="104"/>
      <c r="F45" s="104"/>
      <c r="G45" s="104"/>
    </row>
    <row r="46" spans="3:7" x14ac:dyDescent="0.25">
      <c r="C46" s="104"/>
      <c r="D46" s="104"/>
      <c r="E46" s="104"/>
      <c r="F46" s="104"/>
      <c r="G46" s="104"/>
    </row>
    <row r="47" spans="3:7" x14ac:dyDescent="0.25">
      <c r="C47" s="104"/>
      <c r="D47" s="104"/>
      <c r="E47" s="104"/>
      <c r="F47" s="104"/>
      <c r="G47" s="104"/>
    </row>
    <row r="48" spans="3:7" x14ac:dyDescent="0.25">
      <c r="C48" s="104"/>
      <c r="D48" s="104"/>
      <c r="E48" s="104"/>
      <c r="F48" s="104"/>
      <c r="G48" s="104"/>
    </row>
    <row r="49" spans="3:7" x14ac:dyDescent="0.25">
      <c r="C49" s="104"/>
      <c r="D49" s="104"/>
      <c r="E49" s="104"/>
      <c r="F49" s="104"/>
      <c r="G49" s="104"/>
    </row>
    <row r="50" spans="3:7" x14ac:dyDescent="0.25">
      <c r="C50" s="104"/>
      <c r="D50" s="104"/>
      <c r="E50" s="104"/>
      <c r="F50" s="104"/>
      <c r="G50" s="104"/>
    </row>
    <row r="51" spans="3:7" x14ac:dyDescent="0.25">
      <c r="C51" s="104"/>
      <c r="D51" s="104"/>
      <c r="E51" s="104"/>
      <c r="F51" s="104"/>
      <c r="G51" s="104"/>
    </row>
    <row r="52" spans="3:7" x14ac:dyDescent="0.25">
      <c r="C52" s="104"/>
      <c r="D52" s="104"/>
      <c r="E52" s="104"/>
      <c r="F52" s="104"/>
      <c r="G52" s="104"/>
    </row>
    <row r="53" spans="3:7" x14ac:dyDescent="0.25">
      <c r="C53" s="104"/>
      <c r="D53" s="104"/>
      <c r="E53" s="104"/>
      <c r="F53" s="104"/>
      <c r="G53" s="104"/>
    </row>
    <row r="54" spans="3:7" x14ac:dyDescent="0.25">
      <c r="C54" s="104"/>
      <c r="D54" s="104"/>
      <c r="E54" s="104"/>
      <c r="F54" s="104"/>
      <c r="G54" s="104"/>
    </row>
    <row r="55" spans="3:7" x14ac:dyDescent="0.25">
      <c r="C55" s="104"/>
      <c r="D55" s="104"/>
      <c r="E55" s="104"/>
      <c r="F55" s="104"/>
      <c r="G55" s="104"/>
    </row>
    <row r="56" spans="3:7" x14ac:dyDescent="0.25">
      <c r="C56" s="104"/>
      <c r="D56" s="104"/>
      <c r="E56" s="104"/>
      <c r="F56" s="104"/>
      <c r="G56" s="104"/>
    </row>
    <row r="57" spans="3:7" x14ac:dyDescent="0.25">
      <c r="C57" s="104"/>
      <c r="D57" s="104"/>
      <c r="E57" s="104"/>
      <c r="F57" s="104"/>
      <c r="G57" s="104"/>
    </row>
    <row r="58" spans="3:7" x14ac:dyDescent="0.25">
      <c r="C58" s="104"/>
      <c r="D58" s="104"/>
      <c r="E58" s="104"/>
      <c r="F58" s="104"/>
      <c r="G58" s="104"/>
    </row>
    <row r="59" spans="3:7" x14ac:dyDescent="0.25">
      <c r="C59" s="104"/>
      <c r="D59" s="104"/>
      <c r="E59" s="104"/>
      <c r="F59" s="104"/>
      <c r="G59" s="104"/>
    </row>
    <row r="60" spans="3:7" x14ac:dyDescent="0.25">
      <c r="C60" s="104"/>
      <c r="D60" s="104"/>
      <c r="E60" s="104"/>
      <c r="F60" s="104"/>
      <c r="G60" s="104"/>
    </row>
    <row r="61" spans="3:7" x14ac:dyDescent="0.25">
      <c r="C61" s="104"/>
      <c r="D61" s="104"/>
      <c r="E61" s="104"/>
      <c r="F61" s="104"/>
      <c r="G61" s="104"/>
    </row>
    <row r="62" spans="3:7" x14ac:dyDescent="0.25">
      <c r="C62" s="104"/>
      <c r="D62" s="104"/>
      <c r="E62" s="104"/>
      <c r="F62" s="104"/>
      <c r="G62" s="104"/>
    </row>
    <row r="63" spans="3:7" x14ac:dyDescent="0.25">
      <c r="C63" s="104"/>
      <c r="D63" s="104"/>
      <c r="E63" s="104"/>
      <c r="F63" s="104"/>
      <c r="G63" s="104"/>
    </row>
    <row r="64" spans="3:7" x14ac:dyDescent="0.25">
      <c r="C64" s="104"/>
      <c r="D64" s="104"/>
      <c r="E64" s="104"/>
      <c r="F64" s="104"/>
      <c r="G64" s="104"/>
    </row>
    <row r="65" spans="3:7" x14ac:dyDescent="0.25">
      <c r="C65" s="104"/>
      <c r="D65" s="104"/>
      <c r="E65" s="104"/>
      <c r="F65" s="104"/>
      <c r="G65" s="104"/>
    </row>
    <row r="66" spans="3:7" x14ac:dyDescent="0.25">
      <c r="C66" s="104"/>
      <c r="D66" s="104"/>
      <c r="E66" s="104"/>
      <c r="F66" s="104"/>
      <c r="G66" s="104"/>
    </row>
    <row r="67" spans="3:7" x14ac:dyDescent="0.25">
      <c r="C67" s="104"/>
      <c r="D67" s="104"/>
      <c r="E67" s="104"/>
      <c r="F67" s="104"/>
      <c r="G67" s="104"/>
    </row>
    <row r="68" spans="3:7" x14ac:dyDescent="0.25">
      <c r="C68" s="104"/>
      <c r="D68" s="104"/>
      <c r="E68" s="104"/>
      <c r="F68" s="104"/>
      <c r="G68" s="104"/>
    </row>
    <row r="69" spans="3:7" x14ac:dyDescent="0.25">
      <c r="C69" s="104"/>
      <c r="D69" s="104"/>
      <c r="E69" s="104"/>
      <c r="F69" s="104"/>
      <c r="G69" s="104"/>
    </row>
    <row r="70" spans="3:7" x14ac:dyDescent="0.25">
      <c r="C70" s="104"/>
      <c r="D70" s="104"/>
      <c r="E70" s="104"/>
      <c r="F70" s="104"/>
      <c r="G70" s="104"/>
    </row>
    <row r="71" spans="3:7" x14ac:dyDescent="0.25">
      <c r="C71" s="104"/>
      <c r="D71" s="104"/>
      <c r="E71" s="104"/>
      <c r="F71" s="104"/>
      <c r="G71" s="104"/>
    </row>
    <row r="72" spans="3:7" x14ac:dyDescent="0.25">
      <c r="C72" s="104"/>
      <c r="D72" s="104"/>
      <c r="E72" s="104"/>
      <c r="F72" s="104"/>
      <c r="G72" s="104"/>
    </row>
    <row r="73" spans="3:7" x14ac:dyDescent="0.25">
      <c r="C73" s="104"/>
      <c r="D73" s="104"/>
      <c r="E73" s="104"/>
      <c r="F73" s="104"/>
      <c r="G73" s="104"/>
    </row>
    <row r="74" spans="3:7" x14ac:dyDescent="0.25">
      <c r="C74" s="104"/>
      <c r="D74" s="104"/>
      <c r="E74" s="104"/>
      <c r="F74" s="104"/>
      <c r="G74" s="104"/>
    </row>
    <row r="75" spans="3:7" x14ac:dyDescent="0.25">
      <c r="C75" s="104"/>
      <c r="D75" s="104"/>
      <c r="E75" s="104"/>
      <c r="F75" s="104"/>
      <c r="G75" s="104"/>
    </row>
    <row r="76" spans="3:7" x14ac:dyDescent="0.25">
      <c r="C76" s="104"/>
      <c r="D76" s="104"/>
      <c r="E76" s="104"/>
      <c r="F76" s="104"/>
      <c r="G76" s="104"/>
    </row>
    <row r="77" spans="3:7" x14ac:dyDescent="0.25">
      <c r="C77" s="104"/>
      <c r="D77" s="104"/>
      <c r="E77" s="104"/>
      <c r="F77" s="104"/>
      <c r="G77" s="104"/>
    </row>
    <row r="78" spans="3:7" x14ac:dyDescent="0.25">
      <c r="C78" s="104"/>
      <c r="D78" s="104"/>
      <c r="E78" s="104"/>
      <c r="F78" s="104"/>
      <c r="G78" s="104"/>
    </row>
    <row r="79" spans="3:7" x14ac:dyDescent="0.25">
      <c r="C79" s="104"/>
      <c r="D79" s="104"/>
      <c r="E79" s="104"/>
      <c r="F79" s="104"/>
      <c r="G79" s="104"/>
    </row>
    <row r="80" spans="3:7" x14ac:dyDescent="0.25">
      <c r="C80" s="104"/>
      <c r="D80" s="104"/>
      <c r="E80" s="104"/>
      <c r="F80" s="104"/>
      <c r="G80" s="104"/>
    </row>
    <row r="81" spans="3:7" x14ac:dyDescent="0.25">
      <c r="C81" s="104"/>
      <c r="D81" s="104"/>
      <c r="E81" s="104"/>
      <c r="F81" s="104"/>
      <c r="G81" s="104"/>
    </row>
    <row r="82" spans="3:7" x14ac:dyDescent="0.25">
      <c r="C82" s="104"/>
      <c r="D82" s="104"/>
      <c r="E82" s="104"/>
      <c r="F82" s="104"/>
      <c r="G82" s="104"/>
    </row>
    <row r="83" spans="3:7" x14ac:dyDescent="0.25">
      <c r="C83" s="104"/>
      <c r="D83" s="104"/>
      <c r="E83" s="104"/>
      <c r="F83" s="104"/>
      <c r="G83" s="104"/>
    </row>
    <row r="84" spans="3:7" x14ac:dyDescent="0.25">
      <c r="C84" s="104"/>
      <c r="D84" s="104"/>
      <c r="E84" s="104"/>
      <c r="F84" s="104"/>
      <c r="G84" s="104"/>
    </row>
    <row r="85" spans="3:7" x14ac:dyDescent="0.25">
      <c r="C85" s="104"/>
      <c r="D85" s="104"/>
      <c r="E85" s="104"/>
      <c r="F85" s="104"/>
      <c r="G85" s="104"/>
    </row>
    <row r="86" spans="3:7" x14ac:dyDescent="0.25">
      <c r="C86" s="104"/>
      <c r="D86" s="104"/>
      <c r="E86" s="104"/>
      <c r="F86" s="104"/>
      <c r="G86" s="104"/>
    </row>
    <row r="87" spans="3:7" x14ac:dyDescent="0.25">
      <c r="C87" s="104"/>
      <c r="D87" s="104"/>
      <c r="E87" s="104"/>
      <c r="F87" s="104"/>
      <c r="G87" s="104"/>
    </row>
    <row r="88" spans="3:7" x14ac:dyDescent="0.25">
      <c r="C88" s="104"/>
      <c r="D88" s="104"/>
      <c r="E88" s="104"/>
      <c r="F88" s="104"/>
      <c r="G88" s="104"/>
    </row>
    <row r="89" spans="3:7" x14ac:dyDescent="0.25">
      <c r="C89" s="104"/>
      <c r="D89" s="104"/>
      <c r="E89" s="104"/>
      <c r="F89" s="104"/>
      <c r="G89" s="104"/>
    </row>
    <row r="90" spans="3:7" x14ac:dyDescent="0.25">
      <c r="C90" s="104"/>
      <c r="D90" s="104"/>
      <c r="E90" s="104"/>
      <c r="F90" s="104"/>
      <c r="G90" s="104"/>
    </row>
    <row r="91" spans="3:7" x14ac:dyDescent="0.25">
      <c r="C91" s="104"/>
      <c r="D91" s="104"/>
      <c r="E91" s="104"/>
      <c r="F91" s="104"/>
      <c r="G91" s="104"/>
    </row>
    <row r="92" spans="3:7" x14ac:dyDescent="0.25">
      <c r="C92" s="104"/>
      <c r="D92" s="104"/>
      <c r="E92" s="104"/>
      <c r="F92" s="104"/>
      <c r="G92" s="104"/>
    </row>
    <row r="93" spans="3:7" x14ac:dyDescent="0.25">
      <c r="C93" s="104"/>
      <c r="D93" s="104"/>
      <c r="E93" s="104"/>
      <c r="F93" s="104"/>
      <c r="G93" s="104"/>
    </row>
    <row r="94" spans="3:7" x14ac:dyDescent="0.25">
      <c r="C94" s="104"/>
      <c r="D94" s="104"/>
      <c r="E94" s="104"/>
      <c r="F94" s="104"/>
      <c r="G94" s="104"/>
    </row>
    <row r="95" spans="3:7" x14ac:dyDescent="0.25">
      <c r="C95" s="104"/>
      <c r="D95" s="104"/>
      <c r="E95" s="104"/>
      <c r="F95" s="104"/>
      <c r="G95" s="104"/>
    </row>
    <row r="96" spans="3:7" x14ac:dyDescent="0.25">
      <c r="C96" s="104"/>
      <c r="D96" s="104"/>
      <c r="E96" s="104"/>
      <c r="F96" s="104"/>
      <c r="G96" s="104"/>
    </row>
    <row r="97" spans="3:7" x14ac:dyDescent="0.25">
      <c r="C97" s="104"/>
      <c r="D97" s="104"/>
      <c r="E97" s="104"/>
      <c r="F97" s="104"/>
      <c r="G97" s="104"/>
    </row>
    <row r="98" spans="3:7" x14ac:dyDescent="0.25">
      <c r="C98" s="104"/>
      <c r="D98" s="104"/>
      <c r="E98" s="104"/>
      <c r="F98" s="104"/>
      <c r="G98" s="104"/>
    </row>
    <row r="99" spans="3:7" x14ac:dyDescent="0.25">
      <c r="C99" s="104"/>
      <c r="D99" s="104"/>
      <c r="E99" s="104"/>
      <c r="F99" s="104"/>
      <c r="G99" s="104"/>
    </row>
    <row r="100" spans="3:7" x14ac:dyDescent="0.25">
      <c r="C100" s="104"/>
      <c r="D100" s="104"/>
      <c r="E100" s="104"/>
      <c r="F100" s="104"/>
      <c r="G100" s="104"/>
    </row>
    <row r="101" spans="3:7" x14ac:dyDescent="0.25">
      <c r="C101" s="104"/>
      <c r="D101" s="104"/>
      <c r="E101" s="104"/>
      <c r="F101" s="104"/>
      <c r="G101" s="104"/>
    </row>
    <row r="102" spans="3:7" x14ac:dyDescent="0.25">
      <c r="C102" s="104"/>
      <c r="D102" s="104"/>
      <c r="E102" s="104"/>
      <c r="F102" s="104"/>
      <c r="G102" s="104"/>
    </row>
    <row r="103" spans="3:7" x14ac:dyDescent="0.25">
      <c r="C103" s="104"/>
      <c r="D103" s="104"/>
      <c r="E103" s="104"/>
      <c r="F103" s="104"/>
      <c r="G103" s="104"/>
    </row>
    <row r="104" spans="3:7" x14ac:dyDescent="0.25">
      <c r="C104" s="104"/>
      <c r="D104" s="104"/>
      <c r="E104" s="104"/>
      <c r="F104" s="104"/>
      <c r="G104" s="104"/>
    </row>
    <row r="105" spans="3:7" x14ac:dyDescent="0.25">
      <c r="C105" s="104"/>
      <c r="D105" s="104"/>
      <c r="E105" s="104"/>
      <c r="F105" s="104"/>
      <c r="G105" s="104"/>
    </row>
    <row r="106" spans="3:7" x14ac:dyDescent="0.25">
      <c r="C106" s="104"/>
      <c r="D106" s="104"/>
      <c r="E106" s="104"/>
      <c r="F106" s="104"/>
      <c r="G106" s="104"/>
    </row>
    <row r="107" spans="3:7" x14ac:dyDescent="0.25">
      <c r="C107" s="104"/>
      <c r="D107" s="104"/>
      <c r="E107" s="104"/>
      <c r="F107" s="104"/>
      <c r="G107" s="104"/>
    </row>
    <row r="108" spans="3:7" x14ac:dyDescent="0.25">
      <c r="C108" s="104"/>
      <c r="D108" s="104"/>
      <c r="E108" s="104"/>
      <c r="F108" s="104"/>
      <c r="G108" s="104"/>
    </row>
    <row r="109" spans="3:7" x14ac:dyDescent="0.25">
      <c r="C109" s="104"/>
      <c r="D109" s="104"/>
      <c r="E109" s="104"/>
      <c r="F109" s="104"/>
      <c r="G109" s="104"/>
    </row>
    <row r="110" spans="3:7" x14ac:dyDescent="0.25">
      <c r="C110" s="104"/>
      <c r="D110" s="104"/>
      <c r="E110" s="104"/>
      <c r="F110" s="104"/>
      <c r="G110" s="104"/>
    </row>
    <row r="111" spans="3:7" x14ac:dyDescent="0.25">
      <c r="C111" s="104"/>
      <c r="D111" s="104"/>
      <c r="E111" s="104"/>
      <c r="F111" s="104"/>
      <c r="G111" s="104"/>
    </row>
    <row r="112" spans="3:7" x14ac:dyDescent="0.25">
      <c r="C112" s="104"/>
      <c r="D112" s="104"/>
      <c r="E112" s="104"/>
      <c r="F112" s="104"/>
      <c r="G112" s="104"/>
    </row>
    <row r="113" spans="3:7" x14ac:dyDescent="0.25">
      <c r="C113" s="104"/>
      <c r="D113" s="104"/>
      <c r="E113" s="104"/>
      <c r="F113" s="104"/>
      <c r="G113" s="104"/>
    </row>
    <row r="114" spans="3:7" x14ac:dyDescent="0.25">
      <c r="C114" s="104"/>
      <c r="D114" s="104"/>
      <c r="E114" s="104"/>
      <c r="F114" s="104"/>
      <c r="G114" s="104"/>
    </row>
    <row r="115" spans="3:7" x14ac:dyDescent="0.25">
      <c r="C115" s="104"/>
      <c r="D115" s="104"/>
      <c r="E115" s="104"/>
      <c r="F115" s="104"/>
      <c r="G115" s="104"/>
    </row>
    <row r="116" spans="3:7" x14ac:dyDescent="0.25">
      <c r="C116" s="104"/>
      <c r="D116" s="104"/>
      <c r="E116" s="104"/>
      <c r="F116" s="104"/>
      <c r="G116" s="104"/>
    </row>
    <row r="117" spans="3:7" x14ac:dyDescent="0.25">
      <c r="C117" s="104"/>
      <c r="D117" s="104"/>
      <c r="E117" s="104"/>
      <c r="F117" s="104"/>
      <c r="G117" s="104"/>
    </row>
    <row r="118" spans="3:7" x14ac:dyDescent="0.25">
      <c r="C118" s="104"/>
      <c r="D118" s="104"/>
      <c r="E118" s="104"/>
      <c r="F118" s="104"/>
      <c r="G118" s="104"/>
    </row>
    <row r="119" spans="3:7" x14ac:dyDescent="0.25">
      <c r="C119" s="104"/>
      <c r="D119" s="104"/>
      <c r="E119" s="104"/>
      <c r="F119" s="104"/>
      <c r="G119" s="104"/>
    </row>
    <row r="120" spans="3:7" x14ac:dyDescent="0.25">
      <c r="C120" s="104"/>
      <c r="D120" s="104"/>
      <c r="E120" s="104"/>
      <c r="F120" s="104"/>
      <c r="G120" s="104"/>
    </row>
    <row r="121" spans="3:7" x14ac:dyDescent="0.25">
      <c r="C121" s="104"/>
      <c r="D121" s="104"/>
      <c r="E121" s="104"/>
      <c r="F121" s="104"/>
      <c r="G121" s="104"/>
    </row>
    <row r="122" spans="3:7" x14ac:dyDescent="0.25">
      <c r="C122" s="104"/>
      <c r="D122" s="104"/>
      <c r="E122" s="104"/>
      <c r="F122" s="104"/>
      <c r="G122" s="104"/>
    </row>
    <row r="123" spans="3:7" x14ac:dyDescent="0.25">
      <c r="C123" s="104"/>
      <c r="D123" s="104"/>
      <c r="E123" s="104"/>
      <c r="F123" s="104"/>
      <c r="G123" s="104"/>
    </row>
    <row r="124" spans="3:7" x14ac:dyDescent="0.25">
      <c r="C124" s="104"/>
      <c r="D124" s="104"/>
      <c r="E124" s="104"/>
      <c r="F124" s="104"/>
      <c r="G124" s="104"/>
    </row>
    <row r="125" spans="3:7" x14ac:dyDescent="0.25">
      <c r="C125" s="104"/>
      <c r="D125" s="104"/>
      <c r="E125" s="104"/>
      <c r="F125" s="104"/>
      <c r="G125" s="104"/>
    </row>
    <row r="126" spans="3:7" x14ac:dyDescent="0.25">
      <c r="C126" s="104"/>
      <c r="D126" s="104"/>
      <c r="E126" s="104"/>
      <c r="F126" s="104"/>
      <c r="G126" s="104"/>
    </row>
    <row r="127" spans="3:7" x14ac:dyDescent="0.25">
      <c r="C127" s="104"/>
      <c r="D127" s="104"/>
      <c r="E127" s="104"/>
      <c r="F127" s="104"/>
      <c r="G127" s="104"/>
    </row>
    <row r="128" spans="3:7" x14ac:dyDescent="0.25">
      <c r="C128" s="104"/>
      <c r="D128" s="104"/>
      <c r="E128" s="104"/>
      <c r="F128" s="104"/>
      <c r="G128" s="104"/>
    </row>
    <row r="129" spans="3:7" x14ac:dyDescent="0.25">
      <c r="C129" s="104"/>
      <c r="D129" s="104"/>
      <c r="E129" s="104"/>
      <c r="F129" s="104"/>
      <c r="G129" s="104"/>
    </row>
    <row r="130" spans="3:7" x14ac:dyDescent="0.25">
      <c r="C130" s="104"/>
      <c r="D130" s="104"/>
      <c r="E130" s="104"/>
      <c r="F130" s="104"/>
      <c r="G130" s="104"/>
    </row>
    <row r="131" spans="3:7" x14ac:dyDescent="0.25">
      <c r="C131" s="104"/>
      <c r="D131" s="104"/>
      <c r="E131" s="104"/>
      <c r="F131" s="104"/>
      <c r="G131" s="104"/>
    </row>
    <row r="132" spans="3:7" x14ac:dyDescent="0.25">
      <c r="C132" s="104"/>
      <c r="D132" s="104"/>
      <c r="E132" s="104"/>
      <c r="F132" s="104"/>
      <c r="G132" s="104"/>
    </row>
    <row r="133" spans="3:7" x14ac:dyDescent="0.25">
      <c r="C133" s="104"/>
      <c r="D133" s="104"/>
      <c r="E133" s="104"/>
      <c r="F133" s="104"/>
      <c r="G133" s="104"/>
    </row>
    <row r="134" spans="3:7" x14ac:dyDescent="0.25">
      <c r="C134" s="104"/>
      <c r="D134" s="104"/>
      <c r="E134" s="104"/>
      <c r="F134" s="104"/>
      <c r="G134" s="104"/>
    </row>
    <row r="135" spans="3:7" x14ac:dyDescent="0.25">
      <c r="C135" s="104"/>
      <c r="D135" s="104"/>
      <c r="E135" s="104"/>
      <c r="F135" s="104"/>
      <c r="G135" s="104"/>
    </row>
    <row r="136" spans="3:7" x14ac:dyDescent="0.25">
      <c r="C136" s="104"/>
      <c r="D136" s="104"/>
      <c r="E136" s="104"/>
      <c r="F136" s="104"/>
      <c r="G136" s="104"/>
    </row>
    <row r="137" spans="3:7" x14ac:dyDescent="0.25">
      <c r="C137" s="104"/>
      <c r="D137" s="104"/>
      <c r="E137" s="104"/>
      <c r="F137" s="104"/>
      <c r="G137" s="104"/>
    </row>
    <row r="138" spans="3:7" x14ac:dyDescent="0.25">
      <c r="C138" s="104"/>
      <c r="D138" s="104"/>
      <c r="E138" s="104"/>
      <c r="F138" s="104"/>
      <c r="G138" s="104"/>
    </row>
    <row r="139" spans="3:7" x14ac:dyDescent="0.25">
      <c r="C139" s="104"/>
      <c r="D139" s="104"/>
      <c r="E139" s="104"/>
      <c r="F139" s="104"/>
      <c r="G139" s="104"/>
    </row>
    <row r="140" spans="3:7" x14ac:dyDescent="0.25">
      <c r="C140" s="104"/>
      <c r="D140" s="104"/>
      <c r="E140" s="104"/>
      <c r="F140" s="104"/>
      <c r="G140" s="104"/>
    </row>
    <row r="141" spans="3:7" x14ac:dyDescent="0.25">
      <c r="C141" s="104"/>
      <c r="D141" s="104"/>
      <c r="E141" s="104"/>
      <c r="F141" s="104"/>
      <c r="G141" s="104"/>
    </row>
    <row r="142" spans="3:7" x14ac:dyDescent="0.25">
      <c r="C142" s="104"/>
      <c r="D142" s="104"/>
      <c r="E142" s="104"/>
      <c r="F142" s="104"/>
      <c r="G142" s="104"/>
    </row>
    <row r="143" spans="3:7" x14ac:dyDescent="0.25">
      <c r="C143" s="104"/>
      <c r="D143" s="104"/>
      <c r="E143" s="104"/>
      <c r="F143" s="104"/>
      <c r="G143" s="104"/>
    </row>
    <row r="144" spans="3:7" x14ac:dyDescent="0.25">
      <c r="C144" s="104"/>
      <c r="D144" s="104"/>
      <c r="E144" s="104"/>
      <c r="F144" s="104"/>
      <c r="G144" s="104"/>
    </row>
    <row r="145" spans="3:7" x14ac:dyDescent="0.25">
      <c r="C145" s="104"/>
      <c r="D145" s="104"/>
      <c r="E145" s="104"/>
      <c r="F145" s="104"/>
      <c r="G145" s="104"/>
    </row>
    <row r="146" spans="3:7" x14ac:dyDescent="0.25">
      <c r="C146" s="104"/>
      <c r="D146" s="104"/>
      <c r="E146" s="104"/>
      <c r="F146" s="104"/>
      <c r="G146" s="104"/>
    </row>
    <row r="147" spans="3:7" x14ac:dyDescent="0.25">
      <c r="C147" s="104"/>
      <c r="D147" s="104"/>
      <c r="E147" s="104"/>
      <c r="F147" s="104"/>
      <c r="G147" s="104"/>
    </row>
    <row r="148" spans="3:7" x14ac:dyDescent="0.25">
      <c r="C148" s="104"/>
      <c r="D148" s="104"/>
      <c r="E148" s="104"/>
      <c r="F148" s="104"/>
      <c r="G148" s="104"/>
    </row>
    <row r="149" spans="3:7" x14ac:dyDescent="0.25">
      <c r="C149" s="104"/>
      <c r="D149" s="104"/>
      <c r="E149" s="104"/>
      <c r="F149" s="104"/>
      <c r="G149" s="104"/>
    </row>
    <row r="150" spans="3:7" x14ac:dyDescent="0.25">
      <c r="C150" s="104"/>
      <c r="D150" s="104"/>
      <c r="E150" s="104"/>
      <c r="F150" s="104"/>
      <c r="G150" s="104"/>
    </row>
    <row r="151" spans="3:7" x14ac:dyDescent="0.25">
      <c r="C151" s="104"/>
      <c r="D151" s="104"/>
      <c r="E151" s="104"/>
      <c r="F151" s="104"/>
      <c r="G151" s="104"/>
    </row>
    <row r="152" spans="3:7" x14ac:dyDescent="0.25">
      <c r="C152" s="104"/>
      <c r="D152" s="104"/>
      <c r="E152" s="104"/>
      <c r="F152" s="104"/>
      <c r="G152" s="104"/>
    </row>
    <row r="153" spans="3:7" x14ac:dyDescent="0.25">
      <c r="C153" s="104"/>
      <c r="D153" s="104"/>
      <c r="E153" s="104"/>
      <c r="F153" s="104"/>
      <c r="G153" s="104"/>
    </row>
    <row r="154" spans="3:7" x14ac:dyDescent="0.25">
      <c r="C154" s="104"/>
      <c r="D154" s="104"/>
      <c r="E154" s="104"/>
      <c r="F154" s="104"/>
      <c r="G154" s="104"/>
    </row>
    <row r="155" spans="3:7" x14ac:dyDescent="0.25">
      <c r="C155" s="104"/>
      <c r="D155" s="104"/>
      <c r="E155" s="104"/>
      <c r="F155" s="104"/>
      <c r="G155" s="104"/>
    </row>
    <row r="156" spans="3:7" x14ac:dyDescent="0.25">
      <c r="C156" s="104"/>
      <c r="D156" s="104"/>
      <c r="E156" s="104"/>
      <c r="F156" s="104"/>
      <c r="G156" s="104"/>
    </row>
    <row r="157" spans="3:7" x14ac:dyDescent="0.25">
      <c r="C157" s="104"/>
      <c r="D157" s="104"/>
      <c r="E157" s="104"/>
      <c r="F157" s="104"/>
      <c r="G157" s="104"/>
    </row>
    <row r="158" spans="3:7" x14ac:dyDescent="0.25">
      <c r="C158" s="104"/>
      <c r="D158" s="104"/>
      <c r="E158" s="104"/>
      <c r="F158" s="104"/>
      <c r="G158" s="104"/>
    </row>
    <row r="159" spans="3:7" x14ac:dyDescent="0.25">
      <c r="C159" s="104"/>
      <c r="D159" s="104"/>
      <c r="E159" s="104"/>
      <c r="F159" s="104"/>
      <c r="G159" s="104"/>
    </row>
    <row r="160" spans="3:7" x14ac:dyDescent="0.25">
      <c r="C160" s="104"/>
      <c r="D160" s="104"/>
      <c r="E160" s="104"/>
      <c r="F160" s="104"/>
      <c r="G160" s="104"/>
    </row>
    <row r="161" spans="3:7" x14ac:dyDescent="0.25">
      <c r="C161" s="104"/>
      <c r="D161" s="104"/>
      <c r="E161" s="104"/>
      <c r="F161" s="104"/>
      <c r="G161" s="104"/>
    </row>
    <row r="162" spans="3:7" x14ac:dyDescent="0.25">
      <c r="C162" s="104"/>
      <c r="D162" s="104"/>
      <c r="E162" s="104"/>
      <c r="F162" s="104"/>
      <c r="G162" s="104"/>
    </row>
    <row r="163" spans="3:7" x14ac:dyDescent="0.25">
      <c r="C163" s="104"/>
      <c r="D163" s="104"/>
      <c r="E163" s="104"/>
      <c r="F163" s="104"/>
      <c r="G163" s="104"/>
    </row>
    <row r="164" spans="3:7" x14ac:dyDescent="0.25">
      <c r="C164" s="104"/>
      <c r="D164" s="104"/>
      <c r="E164" s="104"/>
      <c r="F164" s="104"/>
      <c r="G164" s="104"/>
    </row>
    <row r="165" spans="3:7" x14ac:dyDescent="0.25">
      <c r="C165" s="104"/>
      <c r="D165" s="104"/>
      <c r="E165" s="104"/>
      <c r="F165" s="104"/>
      <c r="G165" s="104"/>
    </row>
    <row r="166" spans="3:7" x14ac:dyDescent="0.25">
      <c r="C166" s="104"/>
      <c r="D166" s="104"/>
      <c r="E166" s="104"/>
      <c r="F166" s="104"/>
      <c r="G166" s="104"/>
    </row>
    <row r="167" spans="3:7" x14ac:dyDescent="0.25">
      <c r="C167" s="104"/>
      <c r="D167" s="104"/>
      <c r="E167" s="104"/>
      <c r="F167" s="104"/>
      <c r="G167" s="104"/>
    </row>
    <row r="168" spans="3:7" x14ac:dyDescent="0.25">
      <c r="C168" s="104"/>
      <c r="D168" s="104"/>
      <c r="E168" s="104"/>
      <c r="F168" s="104"/>
      <c r="G168" s="104"/>
    </row>
    <row r="169" spans="3:7" x14ac:dyDescent="0.25">
      <c r="C169" s="104"/>
      <c r="D169" s="104"/>
      <c r="E169" s="104"/>
      <c r="F169" s="104"/>
      <c r="G169" s="104"/>
    </row>
    <row r="170" spans="3:7" x14ac:dyDescent="0.25">
      <c r="C170" s="104"/>
      <c r="D170" s="104"/>
      <c r="E170" s="104"/>
      <c r="F170" s="104"/>
      <c r="G170" s="104"/>
    </row>
    <row r="171" spans="3:7" x14ac:dyDescent="0.25">
      <c r="C171" s="104"/>
      <c r="D171" s="104"/>
      <c r="E171" s="104"/>
      <c r="F171" s="104"/>
      <c r="G171" s="104"/>
    </row>
    <row r="172" spans="3:7" x14ac:dyDescent="0.25">
      <c r="C172" s="104"/>
      <c r="D172" s="104"/>
      <c r="E172" s="104"/>
      <c r="F172" s="104"/>
      <c r="G172" s="104"/>
    </row>
    <row r="173" spans="3:7" x14ac:dyDescent="0.25">
      <c r="C173" s="104"/>
      <c r="D173" s="104"/>
      <c r="E173" s="104"/>
      <c r="F173" s="104"/>
      <c r="G173" s="104"/>
    </row>
    <row r="174" spans="3:7" x14ac:dyDescent="0.25">
      <c r="C174" s="104"/>
      <c r="D174" s="104"/>
      <c r="E174" s="104"/>
      <c r="F174" s="104"/>
      <c r="G174" s="104"/>
    </row>
    <row r="175" spans="3:7" x14ac:dyDescent="0.25">
      <c r="C175" s="104"/>
      <c r="D175" s="104"/>
      <c r="E175" s="104"/>
      <c r="F175" s="104"/>
      <c r="G175" s="104"/>
    </row>
    <row r="176" spans="3:7" x14ac:dyDescent="0.25">
      <c r="C176" s="104"/>
      <c r="D176" s="104"/>
      <c r="E176" s="104"/>
      <c r="F176" s="104"/>
      <c r="G176" s="104"/>
    </row>
    <row r="177" spans="3:7" x14ac:dyDescent="0.25">
      <c r="C177" s="104"/>
      <c r="D177" s="104"/>
      <c r="E177" s="104"/>
      <c r="F177" s="104"/>
      <c r="G177" s="104"/>
    </row>
    <row r="178" spans="3:7" x14ac:dyDescent="0.25">
      <c r="C178" s="104"/>
      <c r="D178" s="104"/>
      <c r="E178" s="104"/>
      <c r="F178" s="104"/>
      <c r="G178" s="104"/>
    </row>
    <row r="179" spans="3:7" x14ac:dyDescent="0.25">
      <c r="C179" s="104"/>
      <c r="D179" s="104"/>
      <c r="E179" s="104"/>
      <c r="F179" s="104"/>
      <c r="G179" s="104"/>
    </row>
    <row r="180" spans="3:7" x14ac:dyDescent="0.25">
      <c r="C180" s="104"/>
      <c r="D180" s="104"/>
      <c r="E180" s="104"/>
      <c r="F180" s="104"/>
      <c r="G180" s="104"/>
    </row>
    <row r="181" spans="3:7" x14ac:dyDescent="0.25">
      <c r="C181" s="104"/>
      <c r="D181" s="104"/>
      <c r="E181" s="104"/>
      <c r="F181" s="104"/>
      <c r="G181" s="104"/>
    </row>
    <row r="182" spans="3:7" x14ac:dyDescent="0.25">
      <c r="C182" s="104"/>
      <c r="D182" s="104"/>
      <c r="E182" s="104"/>
      <c r="F182" s="104"/>
      <c r="G182" s="104"/>
    </row>
    <row r="183" spans="3:7" x14ac:dyDescent="0.25">
      <c r="C183" s="104"/>
      <c r="D183" s="104"/>
      <c r="E183" s="104"/>
      <c r="F183" s="104"/>
      <c r="G183" s="104"/>
    </row>
    <row r="184" spans="3:7" x14ac:dyDescent="0.25">
      <c r="C184" s="104"/>
      <c r="D184" s="104"/>
      <c r="E184" s="104"/>
      <c r="F184" s="104"/>
      <c r="G184" s="104"/>
    </row>
    <row r="185" spans="3:7" x14ac:dyDescent="0.25">
      <c r="C185" s="104"/>
      <c r="D185" s="104"/>
      <c r="E185" s="104"/>
      <c r="F185" s="104"/>
      <c r="G185" s="104"/>
    </row>
    <row r="186" spans="3:7" x14ac:dyDescent="0.25">
      <c r="C186" s="104"/>
      <c r="D186" s="104"/>
      <c r="E186" s="104"/>
      <c r="F186" s="104"/>
      <c r="G186" s="104"/>
    </row>
    <row r="187" spans="3:7" x14ac:dyDescent="0.25">
      <c r="C187" s="104"/>
      <c r="D187" s="104"/>
      <c r="E187" s="104"/>
      <c r="F187" s="104"/>
      <c r="G187" s="104"/>
    </row>
    <row r="188" spans="3:7" x14ac:dyDescent="0.25">
      <c r="C188" s="104"/>
      <c r="D188" s="104"/>
      <c r="E188" s="104"/>
      <c r="F188" s="104"/>
      <c r="G188" s="104"/>
    </row>
    <row r="189" spans="3:7" x14ac:dyDescent="0.25">
      <c r="C189" s="104"/>
      <c r="D189" s="104"/>
      <c r="E189" s="104"/>
      <c r="F189" s="104"/>
      <c r="G189" s="104"/>
    </row>
    <row r="190" spans="3:7" x14ac:dyDescent="0.25">
      <c r="C190" s="104"/>
      <c r="D190" s="104"/>
      <c r="E190" s="104"/>
      <c r="F190" s="104"/>
      <c r="G190" s="104"/>
    </row>
    <row r="191" spans="3:7" x14ac:dyDescent="0.25">
      <c r="C191" s="104"/>
      <c r="D191" s="104"/>
      <c r="E191" s="104"/>
      <c r="F191" s="104"/>
      <c r="G191" s="104"/>
    </row>
    <row r="192" spans="3:7" x14ac:dyDescent="0.25">
      <c r="C192" s="104"/>
      <c r="D192" s="104"/>
      <c r="E192" s="104"/>
      <c r="F192" s="104"/>
      <c r="G192" s="104"/>
    </row>
    <row r="193" spans="3:7" x14ac:dyDescent="0.25">
      <c r="C193" s="104"/>
      <c r="D193" s="104"/>
      <c r="E193" s="104"/>
      <c r="F193" s="104"/>
      <c r="G193" s="104"/>
    </row>
    <row r="194" spans="3:7" x14ac:dyDescent="0.25">
      <c r="C194" s="104"/>
      <c r="D194" s="104"/>
      <c r="E194" s="104"/>
      <c r="F194" s="104"/>
      <c r="G194" s="104"/>
    </row>
    <row r="195" spans="3:7" x14ac:dyDescent="0.25">
      <c r="C195" s="104"/>
      <c r="D195" s="104"/>
      <c r="E195" s="104"/>
      <c r="F195" s="104"/>
      <c r="G195" s="104"/>
    </row>
    <row r="196" spans="3:7" x14ac:dyDescent="0.25">
      <c r="C196" s="104"/>
      <c r="D196" s="104"/>
      <c r="E196" s="104"/>
      <c r="F196" s="104"/>
      <c r="G196" s="104"/>
    </row>
    <row r="197" spans="3:7" x14ac:dyDescent="0.25">
      <c r="C197" s="104"/>
      <c r="D197" s="104"/>
      <c r="E197" s="104"/>
      <c r="F197" s="104"/>
      <c r="G197" s="104"/>
    </row>
    <row r="198" spans="3:7" x14ac:dyDescent="0.25">
      <c r="C198" s="104"/>
      <c r="D198" s="104"/>
      <c r="E198" s="104"/>
      <c r="F198" s="104"/>
      <c r="G198" s="104"/>
    </row>
    <row r="199" spans="3:7" x14ac:dyDescent="0.25">
      <c r="C199" s="104"/>
      <c r="D199" s="104"/>
      <c r="E199" s="104"/>
      <c r="F199" s="104"/>
      <c r="G199" s="104"/>
    </row>
    <row r="200" spans="3:7" x14ac:dyDescent="0.25">
      <c r="C200" s="104"/>
      <c r="D200" s="104"/>
      <c r="E200" s="104"/>
      <c r="F200" s="104"/>
      <c r="G200" s="104"/>
    </row>
    <row r="201" spans="3:7" x14ac:dyDescent="0.25">
      <c r="C201" s="104"/>
      <c r="D201" s="104"/>
      <c r="E201" s="104"/>
      <c r="F201" s="104"/>
      <c r="G201" s="104"/>
    </row>
    <row r="202" spans="3:7" x14ac:dyDescent="0.25">
      <c r="C202" s="104"/>
      <c r="D202" s="104"/>
      <c r="E202" s="104"/>
      <c r="F202" s="104"/>
      <c r="G202" s="104"/>
    </row>
    <row r="203" spans="3:7" x14ac:dyDescent="0.25">
      <c r="C203" s="104"/>
      <c r="D203" s="104"/>
      <c r="E203" s="104"/>
      <c r="F203" s="104"/>
      <c r="G203" s="104"/>
    </row>
    <row r="204" spans="3:7" x14ac:dyDescent="0.25">
      <c r="C204" s="104"/>
      <c r="D204" s="104"/>
      <c r="E204" s="104"/>
      <c r="F204" s="104"/>
      <c r="G204" s="104"/>
    </row>
    <row r="205" spans="3:7" x14ac:dyDescent="0.25">
      <c r="C205" s="104"/>
      <c r="D205" s="104"/>
      <c r="E205" s="104"/>
      <c r="F205" s="104"/>
      <c r="G205" s="104"/>
    </row>
    <row r="206" spans="3:7" x14ac:dyDescent="0.25">
      <c r="C206" s="104"/>
      <c r="D206" s="104"/>
      <c r="E206" s="104"/>
      <c r="F206" s="104"/>
      <c r="G206" s="104"/>
    </row>
    <row r="207" spans="3:7" x14ac:dyDescent="0.25">
      <c r="C207" s="104"/>
      <c r="D207" s="104"/>
      <c r="E207" s="104"/>
      <c r="F207" s="104"/>
      <c r="G207" s="104"/>
    </row>
    <row r="208" spans="3:7" x14ac:dyDescent="0.25">
      <c r="C208" s="104"/>
      <c r="D208" s="104"/>
      <c r="E208" s="104"/>
      <c r="F208" s="104"/>
      <c r="G208" s="104"/>
    </row>
    <row r="209" spans="3:7" x14ac:dyDescent="0.25">
      <c r="C209" s="104"/>
      <c r="D209" s="104"/>
      <c r="E209" s="104"/>
      <c r="F209" s="104"/>
      <c r="G209" s="104"/>
    </row>
    <row r="210" spans="3:7" x14ac:dyDescent="0.25">
      <c r="C210" s="104"/>
      <c r="D210" s="104"/>
      <c r="E210" s="104"/>
      <c r="F210" s="104"/>
      <c r="G210" s="104"/>
    </row>
    <row r="211" spans="3:7" x14ac:dyDescent="0.25">
      <c r="C211" s="104"/>
      <c r="D211" s="104"/>
      <c r="E211" s="104"/>
      <c r="F211" s="104"/>
      <c r="G211" s="104"/>
    </row>
    <row r="212" spans="3:7" x14ac:dyDescent="0.25">
      <c r="C212" s="104"/>
      <c r="D212" s="104"/>
      <c r="E212" s="104"/>
      <c r="F212" s="104"/>
      <c r="G212" s="104"/>
    </row>
    <row r="213" spans="3:7" x14ac:dyDescent="0.25">
      <c r="C213" s="104"/>
      <c r="D213" s="104"/>
      <c r="E213" s="104"/>
      <c r="F213" s="104"/>
      <c r="G213" s="104"/>
    </row>
    <row r="214" spans="3:7" x14ac:dyDescent="0.25">
      <c r="C214" s="104"/>
      <c r="D214" s="104"/>
      <c r="E214" s="104"/>
      <c r="F214" s="104"/>
      <c r="G214" s="104"/>
    </row>
    <row r="215" spans="3:7" x14ac:dyDescent="0.25">
      <c r="C215" s="104"/>
      <c r="D215" s="104"/>
      <c r="E215" s="104"/>
      <c r="F215" s="104"/>
      <c r="G215" s="104"/>
    </row>
    <row r="216" spans="3:7" x14ac:dyDescent="0.25">
      <c r="C216" s="104"/>
      <c r="D216" s="104"/>
      <c r="E216" s="104"/>
      <c r="F216" s="104"/>
      <c r="G216" s="104"/>
    </row>
    <row r="217" spans="3:7" x14ac:dyDescent="0.25">
      <c r="C217" s="104"/>
      <c r="D217" s="104"/>
      <c r="E217" s="104"/>
      <c r="F217" s="104"/>
      <c r="G217" s="104"/>
    </row>
    <row r="218" spans="3:7" x14ac:dyDescent="0.25">
      <c r="C218" s="104"/>
      <c r="D218" s="104"/>
      <c r="E218" s="104"/>
      <c r="F218" s="104"/>
      <c r="G218" s="104"/>
    </row>
    <row r="219" spans="3:7" x14ac:dyDescent="0.25">
      <c r="C219" s="104"/>
      <c r="D219" s="104"/>
      <c r="E219" s="104"/>
      <c r="F219" s="104"/>
      <c r="G219" s="104"/>
    </row>
    <row r="220" spans="3:7" x14ac:dyDescent="0.25">
      <c r="C220" s="104"/>
      <c r="D220" s="104"/>
      <c r="E220" s="104"/>
      <c r="F220" s="104"/>
      <c r="G220" s="104"/>
    </row>
    <row r="221" spans="3:7" x14ac:dyDescent="0.25">
      <c r="C221" s="104"/>
      <c r="D221" s="104"/>
      <c r="E221" s="104"/>
      <c r="F221" s="104"/>
      <c r="G221" s="104"/>
    </row>
    <row r="222" spans="3:7" x14ac:dyDescent="0.25">
      <c r="C222" s="104"/>
      <c r="D222" s="104"/>
      <c r="E222" s="104"/>
      <c r="F222" s="104"/>
      <c r="G222" s="104"/>
    </row>
    <row r="223" spans="3:7" x14ac:dyDescent="0.25">
      <c r="C223" s="104"/>
      <c r="D223" s="104"/>
      <c r="E223" s="104"/>
      <c r="F223" s="104"/>
      <c r="G223" s="104"/>
    </row>
    <row r="224" spans="3:7" x14ac:dyDescent="0.25">
      <c r="C224" s="104"/>
      <c r="D224" s="104"/>
      <c r="E224" s="104"/>
      <c r="F224" s="104"/>
      <c r="G224" s="104"/>
    </row>
    <row r="225" spans="3:7" x14ac:dyDescent="0.25">
      <c r="C225" s="104"/>
      <c r="D225" s="104"/>
      <c r="E225" s="104"/>
      <c r="F225" s="104"/>
      <c r="G225" s="104"/>
    </row>
    <row r="226" spans="3:7" x14ac:dyDescent="0.25">
      <c r="C226" s="104"/>
      <c r="D226" s="104"/>
      <c r="E226" s="104"/>
      <c r="F226" s="104"/>
      <c r="G226" s="104"/>
    </row>
    <row r="227" spans="3:7" x14ac:dyDescent="0.25">
      <c r="C227" s="104"/>
      <c r="D227" s="104"/>
      <c r="E227" s="104"/>
      <c r="F227" s="104"/>
      <c r="G227" s="104"/>
    </row>
    <row r="228" spans="3:7" x14ac:dyDescent="0.25">
      <c r="C228" s="104"/>
      <c r="D228" s="104"/>
      <c r="E228" s="104"/>
      <c r="F228" s="104"/>
      <c r="G228" s="104"/>
    </row>
    <row r="229" spans="3:7" x14ac:dyDescent="0.25">
      <c r="C229" s="104"/>
      <c r="D229" s="104"/>
      <c r="E229" s="104"/>
      <c r="F229" s="104"/>
      <c r="G229" s="104"/>
    </row>
    <row r="230" spans="3:7" x14ac:dyDescent="0.25">
      <c r="C230" s="104"/>
      <c r="D230" s="104"/>
      <c r="E230" s="104"/>
      <c r="F230" s="104"/>
      <c r="G230" s="104"/>
    </row>
    <row r="231" spans="3:7" x14ac:dyDescent="0.25">
      <c r="C231" s="104"/>
      <c r="D231" s="104"/>
      <c r="E231" s="104"/>
      <c r="F231" s="104"/>
      <c r="G231" s="104"/>
    </row>
    <row r="232" spans="3:7" x14ac:dyDescent="0.25">
      <c r="C232" s="104"/>
      <c r="D232" s="104"/>
      <c r="E232" s="104"/>
      <c r="F232" s="104"/>
      <c r="G232" s="104"/>
    </row>
    <row r="233" spans="3:7" x14ac:dyDescent="0.25">
      <c r="C233" s="104"/>
      <c r="D233" s="104"/>
      <c r="E233" s="104"/>
      <c r="F233" s="104"/>
      <c r="G233" s="104"/>
    </row>
    <row r="234" spans="3:7" x14ac:dyDescent="0.25">
      <c r="C234" s="104"/>
      <c r="D234" s="104"/>
      <c r="E234" s="104"/>
      <c r="F234" s="104"/>
      <c r="G234" s="104"/>
    </row>
    <row r="235" spans="3:7" x14ac:dyDescent="0.25">
      <c r="C235" s="104"/>
      <c r="D235" s="104"/>
      <c r="E235" s="104"/>
      <c r="F235" s="104"/>
      <c r="G235" s="104"/>
    </row>
    <row r="236" spans="3:7" x14ac:dyDescent="0.25">
      <c r="C236" s="104"/>
      <c r="D236" s="104"/>
      <c r="E236" s="104"/>
      <c r="F236" s="104"/>
      <c r="G236" s="104"/>
    </row>
    <row r="237" spans="3:7" x14ac:dyDescent="0.25">
      <c r="C237" s="104"/>
      <c r="D237" s="104"/>
      <c r="E237" s="104"/>
      <c r="F237" s="104"/>
      <c r="G237" s="104"/>
    </row>
    <row r="238" spans="3:7" x14ac:dyDescent="0.25">
      <c r="C238" s="104"/>
      <c r="D238" s="104"/>
      <c r="E238" s="104"/>
      <c r="F238" s="104"/>
      <c r="G238" s="104"/>
    </row>
    <row r="239" spans="3:7" x14ac:dyDescent="0.25">
      <c r="C239" s="104"/>
      <c r="D239" s="104"/>
      <c r="E239" s="104"/>
      <c r="F239" s="104"/>
      <c r="G239" s="104"/>
    </row>
    <row r="240" spans="3:7" x14ac:dyDescent="0.25">
      <c r="C240" s="104"/>
      <c r="D240" s="104"/>
      <c r="E240" s="104"/>
      <c r="F240" s="104"/>
      <c r="G240" s="104"/>
    </row>
    <row r="241" spans="3:7" x14ac:dyDescent="0.25">
      <c r="C241" s="104"/>
      <c r="D241" s="104"/>
      <c r="E241" s="104"/>
      <c r="F241" s="104"/>
      <c r="G241" s="104"/>
    </row>
    <row r="242" spans="3:7" x14ac:dyDescent="0.25">
      <c r="C242" s="104"/>
      <c r="D242" s="104"/>
      <c r="E242" s="104"/>
      <c r="F242" s="104"/>
      <c r="G242" s="104"/>
    </row>
    <row r="243" spans="3:7" x14ac:dyDescent="0.25">
      <c r="C243" s="104"/>
      <c r="D243" s="104"/>
      <c r="E243" s="104"/>
      <c r="F243" s="104"/>
      <c r="G243" s="104"/>
    </row>
    <row r="244" spans="3:7" x14ac:dyDescent="0.25">
      <c r="C244" s="104"/>
      <c r="D244" s="104"/>
      <c r="E244" s="104"/>
      <c r="F244" s="104"/>
      <c r="G244" s="104"/>
    </row>
    <row r="245" spans="3:7" x14ac:dyDescent="0.25">
      <c r="C245" s="104"/>
      <c r="D245" s="104"/>
      <c r="E245" s="104"/>
      <c r="F245" s="104"/>
      <c r="G245" s="104"/>
    </row>
    <row r="246" spans="3:7" x14ac:dyDescent="0.25">
      <c r="C246" s="104"/>
      <c r="D246" s="104"/>
      <c r="E246" s="104"/>
      <c r="F246" s="104"/>
      <c r="G246" s="104"/>
    </row>
    <row r="247" spans="3:7" x14ac:dyDescent="0.25">
      <c r="C247" s="104"/>
      <c r="D247" s="104"/>
      <c r="E247" s="104"/>
      <c r="F247" s="104"/>
      <c r="G247" s="104"/>
    </row>
    <row r="248" spans="3:7" x14ac:dyDescent="0.25">
      <c r="C248" s="104"/>
      <c r="D248" s="104"/>
      <c r="E248" s="104"/>
      <c r="F248" s="104"/>
      <c r="G248" s="104"/>
    </row>
    <row r="249" spans="3:7" x14ac:dyDescent="0.25">
      <c r="C249" s="104"/>
      <c r="D249" s="104"/>
      <c r="E249" s="104"/>
      <c r="F249" s="104"/>
      <c r="G249" s="104"/>
    </row>
    <row r="250" spans="3:7" x14ac:dyDescent="0.25">
      <c r="C250" s="104"/>
      <c r="D250" s="104"/>
      <c r="E250" s="104"/>
      <c r="F250" s="104"/>
      <c r="G250" s="104"/>
    </row>
    <row r="251" spans="3:7" x14ac:dyDescent="0.25">
      <c r="C251" s="104"/>
      <c r="D251" s="104"/>
      <c r="E251" s="104"/>
      <c r="F251" s="104"/>
      <c r="G251" s="104"/>
    </row>
    <row r="252" spans="3:7" x14ac:dyDescent="0.25">
      <c r="C252" s="104"/>
      <c r="D252" s="104"/>
      <c r="E252" s="104"/>
      <c r="F252" s="104"/>
      <c r="G252" s="104"/>
    </row>
    <row r="253" spans="3:7" x14ac:dyDescent="0.25">
      <c r="C253" s="104"/>
      <c r="D253" s="104"/>
      <c r="E253" s="104"/>
      <c r="F253" s="104"/>
      <c r="G253" s="104"/>
    </row>
    <row r="254" spans="3:7" x14ac:dyDescent="0.25">
      <c r="C254" s="104"/>
      <c r="D254" s="104"/>
      <c r="E254" s="104"/>
      <c r="F254" s="104"/>
      <c r="G254" s="104"/>
    </row>
    <row r="255" spans="3:7" x14ac:dyDescent="0.25">
      <c r="C255" s="104"/>
      <c r="D255" s="104"/>
      <c r="E255" s="104"/>
      <c r="F255" s="104"/>
      <c r="G255" s="104"/>
    </row>
    <row r="256" spans="3:7" x14ac:dyDescent="0.25">
      <c r="C256" s="104"/>
      <c r="D256" s="104"/>
      <c r="E256" s="104"/>
      <c r="F256" s="104"/>
      <c r="G256" s="104"/>
    </row>
    <row r="257" spans="3:7" x14ac:dyDescent="0.25">
      <c r="C257" s="104"/>
      <c r="D257" s="104"/>
      <c r="E257" s="104"/>
      <c r="F257" s="104"/>
      <c r="G257" s="104"/>
    </row>
    <row r="258" spans="3:7" x14ac:dyDescent="0.25">
      <c r="C258" s="104"/>
      <c r="D258" s="104"/>
      <c r="E258" s="104"/>
      <c r="F258" s="104"/>
      <c r="G258" s="104"/>
    </row>
    <row r="259" spans="3:7" x14ac:dyDescent="0.25">
      <c r="C259" s="104"/>
      <c r="D259" s="104"/>
      <c r="E259" s="104"/>
      <c r="F259" s="104"/>
      <c r="G259" s="104"/>
    </row>
    <row r="260" spans="3:7" x14ac:dyDescent="0.25">
      <c r="C260" s="104"/>
      <c r="D260" s="104"/>
      <c r="E260" s="104"/>
      <c r="F260" s="104"/>
      <c r="G260" s="104"/>
    </row>
    <row r="261" spans="3:7" x14ac:dyDescent="0.25">
      <c r="C261" s="104"/>
      <c r="D261" s="104"/>
      <c r="E261" s="104"/>
      <c r="F261" s="104"/>
      <c r="G261" s="104"/>
    </row>
    <row r="262" spans="3:7" x14ac:dyDescent="0.25">
      <c r="C262" s="104"/>
      <c r="D262" s="104"/>
      <c r="E262" s="104"/>
      <c r="F262" s="104"/>
      <c r="G262" s="104"/>
    </row>
    <row r="263" spans="3:7" x14ac:dyDescent="0.25">
      <c r="C263" s="104"/>
      <c r="D263" s="104"/>
      <c r="E263" s="104"/>
      <c r="F263" s="104"/>
      <c r="G263" s="104"/>
    </row>
    <row r="264" spans="3:7" x14ac:dyDescent="0.25">
      <c r="C264" s="104"/>
      <c r="D264" s="104"/>
      <c r="E264" s="104"/>
      <c r="F264" s="104"/>
      <c r="G264" s="104"/>
    </row>
    <row r="265" spans="3:7" x14ac:dyDescent="0.25">
      <c r="C265" s="104"/>
      <c r="D265" s="104"/>
      <c r="E265" s="104"/>
      <c r="F265" s="104"/>
      <c r="G265" s="104"/>
    </row>
    <row r="266" spans="3:7" x14ac:dyDescent="0.25">
      <c r="C266" s="104"/>
      <c r="D266" s="104"/>
      <c r="E266" s="104"/>
      <c r="F266" s="104"/>
      <c r="G266" s="104"/>
    </row>
    <row r="267" spans="3:7" x14ac:dyDescent="0.25">
      <c r="C267" s="104"/>
      <c r="D267" s="104"/>
      <c r="E267" s="104"/>
      <c r="F267" s="104"/>
      <c r="G267" s="104"/>
    </row>
    <row r="268" spans="3:7" x14ac:dyDescent="0.25">
      <c r="C268" s="104"/>
      <c r="D268" s="104"/>
      <c r="E268" s="104"/>
      <c r="F268" s="104"/>
      <c r="G268" s="104"/>
    </row>
    <row r="269" spans="3:7" x14ac:dyDescent="0.25">
      <c r="C269" s="104"/>
      <c r="D269" s="104"/>
      <c r="E269" s="104"/>
      <c r="F269" s="104"/>
      <c r="G269" s="104"/>
    </row>
    <row r="270" spans="3:7" x14ac:dyDescent="0.25">
      <c r="C270" s="104"/>
      <c r="D270" s="104"/>
      <c r="E270" s="104"/>
      <c r="F270" s="104"/>
      <c r="G270" s="104"/>
    </row>
    <row r="271" spans="3:7" x14ac:dyDescent="0.25">
      <c r="C271" s="104"/>
      <c r="D271" s="104"/>
      <c r="E271" s="104"/>
      <c r="F271" s="104"/>
      <c r="G271" s="104"/>
    </row>
    <row r="272" spans="3:7" x14ac:dyDescent="0.25">
      <c r="C272" s="104"/>
      <c r="D272" s="104"/>
      <c r="E272" s="104"/>
      <c r="F272" s="104"/>
      <c r="G272" s="104"/>
    </row>
    <row r="273" spans="3:7" x14ac:dyDescent="0.25">
      <c r="C273" s="104"/>
      <c r="D273" s="104"/>
      <c r="E273" s="104"/>
      <c r="F273" s="104"/>
      <c r="G273" s="104"/>
    </row>
    <row r="274" spans="3:7" x14ac:dyDescent="0.25">
      <c r="C274" s="104"/>
      <c r="D274" s="104"/>
      <c r="E274" s="104"/>
      <c r="F274" s="104"/>
      <c r="G274" s="104"/>
    </row>
    <row r="275" spans="3:7" x14ac:dyDescent="0.25">
      <c r="C275" s="104"/>
      <c r="D275" s="104"/>
      <c r="E275" s="104"/>
      <c r="F275" s="104"/>
      <c r="G275" s="104"/>
    </row>
    <row r="276" spans="3:7" x14ac:dyDescent="0.25">
      <c r="C276" s="104"/>
      <c r="D276" s="104"/>
      <c r="E276" s="104"/>
      <c r="F276" s="104"/>
      <c r="G276" s="104"/>
    </row>
    <row r="277" spans="3:7" x14ac:dyDescent="0.25">
      <c r="C277" s="104"/>
      <c r="D277" s="104"/>
      <c r="E277" s="104"/>
      <c r="F277" s="104"/>
      <c r="G277" s="104"/>
    </row>
    <row r="278" spans="3:7" x14ac:dyDescent="0.25">
      <c r="C278" s="104"/>
      <c r="D278" s="104"/>
      <c r="E278" s="104"/>
      <c r="F278" s="104"/>
      <c r="G278" s="104"/>
    </row>
    <row r="279" spans="3:7" x14ac:dyDescent="0.25">
      <c r="C279" s="104"/>
      <c r="D279" s="104"/>
      <c r="E279" s="104"/>
      <c r="F279" s="104"/>
      <c r="G279" s="104"/>
    </row>
    <row r="280" spans="3:7" x14ac:dyDescent="0.25">
      <c r="C280" s="104"/>
      <c r="D280" s="104"/>
      <c r="E280" s="104"/>
      <c r="F280" s="104"/>
      <c r="G280" s="104"/>
    </row>
    <row r="281" spans="3:7" x14ac:dyDescent="0.25">
      <c r="C281" s="104"/>
      <c r="D281" s="104"/>
      <c r="E281" s="104"/>
      <c r="F281" s="104"/>
      <c r="G281" s="104"/>
    </row>
    <row r="282" spans="3:7" x14ac:dyDescent="0.25">
      <c r="C282" s="104"/>
      <c r="D282" s="104"/>
      <c r="E282" s="104"/>
      <c r="F282" s="104"/>
      <c r="G282" s="104"/>
    </row>
    <row r="283" spans="3:7" x14ac:dyDescent="0.25">
      <c r="C283" s="104"/>
      <c r="D283" s="104"/>
      <c r="E283" s="104"/>
      <c r="F283" s="104"/>
      <c r="G283" s="104"/>
    </row>
    <row r="284" spans="3:7" x14ac:dyDescent="0.25">
      <c r="C284" s="104"/>
      <c r="D284" s="104"/>
      <c r="E284" s="104"/>
      <c r="F284" s="104"/>
      <c r="G284" s="104"/>
    </row>
    <row r="285" spans="3:7" x14ac:dyDescent="0.25">
      <c r="C285" s="104"/>
      <c r="D285" s="104"/>
      <c r="E285" s="104"/>
      <c r="F285" s="104"/>
      <c r="G285" s="104"/>
    </row>
    <row r="286" spans="3:7" x14ac:dyDescent="0.25">
      <c r="C286" s="104"/>
      <c r="D286" s="104"/>
      <c r="E286" s="104"/>
      <c r="F286" s="104"/>
      <c r="G286" s="104"/>
    </row>
    <row r="287" spans="3:7" x14ac:dyDescent="0.25">
      <c r="C287" s="104"/>
      <c r="D287" s="104"/>
      <c r="E287" s="104"/>
      <c r="F287" s="104"/>
      <c r="G287" s="104"/>
    </row>
    <row r="288" spans="3:7" x14ac:dyDescent="0.25">
      <c r="C288" s="104"/>
      <c r="D288" s="104"/>
      <c r="E288" s="104"/>
      <c r="F288" s="104"/>
      <c r="G288" s="104"/>
    </row>
    <row r="289" spans="3:7" x14ac:dyDescent="0.25">
      <c r="C289" s="104"/>
      <c r="D289" s="104"/>
      <c r="E289" s="104"/>
      <c r="F289" s="104"/>
      <c r="G289" s="104"/>
    </row>
    <row r="290" spans="3:7" x14ac:dyDescent="0.25">
      <c r="C290" s="104"/>
      <c r="D290" s="104"/>
      <c r="E290" s="104"/>
      <c r="F290" s="104"/>
      <c r="G290" s="104"/>
    </row>
    <row r="291" spans="3:7" x14ac:dyDescent="0.25">
      <c r="C291" s="104"/>
      <c r="D291" s="104"/>
      <c r="E291" s="104"/>
      <c r="F291" s="104"/>
      <c r="G291" s="104"/>
    </row>
    <row r="292" spans="3:7" x14ac:dyDescent="0.25">
      <c r="C292" s="104"/>
      <c r="D292" s="104"/>
      <c r="E292" s="104"/>
      <c r="F292" s="104"/>
      <c r="G292" s="104"/>
    </row>
    <row r="293" spans="3:7" x14ac:dyDescent="0.25">
      <c r="C293" s="104"/>
      <c r="D293" s="104"/>
      <c r="E293" s="104"/>
      <c r="F293" s="104"/>
      <c r="G293" s="104"/>
    </row>
    <row r="294" spans="3:7" x14ac:dyDescent="0.25">
      <c r="C294" s="104"/>
      <c r="D294" s="104"/>
      <c r="E294" s="104"/>
      <c r="F294" s="104"/>
      <c r="G294" s="104"/>
    </row>
    <row r="295" spans="3:7" x14ac:dyDescent="0.25">
      <c r="C295" s="104"/>
      <c r="D295" s="104"/>
      <c r="E295" s="104"/>
      <c r="F295" s="104"/>
      <c r="G295" s="104"/>
    </row>
    <row r="296" spans="3:7" x14ac:dyDescent="0.25">
      <c r="C296" s="104"/>
      <c r="D296" s="104"/>
      <c r="E296" s="104"/>
      <c r="F296" s="104"/>
      <c r="G296" s="104"/>
    </row>
    <row r="297" spans="3:7" x14ac:dyDescent="0.25">
      <c r="C297" s="104"/>
      <c r="D297" s="104"/>
      <c r="E297" s="104"/>
      <c r="F297" s="104"/>
      <c r="G297" s="104"/>
    </row>
    <row r="298" spans="3:7" x14ac:dyDescent="0.25">
      <c r="C298" s="104"/>
      <c r="D298" s="104"/>
      <c r="E298" s="104"/>
      <c r="F298" s="104"/>
      <c r="G298" s="104"/>
    </row>
    <row r="299" spans="3:7" x14ac:dyDescent="0.25">
      <c r="C299" s="104"/>
      <c r="D299" s="104"/>
      <c r="E299" s="104"/>
      <c r="F299" s="104"/>
      <c r="G299" s="104"/>
    </row>
    <row r="300" spans="3:7" x14ac:dyDescent="0.25">
      <c r="C300" s="104"/>
      <c r="D300" s="104"/>
      <c r="E300" s="104"/>
      <c r="F300" s="104"/>
      <c r="G300" s="104"/>
    </row>
    <row r="301" spans="3:7" x14ac:dyDescent="0.25">
      <c r="C301" s="104"/>
      <c r="D301" s="104"/>
      <c r="E301" s="104"/>
      <c r="F301" s="104"/>
      <c r="G301" s="104"/>
    </row>
    <row r="302" spans="3:7" x14ac:dyDescent="0.25">
      <c r="C302" s="104"/>
      <c r="D302" s="104"/>
      <c r="E302" s="104"/>
      <c r="F302" s="104"/>
      <c r="G302" s="104"/>
    </row>
    <row r="303" spans="3:7" x14ac:dyDescent="0.25">
      <c r="C303" s="104"/>
      <c r="D303" s="104"/>
      <c r="E303" s="104"/>
      <c r="F303" s="104"/>
      <c r="G303" s="104"/>
    </row>
    <row r="304" spans="3:7" x14ac:dyDescent="0.25">
      <c r="C304" s="104"/>
      <c r="D304" s="104"/>
      <c r="E304" s="104"/>
      <c r="F304" s="104"/>
      <c r="G304" s="104"/>
    </row>
    <row r="305" spans="3:7" x14ac:dyDescent="0.25">
      <c r="C305" s="104"/>
      <c r="D305" s="104"/>
      <c r="E305" s="104"/>
      <c r="F305" s="104"/>
      <c r="G305" s="104"/>
    </row>
    <row r="306" spans="3:7" x14ac:dyDescent="0.25">
      <c r="C306" s="104"/>
      <c r="D306" s="104"/>
      <c r="E306" s="104"/>
      <c r="F306" s="104"/>
      <c r="G306" s="104"/>
    </row>
    <row r="307" spans="3:7" x14ac:dyDescent="0.25">
      <c r="C307" s="104"/>
      <c r="D307" s="104"/>
      <c r="E307" s="104"/>
      <c r="F307" s="104"/>
      <c r="G307" s="104"/>
    </row>
    <row r="308" spans="3:7" x14ac:dyDescent="0.25">
      <c r="C308" s="104"/>
      <c r="D308" s="104"/>
      <c r="E308" s="104"/>
      <c r="F308" s="104"/>
      <c r="G308" s="104"/>
    </row>
    <row r="309" spans="3:7" x14ac:dyDescent="0.25">
      <c r="C309" s="104"/>
      <c r="D309" s="104"/>
      <c r="E309" s="104"/>
      <c r="F309" s="104"/>
      <c r="G309" s="104"/>
    </row>
    <row r="310" spans="3:7" x14ac:dyDescent="0.25">
      <c r="C310" s="104"/>
      <c r="D310" s="104"/>
      <c r="E310" s="104"/>
      <c r="F310" s="104"/>
      <c r="G310" s="104"/>
    </row>
    <row r="311" spans="3:7" x14ac:dyDescent="0.25">
      <c r="C311" s="104"/>
      <c r="D311" s="104"/>
      <c r="E311" s="104"/>
      <c r="F311" s="104"/>
      <c r="G311" s="104"/>
    </row>
    <row r="312" spans="3:7" x14ac:dyDescent="0.25">
      <c r="C312" s="104"/>
      <c r="D312" s="104"/>
      <c r="E312" s="104"/>
      <c r="F312" s="104"/>
      <c r="G312" s="104"/>
    </row>
    <row r="313" spans="3:7" x14ac:dyDescent="0.25">
      <c r="C313" s="104"/>
      <c r="D313" s="104"/>
      <c r="E313" s="104"/>
      <c r="F313" s="104"/>
      <c r="G313" s="104"/>
    </row>
    <row r="314" spans="3:7" x14ac:dyDescent="0.25">
      <c r="C314" s="104"/>
      <c r="D314" s="104"/>
      <c r="E314" s="104"/>
      <c r="F314" s="104"/>
      <c r="G314" s="104"/>
    </row>
    <row r="315" spans="3:7" x14ac:dyDescent="0.25">
      <c r="C315" s="104"/>
      <c r="D315" s="104"/>
      <c r="E315" s="104"/>
      <c r="F315" s="104"/>
      <c r="G315" s="104"/>
    </row>
    <row r="316" spans="3:7" x14ac:dyDescent="0.25">
      <c r="C316" s="104"/>
      <c r="D316" s="104"/>
      <c r="E316" s="104"/>
      <c r="F316" s="104"/>
      <c r="G316" s="104"/>
    </row>
    <row r="317" spans="3:7" x14ac:dyDescent="0.25">
      <c r="C317" s="104"/>
      <c r="D317" s="104"/>
      <c r="E317" s="104"/>
      <c r="F317" s="104"/>
      <c r="G317" s="104"/>
    </row>
    <row r="318" spans="3:7" x14ac:dyDescent="0.25">
      <c r="C318" s="104"/>
      <c r="D318" s="104"/>
      <c r="E318" s="104"/>
      <c r="F318" s="104"/>
      <c r="G318" s="104"/>
    </row>
    <row r="319" spans="3:7" x14ac:dyDescent="0.25">
      <c r="C319" s="104"/>
      <c r="D319" s="104"/>
      <c r="E319" s="104"/>
      <c r="F319" s="104"/>
      <c r="G319" s="104"/>
    </row>
    <row r="320" spans="3:7" x14ac:dyDescent="0.25">
      <c r="C320" s="104"/>
      <c r="D320" s="104"/>
      <c r="E320" s="104"/>
      <c r="F320" s="104"/>
      <c r="G320" s="104"/>
    </row>
    <row r="321" spans="3:7" x14ac:dyDescent="0.25">
      <c r="C321" s="104"/>
      <c r="D321" s="104"/>
      <c r="E321" s="104"/>
      <c r="F321" s="104"/>
      <c r="G321" s="104"/>
    </row>
    <row r="322" spans="3:7" x14ac:dyDescent="0.25">
      <c r="C322" s="104"/>
      <c r="D322" s="104"/>
      <c r="E322" s="104"/>
      <c r="F322" s="104"/>
      <c r="G322" s="104"/>
    </row>
    <row r="323" spans="3:7" x14ac:dyDescent="0.25">
      <c r="C323" s="104"/>
      <c r="D323" s="104"/>
      <c r="E323" s="104"/>
      <c r="F323" s="104"/>
      <c r="G323" s="104"/>
    </row>
    <row r="324" spans="3:7" x14ac:dyDescent="0.25">
      <c r="C324" s="104"/>
      <c r="D324" s="104"/>
      <c r="E324" s="104"/>
      <c r="F324" s="104"/>
      <c r="G324" s="104"/>
    </row>
    <row r="325" spans="3:7" x14ac:dyDescent="0.25">
      <c r="C325" s="104"/>
      <c r="D325" s="104"/>
      <c r="E325" s="104"/>
      <c r="F325" s="104"/>
      <c r="G325" s="104"/>
    </row>
    <row r="326" spans="3:7" x14ac:dyDescent="0.25">
      <c r="C326" s="104"/>
      <c r="D326" s="104"/>
      <c r="E326" s="104"/>
      <c r="F326" s="104"/>
      <c r="G326" s="104"/>
    </row>
    <row r="327" spans="3:7" x14ac:dyDescent="0.25">
      <c r="C327" s="104"/>
      <c r="D327" s="104"/>
      <c r="E327" s="104"/>
      <c r="F327" s="104"/>
      <c r="G327" s="104"/>
    </row>
    <row r="328" spans="3:7" x14ac:dyDescent="0.25">
      <c r="C328" s="104"/>
      <c r="D328" s="104"/>
      <c r="E328" s="104"/>
      <c r="F328" s="104"/>
      <c r="G328" s="104"/>
    </row>
    <row r="329" spans="3:7" x14ac:dyDescent="0.25">
      <c r="C329" s="104"/>
      <c r="D329" s="104"/>
      <c r="E329" s="104"/>
      <c r="F329" s="104"/>
      <c r="G329" s="104"/>
    </row>
    <row r="330" spans="3:7" x14ac:dyDescent="0.25">
      <c r="C330" s="104"/>
      <c r="D330" s="104"/>
      <c r="E330" s="104"/>
      <c r="F330" s="104"/>
      <c r="G330" s="104"/>
    </row>
    <row r="331" spans="3:7" x14ac:dyDescent="0.25">
      <c r="C331" s="104"/>
      <c r="D331" s="104"/>
      <c r="E331" s="104"/>
      <c r="F331" s="104"/>
      <c r="G331" s="104"/>
    </row>
    <row r="332" spans="3:7" x14ac:dyDescent="0.25">
      <c r="C332" s="104"/>
      <c r="D332" s="104"/>
      <c r="E332" s="104"/>
      <c r="F332" s="104"/>
      <c r="G332" s="104"/>
    </row>
    <row r="333" spans="3:7" x14ac:dyDescent="0.25">
      <c r="C333" s="104"/>
      <c r="D333" s="104"/>
      <c r="E333" s="104"/>
      <c r="F333" s="104"/>
      <c r="G333" s="104"/>
    </row>
    <row r="334" spans="3:7" x14ac:dyDescent="0.25">
      <c r="C334" s="104"/>
      <c r="D334" s="104"/>
      <c r="E334" s="104"/>
      <c r="F334" s="104"/>
      <c r="G334" s="104"/>
    </row>
    <row r="335" spans="3:7" x14ac:dyDescent="0.25">
      <c r="C335" s="104"/>
      <c r="D335" s="104"/>
      <c r="E335" s="104"/>
      <c r="F335" s="104"/>
      <c r="G335" s="104"/>
    </row>
    <row r="336" spans="3:7" x14ac:dyDescent="0.25">
      <c r="C336" s="104"/>
      <c r="D336" s="104"/>
      <c r="E336" s="104"/>
      <c r="F336" s="104"/>
      <c r="G336" s="104"/>
    </row>
    <row r="337" spans="3:7" x14ac:dyDescent="0.25">
      <c r="C337" s="104"/>
      <c r="D337" s="104"/>
      <c r="E337" s="104"/>
      <c r="F337" s="104"/>
      <c r="G337" s="104"/>
    </row>
    <row r="338" spans="3:7" x14ac:dyDescent="0.25">
      <c r="C338" s="104"/>
      <c r="D338" s="104"/>
      <c r="E338" s="104"/>
      <c r="F338" s="104"/>
      <c r="G338" s="104"/>
    </row>
    <row r="339" spans="3:7" x14ac:dyDescent="0.25">
      <c r="C339" s="104"/>
      <c r="D339" s="104"/>
      <c r="E339" s="104"/>
      <c r="F339" s="104"/>
      <c r="G339" s="104"/>
    </row>
    <row r="340" spans="3:7" x14ac:dyDescent="0.25">
      <c r="C340" s="104"/>
      <c r="D340" s="104"/>
      <c r="E340" s="104"/>
      <c r="F340" s="104"/>
      <c r="G340" s="104"/>
    </row>
    <row r="341" spans="3:7" x14ac:dyDescent="0.25">
      <c r="C341" s="104"/>
      <c r="D341" s="104"/>
      <c r="E341" s="104"/>
      <c r="F341" s="104"/>
      <c r="G341" s="104"/>
    </row>
    <row r="342" spans="3:7" x14ac:dyDescent="0.25">
      <c r="C342" s="104"/>
      <c r="D342" s="104"/>
      <c r="E342" s="104"/>
      <c r="F342" s="104"/>
      <c r="G342" s="104"/>
    </row>
    <row r="343" spans="3:7" x14ac:dyDescent="0.25">
      <c r="C343" s="104"/>
      <c r="D343" s="104"/>
      <c r="E343" s="104"/>
      <c r="F343" s="104"/>
      <c r="G343" s="104"/>
    </row>
    <row r="344" spans="3:7" x14ac:dyDescent="0.25">
      <c r="C344" s="104"/>
      <c r="D344" s="104"/>
      <c r="E344" s="104"/>
      <c r="F344" s="104"/>
      <c r="G344" s="104"/>
    </row>
    <row r="345" spans="3:7" x14ac:dyDescent="0.25">
      <c r="C345" s="104"/>
      <c r="D345" s="104"/>
      <c r="E345" s="104"/>
      <c r="F345" s="104"/>
      <c r="G345" s="104"/>
    </row>
    <row r="346" spans="3:7" x14ac:dyDescent="0.25">
      <c r="C346" s="104"/>
      <c r="D346" s="104"/>
      <c r="E346" s="104"/>
      <c r="F346" s="104"/>
      <c r="G346" s="104"/>
    </row>
    <row r="347" spans="3:7" x14ac:dyDescent="0.25">
      <c r="C347" s="104"/>
      <c r="D347" s="104"/>
      <c r="E347" s="104"/>
      <c r="F347" s="104"/>
      <c r="G347" s="104"/>
    </row>
    <row r="348" spans="3:7" x14ac:dyDescent="0.25">
      <c r="C348" s="104"/>
      <c r="D348" s="104"/>
      <c r="E348" s="104"/>
      <c r="F348" s="104"/>
      <c r="G348" s="104"/>
    </row>
    <row r="349" spans="3:7" x14ac:dyDescent="0.25">
      <c r="C349" s="104"/>
      <c r="D349" s="104"/>
      <c r="E349" s="104"/>
      <c r="F349" s="104"/>
      <c r="G349" s="104"/>
    </row>
    <row r="350" spans="3:7" x14ac:dyDescent="0.25">
      <c r="C350" s="104"/>
      <c r="D350" s="104"/>
      <c r="E350" s="104"/>
      <c r="F350" s="104"/>
      <c r="G350" s="104"/>
    </row>
    <row r="351" spans="3:7" x14ac:dyDescent="0.25">
      <c r="C351" s="104"/>
      <c r="D351" s="104"/>
      <c r="E351" s="104"/>
      <c r="F351" s="104"/>
      <c r="G351" s="104"/>
    </row>
    <row r="352" spans="3:7" x14ac:dyDescent="0.25">
      <c r="C352" s="104"/>
      <c r="D352" s="104"/>
      <c r="E352" s="104"/>
      <c r="F352" s="104"/>
      <c r="G352" s="104"/>
    </row>
    <row r="353" spans="3:7" x14ac:dyDescent="0.25">
      <c r="C353" s="104"/>
      <c r="D353" s="104"/>
      <c r="E353" s="104"/>
      <c r="F353" s="104"/>
      <c r="G353" s="104"/>
    </row>
    <row r="354" spans="3:7" x14ac:dyDescent="0.25">
      <c r="C354" s="104"/>
      <c r="D354" s="104"/>
      <c r="E354" s="104"/>
      <c r="F354" s="104"/>
      <c r="G354" s="104"/>
    </row>
    <row r="355" spans="3:7" x14ac:dyDescent="0.25">
      <c r="C355" s="104"/>
      <c r="D355" s="104"/>
      <c r="E355" s="104"/>
      <c r="F355" s="104"/>
      <c r="G355" s="104"/>
    </row>
    <row r="356" spans="3:7" x14ac:dyDescent="0.25">
      <c r="C356" s="104"/>
      <c r="D356" s="104"/>
      <c r="E356" s="104"/>
      <c r="F356" s="104"/>
      <c r="G356" s="10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6A81-D6CE-4F67-AE67-E48A5BAC4DB0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1'!$J$1:$DP$9,9,FALSE)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0.86988057589790502</v>
      </c>
      <c r="K15" s="170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1'!$J$1:$DP$9,9,FALSE)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1.399367455926017</v>
      </c>
      <c r="K16" s="170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1'!$J$1:$DP$9,9,FALSE)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2.4070375780240263</v>
      </c>
      <c r="K17" s="170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1'!$J$1:$DP$9,9,FALSE)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3.7548042203742282</v>
      </c>
      <c r="K18" s="170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1'!$J$1:$DP$9,9,FALSE)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5.3859446923866781</v>
      </c>
      <c r="K19" s="170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1'!$J$1:$DP$9,9,FALSE)</f>
        <v>1.216609042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0.10350818592857139</v>
      </c>
      <c r="H20" s="168">
        <f t="shared" ref="H20:H36" si="3">G20*G20</f>
        <v>1.0713944554223705E-2</v>
      </c>
      <c r="I20" s="168"/>
      <c r="J20" s="168">
        <f t="shared" si="0"/>
        <v>7.3436719645886992</v>
      </c>
      <c r="K20" s="170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1'!$J$1:$DP$9,9,FALSE)</f>
        <v>1.366998793</v>
      </c>
      <c r="D21" s="168"/>
      <c r="E21" s="168">
        <f t="shared" si="1"/>
        <v>0.89151910050000005</v>
      </c>
      <c r="F21" s="168">
        <f t="shared" si="2"/>
        <v>0.79480630655632922</v>
      </c>
      <c r="G21" s="168">
        <f>AVERAGE($C$7:C21)</f>
        <v>0.18774089306666664</v>
      </c>
      <c r="H21" s="168">
        <f t="shared" si="3"/>
        <v>3.5246642929469559E-2</v>
      </c>
      <c r="I21" s="168"/>
      <c r="J21" s="168">
        <f t="shared" si="0"/>
        <v>9.605514836458859</v>
      </c>
      <c r="K21" s="170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1'!$J$1:$DP$9,9,FALSE)</f>
        <v>1.566434093</v>
      </c>
      <c r="D22" s="168"/>
      <c r="E22" s="168">
        <f t="shared" si="1"/>
        <v>1.0037854631666667</v>
      </c>
      <c r="F22" s="168">
        <f t="shared" si="2"/>
        <v>1.0075852560647196</v>
      </c>
      <c r="G22" s="168">
        <f>AVERAGE($C$7:C22)</f>
        <v>0.27390921806249996</v>
      </c>
      <c r="H22" s="168">
        <f t="shared" si="3"/>
        <v>7.5026259739610149E-2</v>
      </c>
      <c r="I22" s="168"/>
      <c r="J22" s="168">
        <f t="shared" si="0"/>
        <v>12.264062563591253</v>
      </c>
      <c r="K22" s="170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1'!$J$1:$DP$9,9,FALSE)</f>
        <v>1.7251790170000001</v>
      </c>
      <c r="D23" s="168"/>
      <c r="E23" s="168">
        <f t="shared" si="1"/>
        <v>1.164712338</v>
      </c>
      <c r="F23" s="168">
        <f t="shared" si="2"/>
        <v>1.3565548302894261</v>
      </c>
      <c r="G23" s="168">
        <f>AVERAGE($C$7:C23)</f>
        <v>0.35927802976470585</v>
      </c>
      <c r="H23" s="168">
        <f t="shared" si="3"/>
        <v>0.12908070267160887</v>
      </c>
      <c r="I23" s="168"/>
      <c r="J23" s="168">
        <f t="shared" si="0"/>
        <v>15.241750477763155</v>
      </c>
      <c r="K23" s="170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1'!$J$1:$DP$9,9,FALSE)</f>
        <v>1.930157664</v>
      </c>
      <c r="D24" s="168"/>
      <c r="E24" s="168">
        <f t="shared" si="1"/>
        <v>1.3130749685000001</v>
      </c>
      <c r="F24" s="168">
        <f t="shared" si="2"/>
        <v>1.7241658729012761</v>
      </c>
      <c r="G24" s="168">
        <f>AVERAGE($C$7:C24)</f>
        <v>0.44654912055555557</v>
      </c>
      <c r="H24" s="168">
        <f t="shared" si="3"/>
        <v>0.1994061170689401</v>
      </c>
      <c r="I24" s="168"/>
      <c r="J24" s="168">
        <f t="shared" si="0"/>
        <v>18.639518536825939</v>
      </c>
      <c r="K24" s="17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1'!$J$1:$DP$9,9,FALSE)</f>
        <v>2.132040838</v>
      </c>
      <c r="D25" s="168"/>
      <c r="E25" s="168">
        <f t="shared" si="1"/>
        <v>1.4772248476666665</v>
      </c>
      <c r="F25" s="168">
        <f t="shared" si="2"/>
        <v>2.182193250563806</v>
      </c>
      <c r="G25" s="168">
        <f>AVERAGE($C$7:C25)</f>
        <v>0.53525921094736839</v>
      </c>
      <c r="H25" s="168">
        <f t="shared" si="3"/>
        <v>0.28650242290399941</v>
      </c>
      <c r="I25" s="168"/>
      <c r="J25" s="168">
        <f t="shared" si="0"/>
        <v>22.459831510630547</v>
      </c>
      <c r="K25" s="170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1'!$J$1:$DP$9,9,FALSE)</f>
        <v>2.3236284789999999</v>
      </c>
      <c r="D26" s="168"/>
      <c r="E26" s="168">
        <f t="shared" si="1"/>
        <v>1.6562365745000001</v>
      </c>
      <c r="F26" s="168">
        <f t="shared" si="2"/>
        <v>2.743119590711494</v>
      </c>
      <c r="G26" s="168">
        <f>AVERAGE($C$7:C26)</f>
        <v>0.62467767434999999</v>
      </c>
      <c r="H26" s="168">
        <f t="shared" si="3"/>
        <v>0.39022219683132464</v>
      </c>
      <c r="I26" s="168"/>
      <c r="J26" s="168">
        <f t="shared" si="0"/>
        <v>26.684605155378051</v>
      </c>
      <c r="K26" s="17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1'!$J$1:$DP$9,9,FALSE)</f>
        <v>2.5166367379999999</v>
      </c>
      <c r="D27" s="168"/>
      <c r="E27" s="168">
        <f t="shared" si="1"/>
        <v>1.8407398140000002</v>
      </c>
      <c r="F27" s="168">
        <f t="shared" si="2"/>
        <v>3.3883230628447554</v>
      </c>
      <c r="G27" s="168">
        <f>AVERAGE($C$7:C27)</f>
        <v>0.71477096309523802</v>
      </c>
      <c r="H27" s="168">
        <f t="shared" si="3"/>
        <v>0.51089752968409408</v>
      </c>
      <c r="I27" s="168"/>
      <c r="J27" s="168">
        <f t="shared" si="0"/>
        <v>31.320964807111928</v>
      </c>
      <c r="K27" s="17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1'!$J$1:$DP$9,9,FALSE)</f>
        <v>2.6572981050000002</v>
      </c>
      <c r="D28" s="168"/>
      <c r="E28" s="168">
        <f t="shared" si="1"/>
        <v>2.0323461381666665</v>
      </c>
      <c r="F28" s="168">
        <f t="shared" si="2"/>
        <v>4.1304308253209632</v>
      </c>
      <c r="G28" s="168">
        <f>AVERAGE($C$7:C28)</f>
        <v>0.80306765136363623</v>
      </c>
      <c r="H28" s="168">
        <f t="shared" si="3"/>
        <v>0.64491765266670675</v>
      </c>
      <c r="I28" s="168"/>
      <c r="J28" s="168">
        <f t="shared" si="0"/>
        <v>36.23467330075578</v>
      </c>
      <c r="K28" s="170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1'!$J$1:$DP$9,9,FALSE)</f>
        <v>2.8073792790000001</v>
      </c>
      <c r="D29" s="168"/>
      <c r="E29" s="168">
        <f t="shared" si="1"/>
        <v>2.214156806833333</v>
      </c>
      <c r="F29" s="168">
        <f t="shared" si="2"/>
        <v>4.9024903652463818</v>
      </c>
      <c r="G29" s="168">
        <f>AVERAGE($C$7:C29)</f>
        <v>0.89021163517391289</v>
      </c>
      <c r="H29" s="168">
        <f t="shared" si="3"/>
        <v>0.79247675539901175</v>
      </c>
      <c r="I29" s="168"/>
      <c r="J29" s="168">
        <f t="shared" si="0"/>
        <v>41.443176989289057</v>
      </c>
      <c r="K29" s="170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1'!$J$1:$DP$9,9,FALSE)</f>
        <v>2.9113637109999999</v>
      </c>
      <c r="D30" s="168"/>
      <c r="E30" s="168">
        <f t="shared" si="1"/>
        <v>2.3945235171666668</v>
      </c>
      <c r="F30" s="168">
        <f t="shared" si="2"/>
        <v>5.733742874264224</v>
      </c>
      <c r="G30" s="168">
        <f>AVERAGE($C$7:C30)</f>
        <v>0.97442630499999983</v>
      </c>
      <c r="H30" s="168">
        <f t="shared" si="3"/>
        <v>0.94950662387595264</v>
      </c>
      <c r="I30" s="168"/>
      <c r="J30" s="168">
        <f t="shared" si="0"/>
        <v>46.815405226681662</v>
      </c>
      <c r="K30" s="170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1'!$J$1:$DP$9,9,FALSE)</f>
        <v>3.033307846</v>
      </c>
      <c r="D31" s="168"/>
      <c r="E31" s="168">
        <f t="shared" si="1"/>
        <v>2.5580578583333331</v>
      </c>
      <c r="F31" s="168">
        <f t="shared" si="2"/>
        <v>6.543660006580919</v>
      </c>
      <c r="G31" s="168">
        <f>AVERAGE($C$7:C31)</f>
        <v>1.0567815666399998</v>
      </c>
      <c r="H31" s="168">
        <f t="shared" si="3"/>
        <v>1.1167872795900924</v>
      </c>
      <c r="I31" s="168"/>
      <c r="J31" s="168">
        <f t="shared" si="0"/>
        <v>52.391084764684301</v>
      </c>
      <c r="K31" s="170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1'!$J$1:$DP$9,9,FALSE)</f>
        <v>3.1115621189999998</v>
      </c>
      <c r="D32" s="168"/>
      <c r="E32" s="168">
        <f t="shared" si="1"/>
        <v>2.7082690263333333</v>
      </c>
      <c r="F32" s="168">
        <f t="shared" si="2"/>
        <v>7.3347211189965016</v>
      </c>
      <c r="G32" s="168">
        <f>AVERAGE($C$7:C32)</f>
        <v>1.1358115878846151</v>
      </c>
      <c r="H32" s="168">
        <f t="shared" si="3"/>
        <v>1.2900679631729708</v>
      </c>
      <c r="I32" s="168"/>
      <c r="J32" s="168">
        <f t="shared" si="0"/>
        <v>58.0410792137275</v>
      </c>
      <c r="K32" s="170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1'!$J$1:$DP$9,9,FALSE)</f>
        <v>3.2019941439999999</v>
      </c>
      <c r="D33" s="168"/>
      <c r="E33" s="168">
        <f t="shared" si="1"/>
        <v>2.8395912996666666</v>
      </c>
      <c r="F33" s="168">
        <f t="shared" si="2"/>
        <v>8.0632787491426292</v>
      </c>
      <c r="G33" s="168">
        <f>AVERAGE($C$7:C33)</f>
        <v>1.2123368677407405</v>
      </c>
      <c r="H33" s="168">
        <f t="shared" si="3"/>
        <v>1.4697606808834296</v>
      </c>
      <c r="I33" s="168"/>
      <c r="J33" s="168">
        <f t="shared" si="0"/>
        <v>63.791483394715243</v>
      </c>
      <c r="K33" s="170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1'!$J$1:$DP$9,9,FALSE)</f>
        <v>3.266454687</v>
      </c>
      <c r="D34" s="168"/>
      <c r="E34" s="168">
        <f t="shared" si="1"/>
        <v>2.9538175340000001</v>
      </c>
      <c r="F34" s="168">
        <f t="shared" si="2"/>
        <v>8.7250380241658423</v>
      </c>
      <c r="G34" s="168">
        <f>AVERAGE($C$7:C34)</f>
        <v>1.2856982184285712</v>
      </c>
      <c r="H34" s="168">
        <f t="shared" si="3"/>
        <v>1.6530199088704021</v>
      </c>
      <c r="I34" s="168"/>
      <c r="J34" s="168">
        <f t="shared" si="0"/>
        <v>69.562297317938473</v>
      </c>
      <c r="K34" s="170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1'!$J$1:$DP$9,9,FALSE)</f>
        <v>3.326267987</v>
      </c>
      <c r="D35" s="168"/>
      <c r="E35" s="168">
        <f t="shared" si="1"/>
        <v>3.0553436309999999</v>
      </c>
      <c r="F35" s="168">
        <f t="shared" si="2"/>
        <v>9.335124703492264</v>
      </c>
      <c r="G35" s="168">
        <f>AVERAGE($C$7:C35)</f>
        <v>1.3560626932068964</v>
      </c>
      <c r="H35" s="168">
        <f t="shared" si="3"/>
        <v>1.8389060279075413</v>
      </c>
      <c r="I35" s="168"/>
      <c r="J35" s="168">
        <f t="shared" si="0"/>
        <v>75.334804233659511</v>
      </c>
      <c r="K35" s="170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1'!$J$1:$DP$9,9,FALSE)</f>
        <v>3.3835985069999999</v>
      </c>
      <c r="D36" s="168"/>
      <c r="E36" s="168">
        <f t="shared" si="1"/>
        <v>3.1418250823333334</v>
      </c>
      <c r="F36" s="168">
        <f t="shared" si="2"/>
        <v>9.8710648479788574</v>
      </c>
      <c r="G36" s="168">
        <f>AVERAGE($C$7:C36)</f>
        <v>1.4236472203333332</v>
      </c>
      <c r="H36" s="168">
        <f t="shared" si="3"/>
        <v>2.0267714079628263</v>
      </c>
      <c r="I36" s="168"/>
      <c r="J36" s="168">
        <f t="shared" si="0"/>
        <v>81.098140884432297</v>
      </c>
      <c r="K36" s="170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1'!$J$1:$DP$9,9,FALSE)</f>
        <v>3.4269073419999998</v>
      </c>
      <c r="D37" s="168"/>
      <c r="E37" s="168">
        <f>AVERAGE(C31:C36)</f>
        <v>3.2205308816666665</v>
      </c>
      <c r="F37" s="168">
        <f>E37*E37</f>
        <v>10.371819159768677</v>
      </c>
      <c r="G37" s="168">
        <f>AVERAGE($C$7:C37)</f>
        <v>1.4882685145806451</v>
      </c>
      <c r="H37" s="168">
        <f>G37*G37</f>
        <v>2.21494317149208</v>
      </c>
      <c r="I37" s="168"/>
      <c r="J37" s="168">
        <f>(SUMPRODUCT(E37:H37,$E$4:$H$4)+$D$4)*100</f>
        <v>86.80936338496376</v>
      </c>
      <c r="K37" s="170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9F39-1F7F-45D5-9019-2D001010BCE8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146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1'!$J$1:$DP$29,29,FALSE)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0.86988057589790502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1'!$J$1:$DP$29,29,FALSE)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1.399367455926017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1'!$J$1:$DP$29,29,FALSE)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2.4070375780240263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1'!$J$1:$DP$29,29,FALSE)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3.7548042203742282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1'!$J$1:$DP$29,29,FALSE)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5.3859446923866781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1'!$J$1:$DP$29,29,FALSE)</f>
        <v>1.216609042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0.10350818592857139</v>
      </c>
      <c r="H20" s="168">
        <f t="shared" ref="H20:H36" si="3">G20*G20</f>
        <v>1.0713944554223705E-2</v>
      </c>
      <c r="I20" s="168"/>
      <c r="J20" s="168">
        <f t="shared" si="0"/>
        <v>7.3436719645886992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1'!$J$1:$DP$29,29,FALSE)</f>
        <v>1.366998793</v>
      </c>
      <c r="D21" s="168"/>
      <c r="E21" s="168">
        <f t="shared" si="1"/>
        <v>0.89151910050000005</v>
      </c>
      <c r="F21" s="168">
        <f t="shared" si="2"/>
        <v>0.79480630655632922</v>
      </c>
      <c r="G21" s="168">
        <f>AVERAGE($C$7:C21)</f>
        <v>0.18774089306666664</v>
      </c>
      <c r="H21" s="168">
        <f t="shared" si="3"/>
        <v>3.5246642929469559E-2</v>
      </c>
      <c r="I21" s="168"/>
      <c r="J21" s="168">
        <f t="shared" si="0"/>
        <v>9.605514836458859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1'!$J$1:$DP$29,29,FALSE)</f>
        <v>1.566434093</v>
      </c>
      <c r="D22" s="168"/>
      <c r="E22" s="168">
        <f t="shared" si="1"/>
        <v>1.0037854631666667</v>
      </c>
      <c r="F22" s="168">
        <f t="shared" si="2"/>
        <v>1.0075852560647196</v>
      </c>
      <c r="G22" s="168">
        <f>AVERAGE($C$7:C22)</f>
        <v>0.27390921806249996</v>
      </c>
      <c r="H22" s="168">
        <f t="shared" si="3"/>
        <v>7.5026259739610149E-2</v>
      </c>
      <c r="I22" s="168"/>
      <c r="J22" s="168">
        <f t="shared" si="0"/>
        <v>12.264062563591253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1'!$J$1:$DP$29,29,FALSE)</f>
        <v>1.7251790170000001</v>
      </c>
      <c r="D23" s="168"/>
      <c r="E23" s="168">
        <f t="shared" si="1"/>
        <v>1.164712338</v>
      </c>
      <c r="F23" s="168">
        <f t="shared" si="2"/>
        <v>1.3565548302894261</v>
      </c>
      <c r="G23" s="168">
        <f>AVERAGE($C$7:C23)</f>
        <v>0.35927802976470585</v>
      </c>
      <c r="H23" s="168">
        <f t="shared" si="3"/>
        <v>0.12908070267160887</v>
      </c>
      <c r="I23" s="168"/>
      <c r="J23" s="168">
        <f t="shared" si="0"/>
        <v>15.241750477763155</v>
      </c>
      <c r="K23" s="171">
        <f>J23-'ICF SLR Module (1)'!J23</f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1'!$J$1:$DP$29,29,FALSE)</f>
        <v>1.930157664</v>
      </c>
      <c r="D24" s="168"/>
      <c r="E24" s="168">
        <f t="shared" si="1"/>
        <v>1.3130749685000001</v>
      </c>
      <c r="F24" s="168">
        <f t="shared" si="2"/>
        <v>1.7241658729012761</v>
      </c>
      <c r="G24" s="168">
        <f>AVERAGE($C$7:C24)</f>
        <v>0.44654912055555557</v>
      </c>
      <c r="H24" s="168">
        <f t="shared" si="3"/>
        <v>0.1994061170689401</v>
      </c>
      <c r="I24" s="168"/>
      <c r="J24" s="168">
        <f t="shared" si="0"/>
        <v>18.639518536825939</v>
      </c>
      <c r="K24" s="171">
        <f>J24-'ICF SLR Module (1)'!J24</f>
        <v>0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1'!$J$1:$DP$29,29,FALSE)</f>
        <v>2.132040838</v>
      </c>
      <c r="D25" s="168"/>
      <c r="E25" s="168">
        <f t="shared" si="1"/>
        <v>1.4772248476666665</v>
      </c>
      <c r="F25" s="168">
        <f t="shared" si="2"/>
        <v>2.182193250563806</v>
      </c>
      <c r="G25" s="168">
        <f>AVERAGE($C$7:C25)</f>
        <v>0.53525921094736839</v>
      </c>
      <c r="H25" s="168">
        <f t="shared" si="3"/>
        <v>0.28650242290399941</v>
      </c>
      <c r="I25" s="168"/>
      <c r="J25" s="168">
        <f t="shared" si="0"/>
        <v>22.459831510630547</v>
      </c>
      <c r="K25" s="171">
        <f>J25-'ICF SLR Module (1)'!J25</f>
        <v>0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1'!$J$1:$DP$29,29,FALSE)</f>
        <v>2.3236284789999999</v>
      </c>
      <c r="D26" s="168"/>
      <c r="E26" s="168">
        <f t="shared" si="1"/>
        <v>1.6562365745000001</v>
      </c>
      <c r="F26" s="168">
        <f t="shared" si="2"/>
        <v>2.743119590711494</v>
      </c>
      <c r="G26" s="168">
        <f>AVERAGE($C$7:C26)</f>
        <v>0.62467767434999999</v>
      </c>
      <c r="H26" s="168">
        <f t="shared" si="3"/>
        <v>0.39022219683132464</v>
      </c>
      <c r="I26" s="168"/>
      <c r="J26" s="168">
        <f t="shared" si="0"/>
        <v>26.684605155378051</v>
      </c>
      <c r="K26" s="171">
        <f>J26-'ICF SLR Module (1)'!J26</f>
        <v>0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1'!$J$1:$DP$29,29,FALSE)</f>
        <v>2.5166284380000001</v>
      </c>
      <c r="D27" s="168"/>
      <c r="E27" s="168">
        <f t="shared" si="1"/>
        <v>1.8407398140000002</v>
      </c>
      <c r="F27" s="168">
        <f t="shared" si="2"/>
        <v>3.3883230628447554</v>
      </c>
      <c r="G27" s="168">
        <f>AVERAGE($C$7:C27)</f>
        <v>0.71477056785714288</v>
      </c>
      <c r="H27" s="168">
        <f t="shared" si="3"/>
        <v>0.51089696467482248</v>
      </c>
      <c r="I27" s="168"/>
      <c r="J27" s="168">
        <f t="shared" si="0"/>
        <v>31.320943631459937</v>
      </c>
      <c r="K27" s="171">
        <f>J27-'ICF SLR Module (1)'!J27</f>
        <v>-2.1175651991001132E-5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1'!$J$1:$DP$29,29,FALSE)</f>
        <v>2.6572981050000002</v>
      </c>
      <c r="D28" s="168"/>
      <c r="E28" s="168">
        <f t="shared" si="1"/>
        <v>2.0323447548333333</v>
      </c>
      <c r="F28" s="168">
        <f t="shared" si="2"/>
        <v>4.1304252024985617</v>
      </c>
      <c r="G28" s="168">
        <f>AVERAGE($C$7:C28)</f>
        <v>0.80306727409090906</v>
      </c>
      <c r="H28" s="168">
        <f t="shared" si="3"/>
        <v>0.6449170467158033</v>
      </c>
      <c r="I28" s="168"/>
      <c r="J28" s="168">
        <f t="shared" si="0"/>
        <v>36.234651523449322</v>
      </c>
      <c r="K28" s="171">
        <f>J28-'ICF SLR Module (1)'!J28</f>
        <v>-2.1777306457693157E-5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1'!$J$1:$DP$29,29,FALSE)</f>
        <v>2.8073775790000002</v>
      </c>
      <c r="D29" s="168"/>
      <c r="E29" s="168">
        <f t="shared" si="1"/>
        <v>2.2141554234999998</v>
      </c>
      <c r="F29" s="168">
        <f t="shared" si="2"/>
        <v>4.9024842394144637</v>
      </c>
      <c r="G29" s="168">
        <f>AVERAGE($C$7:C29)</f>
        <v>0.89021120039130441</v>
      </c>
      <c r="H29" s="168">
        <f t="shared" si="3"/>
        <v>0.79247598130212715</v>
      </c>
      <c r="I29" s="168"/>
      <c r="J29" s="168">
        <f t="shared" si="0"/>
        <v>41.443150113252834</v>
      </c>
      <c r="K29" s="171">
        <f>J29-'ICF SLR Module (1)'!J29</f>
        <v>-2.6876036223200117E-5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1'!$J$1:$DP$29,29,FALSE)</f>
        <v>2.9113637109999999</v>
      </c>
      <c r="D30" s="168"/>
      <c r="E30" s="168">
        <f t="shared" si="1"/>
        <v>2.3945218505000003</v>
      </c>
      <c r="F30" s="168">
        <f t="shared" si="2"/>
        <v>5.7337348925219462</v>
      </c>
      <c r="G30" s="168">
        <f>AVERAGE($C$7:C30)</f>
        <v>0.97442588833333332</v>
      </c>
      <c r="H30" s="168">
        <f t="shared" si="3"/>
        <v>0.94950581185420579</v>
      </c>
      <c r="I30" s="168"/>
      <c r="J30" s="168">
        <f t="shared" si="0"/>
        <v>46.815377822831842</v>
      </c>
      <c r="K30" s="171">
        <f>J30-'ICF SLR Module (1)'!J30</f>
        <v>-2.740384982047317E-5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1'!$J$1:$DP$29,29,FALSE)</f>
        <v>3.033307846</v>
      </c>
      <c r="D31" s="168"/>
      <c r="E31" s="168">
        <f t="shared" si="1"/>
        <v>2.5580561916666666</v>
      </c>
      <c r="F31" s="168">
        <f t="shared" si="2"/>
        <v>6.5436514797241703</v>
      </c>
      <c r="G31" s="168">
        <f>AVERAGE($C$7:C31)</f>
        <v>1.05678116664</v>
      </c>
      <c r="H31" s="168">
        <f t="shared" si="3"/>
        <v>1.1167864341649993</v>
      </c>
      <c r="I31" s="168"/>
      <c r="J31" s="168">
        <f t="shared" si="0"/>
        <v>52.391056910169873</v>
      </c>
      <c r="K31" s="171">
        <f>J31-'ICF SLR Module (1)'!J31</f>
        <v>-2.7854514428327093E-5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1'!$J$1:$DP$29,29,FALSE)</f>
        <v>3.1115621189999998</v>
      </c>
      <c r="D32" s="168"/>
      <c r="E32" s="168">
        <f t="shared" si="1"/>
        <v>2.7082673596666669</v>
      </c>
      <c r="F32" s="168">
        <f t="shared" si="2"/>
        <v>7.3347120914358594</v>
      </c>
      <c r="G32" s="168">
        <f>AVERAGE($C$7:C32)</f>
        <v>1.1358112032692307</v>
      </c>
      <c r="H32" s="168">
        <f t="shared" si="3"/>
        <v>1.2900670894718977</v>
      </c>
      <c r="I32" s="168"/>
      <c r="J32" s="168">
        <f t="shared" si="0"/>
        <v>58.041051003268421</v>
      </c>
      <c r="K32" s="171">
        <f>J32-'ICF SLR Module (1)'!J32</f>
        <v>-2.821045907808184E-5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1'!$J$1:$DP$29,29,FALSE)</f>
        <v>3.2019941439999999</v>
      </c>
      <c r="D33" s="168"/>
      <c r="E33" s="168">
        <f t="shared" si="1"/>
        <v>2.8395896329999997</v>
      </c>
      <c r="F33" s="168">
        <f t="shared" si="2"/>
        <v>8.0632692838410733</v>
      </c>
      <c r="G33" s="168">
        <f>AVERAGE($C$7:C33)</f>
        <v>1.2123364973703703</v>
      </c>
      <c r="H33" s="168">
        <f t="shared" si="3"/>
        <v>1.4697597828562579</v>
      </c>
      <c r="I33" s="168"/>
      <c r="J33" s="168">
        <f t="shared" si="0"/>
        <v>63.79145489823771</v>
      </c>
      <c r="K33" s="171">
        <f>J33-'ICF SLR Module (1)'!J33</f>
        <v>-2.8496477533224152E-5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1'!$J$1:$DP$29,29,FALSE)</f>
        <v>3.266454687</v>
      </c>
      <c r="D34" s="168"/>
      <c r="E34" s="168">
        <f t="shared" si="1"/>
        <v>2.9538172506666664</v>
      </c>
      <c r="F34" s="168">
        <f t="shared" si="2"/>
        <v>8.7250363503359836</v>
      </c>
      <c r="G34" s="168">
        <f>AVERAGE($C$7:C34)</f>
        <v>1.2856978612857142</v>
      </c>
      <c r="H34" s="168">
        <f t="shared" si="3"/>
        <v>1.6530189905146595</v>
      </c>
      <c r="I34" s="168"/>
      <c r="J34" s="168">
        <f t="shared" si="0"/>
        <v>69.562268608931078</v>
      </c>
      <c r="K34" s="171">
        <f>J34-'ICF SLR Module (1)'!J34</f>
        <v>-2.8709007395377739E-5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1'!$J$1:$DP$29,29,FALSE)</f>
        <v>3.326267987</v>
      </c>
      <c r="D35" s="168"/>
      <c r="E35" s="168">
        <f t="shared" si="1"/>
        <v>3.0553433476666672</v>
      </c>
      <c r="F35" s="168">
        <f t="shared" si="2"/>
        <v>9.3351229721309572</v>
      </c>
      <c r="G35" s="168">
        <f>AVERAGE($C$7:C35)</f>
        <v>1.3560623483793104</v>
      </c>
      <c r="H35" s="168">
        <f t="shared" si="3"/>
        <v>1.8389050926920101</v>
      </c>
      <c r="I35" s="168"/>
      <c r="J35" s="168">
        <f t="shared" si="0"/>
        <v>75.334775375303764</v>
      </c>
      <c r="K35" s="171">
        <f>J35-'ICF SLR Module (1)'!J35</f>
        <v>-2.8858355747729547E-5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1'!$J$1:$DP$29,29,FALSE)</f>
        <v>3.3835985069999999</v>
      </c>
      <c r="D36" s="168"/>
      <c r="E36" s="168">
        <f t="shared" si="1"/>
        <v>3.1418250823333334</v>
      </c>
      <c r="F36" s="168">
        <f t="shared" si="2"/>
        <v>9.8710648479788574</v>
      </c>
      <c r="G36" s="168">
        <f>AVERAGE($C$7:C36)</f>
        <v>1.4236468870000001</v>
      </c>
      <c r="H36" s="168">
        <f t="shared" si="3"/>
        <v>2.026770458864791</v>
      </c>
      <c r="I36" s="168"/>
      <c r="J36" s="168">
        <f t="shared" si="0"/>
        <v>81.098111930196168</v>
      </c>
      <c r="K36" s="171">
        <f>J36-'ICF SLR Module (1)'!J36</f>
        <v>-2.895423612869763E-5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1'!$J$1:$DP$29,29,FALSE)</f>
        <v>3.4268990420000001</v>
      </c>
      <c r="D37" s="168"/>
      <c r="E37" s="168">
        <f>AVERAGE(C31:C36)</f>
        <v>3.2205308816666665</v>
      </c>
      <c r="F37" s="168">
        <f>E37*E37</f>
        <v>10.371819159768677</v>
      </c>
      <c r="G37" s="168">
        <f>AVERAGE($C$7:C37)</f>
        <v>1.4882679242580648</v>
      </c>
      <c r="H37" s="168">
        <f>G37*G37</f>
        <v>2.2149414143754087</v>
      </c>
      <c r="I37" s="168"/>
      <c r="J37" s="168">
        <f>(SUMPRODUCT(E37:H37,$E$4:$H$4)+$D$4)*100</f>
        <v>86.809310316712185</v>
      </c>
      <c r="K37" s="171">
        <f>J37-'ICF SLR Module (1)'!J37</f>
        <v>-5.3068251574472924E-5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15EA-3625-414F-BE8B-65A018B76885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147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3'!$J$1:$DP$9,9,FALSE)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0.86988057589790502</v>
      </c>
      <c r="K15" s="172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3'!$J$1:$DP$9,9,FALSE)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1.399367455926017</v>
      </c>
      <c r="K16" s="172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3'!$J$1:$DP$9,9,FALSE)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2.4070375780240263</v>
      </c>
      <c r="K17" s="172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3'!$J$1:$DP$9,9,FALSE)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3.7548042203742282</v>
      </c>
      <c r="K18" s="172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3'!$J$1:$DP$9,9,FALSE)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5.3859446923866781</v>
      </c>
      <c r="K19" s="172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3'!$J$1:$DP$9,9,FALSE)</f>
        <v>1.216609042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0.10350818592857139</v>
      </c>
      <c r="H20" s="168">
        <f t="shared" ref="H20:H36" si="3">G20*G20</f>
        <v>1.0713944554223705E-2</v>
      </c>
      <c r="I20" s="168"/>
      <c r="J20" s="168">
        <f t="shared" si="0"/>
        <v>7.3436719645886992</v>
      </c>
      <c r="K20" s="172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3'!$J$1:$DP$9,9,FALSE)</f>
        <v>1.366998793</v>
      </c>
      <c r="D21" s="168"/>
      <c r="E21" s="168">
        <f t="shared" si="1"/>
        <v>0.89151910050000005</v>
      </c>
      <c r="F21" s="168">
        <f t="shared" si="2"/>
        <v>0.79480630655632922</v>
      </c>
      <c r="G21" s="168">
        <f>AVERAGE($C$7:C21)</f>
        <v>0.18774089306666664</v>
      </c>
      <c r="H21" s="168">
        <f t="shared" si="3"/>
        <v>3.5246642929469559E-2</v>
      </c>
      <c r="I21" s="168"/>
      <c r="J21" s="168">
        <f t="shared" si="0"/>
        <v>9.605514836458859</v>
      </c>
      <c r="K21" s="172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3'!$J$1:$DP$9,9,FALSE)</f>
        <v>1.566434093</v>
      </c>
      <c r="D22" s="168"/>
      <c r="E22" s="168">
        <f t="shared" si="1"/>
        <v>1.0037854631666667</v>
      </c>
      <c r="F22" s="168">
        <f t="shared" si="2"/>
        <v>1.0075852560647196</v>
      </c>
      <c r="G22" s="168">
        <f>AVERAGE($C$7:C22)</f>
        <v>0.27390921806249996</v>
      </c>
      <c r="H22" s="168">
        <f t="shared" si="3"/>
        <v>7.5026259739610149E-2</v>
      </c>
      <c r="I22" s="168"/>
      <c r="J22" s="168">
        <f t="shared" si="0"/>
        <v>12.264062563591253</v>
      </c>
      <c r="K22" s="172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3'!$J$1:$DP$9,9,FALSE)</f>
        <v>1.7251790170000001</v>
      </c>
      <c r="D23" s="168"/>
      <c r="E23" s="168">
        <f t="shared" si="1"/>
        <v>1.164712338</v>
      </c>
      <c r="F23" s="168">
        <f t="shared" si="2"/>
        <v>1.3565548302894261</v>
      </c>
      <c r="G23" s="168">
        <f>AVERAGE($C$7:C23)</f>
        <v>0.35927802976470585</v>
      </c>
      <c r="H23" s="168">
        <f t="shared" si="3"/>
        <v>0.12908070267160887</v>
      </c>
      <c r="I23" s="168"/>
      <c r="J23" s="168">
        <f t="shared" si="0"/>
        <v>15.241750477763155</v>
      </c>
      <c r="K23" s="172">
        <f>J23-'ICF SLR Module (1)'!J23</f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3'!$J$1:$DP$9,9,FALSE)</f>
        <v>1.930157664</v>
      </c>
      <c r="D24" s="168"/>
      <c r="E24" s="168">
        <f t="shared" si="1"/>
        <v>1.3130749685000001</v>
      </c>
      <c r="F24" s="168">
        <f t="shared" si="2"/>
        <v>1.7241658729012761</v>
      </c>
      <c r="G24" s="168">
        <f>AVERAGE($C$7:C24)</f>
        <v>0.44654912055555557</v>
      </c>
      <c r="H24" s="168">
        <f t="shared" si="3"/>
        <v>0.1994061170689401</v>
      </c>
      <c r="I24" s="168"/>
      <c r="J24" s="168">
        <f t="shared" si="0"/>
        <v>18.639518536825939</v>
      </c>
      <c r="K24" s="172">
        <f>J24-'ICF SLR Module (1)'!J24</f>
        <v>0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3'!$J$1:$DP$9,9,FALSE)</f>
        <v>2.132040838</v>
      </c>
      <c r="D25" s="168"/>
      <c r="E25" s="168">
        <f t="shared" si="1"/>
        <v>1.4772248476666665</v>
      </c>
      <c r="F25" s="168">
        <f t="shared" si="2"/>
        <v>2.182193250563806</v>
      </c>
      <c r="G25" s="168">
        <f>AVERAGE($C$7:C25)</f>
        <v>0.53525921094736839</v>
      </c>
      <c r="H25" s="168">
        <f t="shared" si="3"/>
        <v>0.28650242290399941</v>
      </c>
      <c r="I25" s="168"/>
      <c r="J25" s="168">
        <f t="shared" si="0"/>
        <v>22.459831510630547</v>
      </c>
      <c r="K25" s="172">
        <f>J25-'ICF SLR Module (1)'!J25</f>
        <v>0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3'!$J$1:$DP$9,9,FALSE)</f>
        <v>2.3236184789999998</v>
      </c>
      <c r="D26" s="168"/>
      <c r="E26" s="168">
        <f t="shared" si="1"/>
        <v>1.6562365745000001</v>
      </c>
      <c r="F26" s="168">
        <f t="shared" si="2"/>
        <v>2.743119590711494</v>
      </c>
      <c r="G26" s="168">
        <f>AVERAGE($C$7:C26)</f>
        <v>0.62467717435000003</v>
      </c>
      <c r="H26" s="168">
        <f t="shared" si="3"/>
        <v>0.39022157215390035</v>
      </c>
      <c r="I26" s="168"/>
      <c r="J26" s="168">
        <f t="shared" si="0"/>
        <v>26.684580482099001</v>
      </c>
      <c r="K26" s="172">
        <f>J26-'ICF SLR Module (1)'!J26</f>
        <v>-2.4673279050091423E-5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3'!$J$1:$DP$9,9,FALSE)</f>
        <v>2.5166184380000001</v>
      </c>
      <c r="D27" s="168"/>
      <c r="E27" s="168">
        <f t="shared" si="1"/>
        <v>1.8407381473333337</v>
      </c>
      <c r="F27" s="168">
        <f t="shared" si="2"/>
        <v>3.3883169270481539</v>
      </c>
      <c r="G27" s="168">
        <f>AVERAGE($C$7:C27)</f>
        <v>0.71476961547619045</v>
      </c>
      <c r="H27" s="168">
        <f t="shared" si="3"/>
        <v>0.51089560320798111</v>
      </c>
      <c r="I27" s="168"/>
      <c r="J27" s="168">
        <f t="shared" si="0"/>
        <v>31.320892605822593</v>
      </c>
      <c r="K27" s="172">
        <f>J27-'ICF SLR Module (1)'!J27</f>
        <v>-7.2201289334827834E-5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3'!$J$1:$DP$9,9,FALSE)</f>
        <v>2.6572798049999999</v>
      </c>
      <c r="D28" s="168"/>
      <c r="E28" s="168">
        <f t="shared" si="1"/>
        <v>2.0323414215</v>
      </c>
      <c r="F28" s="168">
        <f t="shared" si="2"/>
        <v>4.1304116535446402</v>
      </c>
      <c r="G28" s="168">
        <f>AVERAGE($C$7:C28)</f>
        <v>0.80306553318181817</v>
      </c>
      <c r="H28" s="168">
        <f t="shared" si="3"/>
        <v>0.64491425058459795</v>
      </c>
      <c r="I28" s="168"/>
      <c r="J28" s="168">
        <f t="shared" si="0"/>
        <v>36.234551033073537</v>
      </c>
      <c r="K28" s="172">
        <f>J28-'ICF SLR Module (1)'!J28</f>
        <v>-1.2226768224365969E-4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3'!$J$1:$DP$9,9,FALSE)</f>
        <v>2.8073592789999999</v>
      </c>
      <c r="D29" s="168"/>
      <c r="E29" s="168">
        <f t="shared" si="1"/>
        <v>2.2141490401666668</v>
      </c>
      <c r="F29" s="168">
        <f t="shared" si="2"/>
        <v>4.9024559720709719</v>
      </c>
      <c r="G29" s="168">
        <f>AVERAGE($C$7:C29)</f>
        <v>0.89020873952173918</v>
      </c>
      <c r="H29" s="168">
        <f t="shared" si="3"/>
        <v>0.79247159992088367</v>
      </c>
      <c r="I29" s="168"/>
      <c r="J29" s="168">
        <f t="shared" si="0"/>
        <v>41.442997995054995</v>
      </c>
      <c r="K29" s="172">
        <f>J29-'ICF SLR Module (1)'!J29</f>
        <v>-1.7899423406220194E-4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3'!$J$1:$DP$9,9,FALSE)</f>
        <v>2.9113337110000002</v>
      </c>
      <c r="D30" s="168"/>
      <c r="E30" s="168">
        <f t="shared" si="1"/>
        <v>2.3945124171666667</v>
      </c>
      <c r="F30" s="168">
        <f t="shared" si="2"/>
        <v>5.7336897159653528</v>
      </c>
      <c r="G30" s="168">
        <f>AVERAGE($C$7:C30)</f>
        <v>0.97442228000000009</v>
      </c>
      <c r="H30" s="168">
        <f t="shared" si="3"/>
        <v>0.94949877976039854</v>
      </c>
      <c r="I30" s="168"/>
      <c r="J30" s="168">
        <f t="shared" si="0"/>
        <v>46.815140505833206</v>
      </c>
      <c r="K30" s="172">
        <f>J30-'ICF SLR Module (1)'!J30</f>
        <v>-2.6472084845607924E-4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3'!$J$1:$DP$9,9,FALSE)</f>
        <v>3.0332778459999998</v>
      </c>
      <c r="D31" s="168"/>
      <c r="E31" s="168">
        <f t="shared" si="1"/>
        <v>2.5580417583333332</v>
      </c>
      <c r="F31" s="168">
        <f t="shared" si="2"/>
        <v>6.5435776373770915</v>
      </c>
      <c r="G31" s="168">
        <f>AVERAGE($C$7:C31)</f>
        <v>1.05677650264</v>
      </c>
      <c r="H31" s="168">
        <f t="shared" si="3"/>
        <v>1.1167765765320299</v>
      </c>
      <c r="I31" s="168"/>
      <c r="J31" s="168">
        <f t="shared" si="0"/>
        <v>52.390732127086068</v>
      </c>
      <c r="K31" s="172">
        <f>J31-'ICF SLR Module (1)'!J31</f>
        <v>-3.5263759823322971E-4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3'!$J$1:$DP$9,9,FALSE)</f>
        <v>3.111522119</v>
      </c>
      <c r="D32" s="168"/>
      <c r="E32" s="168">
        <f t="shared" si="1"/>
        <v>2.7082479263333337</v>
      </c>
      <c r="F32" s="168">
        <f t="shared" si="2"/>
        <v>7.3346068304888021</v>
      </c>
      <c r="G32" s="168">
        <f>AVERAGE($C$7:C32)</f>
        <v>1.1358051801923077</v>
      </c>
      <c r="H32" s="168">
        <f t="shared" si="3"/>
        <v>1.2900534073516805</v>
      </c>
      <c r="I32" s="168"/>
      <c r="J32" s="168">
        <f t="shared" si="0"/>
        <v>58.040609228385023</v>
      </c>
      <c r="K32" s="172">
        <f>J32-'ICF SLR Module (1)'!J32</f>
        <v>-4.6998534247677526E-4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3'!$J$1:$DP$9,9,FALSE)</f>
        <v>3.2019541440000001</v>
      </c>
      <c r="D33" s="168"/>
      <c r="E33" s="168">
        <f t="shared" si="1"/>
        <v>2.8395651996666671</v>
      </c>
      <c r="F33" s="168">
        <f t="shared" si="2"/>
        <v>8.0631305231579997</v>
      </c>
      <c r="G33" s="168">
        <f>AVERAGE($C$7:C33)</f>
        <v>1.212329215888889</v>
      </c>
      <c r="H33" s="168">
        <f t="shared" si="3"/>
        <v>1.4697421276977685</v>
      </c>
      <c r="I33" s="168"/>
      <c r="J33" s="168">
        <f t="shared" si="0"/>
        <v>63.79089465879705</v>
      </c>
      <c r="K33" s="172">
        <f>J33-'ICF SLR Module (1)'!J33</f>
        <v>-5.8873591819263993E-4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3'!$J$1:$DP$9,9,FALSE)</f>
        <v>3.2664046870000001</v>
      </c>
      <c r="D34" s="168"/>
      <c r="E34" s="168">
        <f t="shared" si="1"/>
        <v>2.9537878173333332</v>
      </c>
      <c r="F34" s="168">
        <f t="shared" si="2"/>
        <v>8.7248624698268156</v>
      </c>
      <c r="G34" s="168">
        <f>AVERAGE($C$7:C34)</f>
        <v>1.2856890541428572</v>
      </c>
      <c r="H34" s="168">
        <f t="shared" si="3"/>
        <v>1.6529963439427546</v>
      </c>
      <c r="I34" s="168"/>
      <c r="J34" s="168">
        <f t="shared" si="0"/>
        <v>69.561560646703441</v>
      </c>
      <c r="K34" s="172">
        <f>J34-'ICF SLR Module (1)'!J34</f>
        <v>-7.3667123503184939E-4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3'!$J$1:$DP$9,9,FALSE)</f>
        <v>3.326209687</v>
      </c>
      <c r="D35" s="168"/>
      <c r="E35" s="168">
        <f t="shared" si="1"/>
        <v>3.0553086310000004</v>
      </c>
      <c r="F35" s="168">
        <f t="shared" si="2"/>
        <v>9.3349108306630963</v>
      </c>
      <c r="G35" s="168">
        <f>AVERAGE($C$7:C35)</f>
        <v>1.3560518345862069</v>
      </c>
      <c r="H35" s="168">
        <f t="shared" si="3"/>
        <v>1.8388765780846175</v>
      </c>
      <c r="I35" s="168"/>
      <c r="J35" s="168">
        <f t="shared" si="0"/>
        <v>75.333895486716727</v>
      </c>
      <c r="K35" s="172">
        <f>J35-'ICF SLR Module (1)'!J35</f>
        <v>-9.0874694278397783E-4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3'!$J$1:$DP$9,9,FALSE)</f>
        <v>3.3835468070000001</v>
      </c>
      <c r="D36" s="168"/>
      <c r="E36" s="168">
        <f t="shared" si="1"/>
        <v>3.1417836989999999</v>
      </c>
      <c r="F36" s="168">
        <f t="shared" si="2"/>
        <v>9.8708048113021221</v>
      </c>
      <c r="G36" s="168">
        <f>AVERAGE($C$7:C36)</f>
        <v>1.4236350003333336</v>
      </c>
      <c r="H36" s="168">
        <f t="shared" si="3"/>
        <v>2.0267366141740908</v>
      </c>
      <c r="I36" s="168"/>
      <c r="J36" s="168">
        <f t="shared" si="0"/>
        <v>81.097079425545715</v>
      </c>
      <c r="K36" s="172">
        <f>J36-'ICF SLR Module (1)'!J36</f>
        <v>-1.0614588865820451E-3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3'!$J$1:$DP$9,9,FALSE)</f>
        <v>3.426840742</v>
      </c>
      <c r="D37" s="168"/>
      <c r="E37" s="168">
        <f>AVERAGE(C31:C36)</f>
        <v>3.2204858816666664</v>
      </c>
      <c r="F37" s="168">
        <f>E37*E37</f>
        <v>10.371529314014326</v>
      </c>
      <c r="G37" s="168">
        <f>AVERAGE($C$7:C37)</f>
        <v>1.488254540387097</v>
      </c>
      <c r="H37" s="168">
        <f>G37*G37</f>
        <v>2.2149015769828093</v>
      </c>
      <c r="I37" s="168"/>
      <c r="J37" s="168">
        <f>(SUMPRODUCT(E37:H37,$E$4:$H$4)+$D$4)*100</f>
        <v>86.808107150743083</v>
      </c>
      <c r="K37" s="172">
        <f>J37-'ICF SLR Module (1)'!J37</f>
        <v>-1.2562342206763333E-3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428F-BC4B-4625-8333-C84A72A237B8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3'!$J$1:$DP$29,29,FALSE)</f>
        <v>0.693400617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-0.35628882033333337</v>
      </c>
      <c r="H15" s="168">
        <f>G15*G15</f>
        <v>0.12694172349451829</v>
      </c>
      <c r="I15" s="168"/>
      <c r="J15" s="168">
        <f>(SUMPRODUCT(E15:H15,$E$4:$H$4)+$D$4)*100</f>
        <v>0.86988057589790502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3'!$J$1:$DP$29,29,FALSE)</f>
        <v>0.60087284399999996</v>
      </c>
      <c r="D16" s="168"/>
      <c r="E16" s="168">
        <f>AVERAGE(C10:C15)</f>
        <v>-0.2510998971666667</v>
      </c>
      <c r="F16" s="168">
        <f>E16*E16</f>
        <v>6.3051158357110587E-2</v>
      </c>
      <c r="G16" s="168">
        <f>AVERAGE($C$7:C16)</f>
        <v>-0.26057265390000006</v>
      </c>
      <c r="H16" s="168">
        <f>G16*G16</f>
        <v>6.7898107960489215E-2</v>
      </c>
      <c r="I16" s="168"/>
      <c r="J16" s="168">
        <f t="shared" ref="J16:J36" si="0">(SUMPRODUCT(E16:H16,$E$4:$H$4)+$D$4)*100</f>
        <v>1.399367455926017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3'!$J$1:$DP$29,29,FALSE)</f>
        <v>0.83500323399999998</v>
      </c>
      <c r="D17" s="168"/>
      <c r="E17" s="168">
        <f>AVERAGE(C11:C16)</f>
        <v>-6.7621089833333328E-2</v>
      </c>
      <c r="F17" s="168">
        <f>E17*E17</f>
        <v>4.572611790247736E-3</v>
      </c>
      <c r="G17" s="168">
        <f>AVERAGE($C$7:C17)</f>
        <v>-0.16097484590909095</v>
      </c>
      <c r="H17" s="168">
        <f>G17*G17</f>
        <v>2.5912901015455573E-2</v>
      </c>
      <c r="I17" s="168"/>
      <c r="J17" s="168">
        <f t="shared" si="0"/>
        <v>2.4070375780240263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3'!$J$1:$DP$29,29,FALSE)</f>
        <v>0.94525838900000003</v>
      </c>
      <c r="D18" s="168"/>
      <c r="E18" s="168">
        <f>AVERAGE(C12:C17)</f>
        <v>0.15487944916666666</v>
      </c>
      <c r="F18" s="168">
        <f>E18*E18</f>
        <v>2.3987643774170082E-2</v>
      </c>
      <c r="G18" s="168">
        <f>AVERAGE($C$7:C18)</f>
        <v>-6.8788743000000027E-2</v>
      </c>
      <c r="H18" s="168">
        <f>G18*G18</f>
        <v>4.7318911635200528E-3</v>
      </c>
      <c r="I18" s="168"/>
      <c r="J18" s="168">
        <f t="shared" si="0"/>
        <v>3.7548042203742282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3'!$J$1:$DP$29,29,FALSE)</f>
        <v>1.057970477</v>
      </c>
      <c r="D19" s="168"/>
      <c r="E19" s="168">
        <f>AVERAGE(C13:C18)</f>
        <v>0.39575584733333335</v>
      </c>
      <c r="F19" s="168">
        <f>E19*E19</f>
        <v>0.15662269069852466</v>
      </c>
      <c r="G19" s="168">
        <f>AVERAGE($C$7:C19)</f>
        <v>1.7885043153846127E-2</v>
      </c>
      <c r="H19" s="168">
        <f>G19*G19</f>
        <v>3.1987476861493818E-4</v>
      </c>
      <c r="I19" s="168"/>
      <c r="J19" s="168">
        <f t="shared" si="0"/>
        <v>5.3859446923866781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3'!$J$1:$DP$29,29,FALSE)</f>
        <v>1.216609042</v>
      </c>
      <c r="D20" s="168"/>
      <c r="E20" s="168">
        <f t="shared" ref="E20:E36" si="1">AVERAGE(C14:C19)</f>
        <v>0.65541759350000006</v>
      </c>
      <c r="F20" s="168">
        <f t="shared" ref="F20:F36" si="2">E20*E20</f>
        <v>0.42957222186933131</v>
      </c>
      <c r="G20" s="168">
        <f>AVERAGE($C$7:C20)</f>
        <v>0.10350818592857139</v>
      </c>
      <c r="H20" s="168">
        <f t="shared" ref="H20:H36" si="3">G20*G20</f>
        <v>1.0713944554223705E-2</v>
      </c>
      <c r="I20" s="168"/>
      <c r="J20" s="168">
        <f t="shared" si="0"/>
        <v>7.3436719645886992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3'!$J$1:$DP$29,29,FALSE)</f>
        <v>1.366998793</v>
      </c>
      <c r="D21" s="168"/>
      <c r="E21" s="168">
        <f t="shared" si="1"/>
        <v>0.89151910050000005</v>
      </c>
      <c r="F21" s="168">
        <f t="shared" si="2"/>
        <v>0.79480630655632922</v>
      </c>
      <c r="G21" s="168">
        <f>AVERAGE($C$7:C21)</f>
        <v>0.18774089306666664</v>
      </c>
      <c r="H21" s="168">
        <f t="shared" si="3"/>
        <v>3.5246642929469559E-2</v>
      </c>
      <c r="I21" s="168"/>
      <c r="J21" s="168">
        <f t="shared" si="0"/>
        <v>9.605514836458859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3'!$J$1:$DP$29,29,FALSE)</f>
        <v>1.566434093</v>
      </c>
      <c r="D22" s="168"/>
      <c r="E22" s="168">
        <f t="shared" si="1"/>
        <v>1.0037854631666667</v>
      </c>
      <c r="F22" s="168">
        <f t="shared" si="2"/>
        <v>1.0075852560647196</v>
      </c>
      <c r="G22" s="168">
        <f>AVERAGE($C$7:C22)</f>
        <v>0.27390921806249996</v>
      </c>
      <c r="H22" s="168">
        <f t="shared" si="3"/>
        <v>7.5026259739610149E-2</v>
      </c>
      <c r="I22" s="168"/>
      <c r="J22" s="168">
        <f t="shared" si="0"/>
        <v>12.264062563591253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3'!$J$1:$DP$29,29,FALSE)</f>
        <v>1.7251790170000001</v>
      </c>
      <c r="D23" s="168"/>
      <c r="E23" s="168">
        <f t="shared" si="1"/>
        <v>1.164712338</v>
      </c>
      <c r="F23" s="168">
        <f t="shared" si="2"/>
        <v>1.3565548302894261</v>
      </c>
      <c r="G23" s="168">
        <f>AVERAGE($C$7:C23)</f>
        <v>0.35927802976470585</v>
      </c>
      <c r="H23" s="168">
        <f t="shared" si="3"/>
        <v>0.12908070267160887</v>
      </c>
      <c r="I23" s="168"/>
      <c r="J23" s="168">
        <f t="shared" si="0"/>
        <v>15.241750477763155</v>
      </c>
      <c r="K23" s="171">
        <f>J23-'ICF SLR Module (1)'!J23</f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3'!$J$1:$DP$29,29,FALSE)</f>
        <v>1.9301476639999999</v>
      </c>
      <c r="D24" s="168"/>
      <c r="E24" s="168">
        <f t="shared" si="1"/>
        <v>1.3130749685000001</v>
      </c>
      <c r="F24" s="168">
        <f t="shared" si="2"/>
        <v>1.7241658729012761</v>
      </c>
      <c r="G24" s="168">
        <f>AVERAGE($C$7:C24)</f>
        <v>0.44654856500000001</v>
      </c>
      <c r="H24" s="168">
        <f t="shared" si="3"/>
        <v>0.19940562090355923</v>
      </c>
      <c r="I24" s="168"/>
      <c r="J24" s="168">
        <f t="shared" si="0"/>
        <v>18.639495768819231</v>
      </c>
      <c r="K24" s="171">
        <f>J24-'ICF SLR Module (1)'!J24</f>
        <v>-2.2768006708417943E-5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3'!$J$1:$DP$29,29,FALSE)</f>
        <v>2.1320008380000002</v>
      </c>
      <c r="D25" s="168"/>
      <c r="E25" s="168">
        <f t="shared" si="1"/>
        <v>1.4772231810000001</v>
      </c>
      <c r="F25" s="168">
        <f t="shared" si="2"/>
        <v>2.1821883264837587</v>
      </c>
      <c r="G25" s="168">
        <f>AVERAGE($C$7:C25)</f>
        <v>0.53525657936842108</v>
      </c>
      <c r="H25" s="168">
        <f t="shared" si="3"/>
        <v>0.28649960575718286</v>
      </c>
      <c r="I25" s="168"/>
      <c r="J25" s="168">
        <f t="shared" si="0"/>
        <v>22.459712700618361</v>
      </c>
      <c r="K25" s="171">
        <f>J25-'ICF SLR Module (1)'!J25</f>
        <v>-1.1881001218583265E-4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3'!$J$1:$DP$29,29,FALSE)</f>
        <v>2.3235767790000001</v>
      </c>
      <c r="D26" s="168"/>
      <c r="E26" s="168">
        <f t="shared" si="1"/>
        <v>1.6562282411666667</v>
      </c>
      <c r="F26" s="168">
        <f t="shared" si="2"/>
        <v>2.7430919868380301</v>
      </c>
      <c r="G26" s="168">
        <f>AVERAGE($C$7:C26)</f>
        <v>0.62467258935000003</v>
      </c>
      <c r="H26" s="168">
        <f t="shared" si="3"/>
        <v>0.39021584388523378</v>
      </c>
      <c r="I26" s="168"/>
      <c r="J26" s="168">
        <f t="shared" si="0"/>
        <v>26.684354228677513</v>
      </c>
      <c r="K26" s="171">
        <f>J26-'ICF SLR Module (1)'!J26</f>
        <v>-2.5092670053794564E-4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3'!$J$1:$DP$29,29,FALSE)</f>
        <v>2.5165667379999999</v>
      </c>
      <c r="D27" s="168"/>
      <c r="E27" s="168">
        <f t="shared" si="1"/>
        <v>1.840722864</v>
      </c>
      <c r="F27" s="168">
        <f t="shared" si="2"/>
        <v>3.3882606620523625</v>
      </c>
      <c r="G27" s="168">
        <f>AVERAGE($C$7:C27)</f>
        <v>0.71476278690476192</v>
      </c>
      <c r="H27" s="168">
        <f t="shared" si="3"/>
        <v>0.51088584154386207</v>
      </c>
      <c r="I27" s="168"/>
      <c r="J27" s="168">
        <f t="shared" si="0"/>
        <v>31.320526753250299</v>
      </c>
      <c r="K27" s="171">
        <f>J27-'ICF SLR Module (1)'!J27</f>
        <v>-4.3805386162887316E-4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3'!$J$1:$DP$29,29,FALSE)</f>
        <v>2.6572115049999998</v>
      </c>
      <c r="D28" s="168"/>
      <c r="E28" s="168">
        <f t="shared" si="1"/>
        <v>2.0323175215</v>
      </c>
      <c r="F28" s="168">
        <f t="shared" si="2"/>
        <v>4.1303145081959034</v>
      </c>
      <c r="G28" s="168">
        <f>AVERAGE($C$7:C28)</f>
        <v>0.80305591045454539</v>
      </c>
      <c r="H28" s="168">
        <f t="shared" si="3"/>
        <v>0.64489879531597882</v>
      </c>
      <c r="I28" s="168"/>
      <c r="J28" s="168">
        <f t="shared" si="0"/>
        <v>36.233995583615908</v>
      </c>
      <c r="K28" s="171">
        <f>J28-'ICF SLR Module (1)'!J28</f>
        <v>-6.7771713987241355E-4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3'!$J$1:$DP$29,29,FALSE)</f>
        <v>2.807287579</v>
      </c>
      <c r="D29" s="168"/>
      <c r="E29" s="168">
        <f t="shared" si="1"/>
        <v>2.2141137568333331</v>
      </c>
      <c r="F29" s="168">
        <f t="shared" si="2"/>
        <v>4.9022997281986163</v>
      </c>
      <c r="G29" s="168">
        <f>AVERAGE($C$7:C29)</f>
        <v>0.89019641778260872</v>
      </c>
      <c r="H29" s="168">
        <f t="shared" si="3"/>
        <v>0.79244966223298885</v>
      </c>
      <c r="I29" s="168"/>
      <c r="J29" s="168">
        <f t="shared" si="0"/>
        <v>41.442236333301977</v>
      </c>
      <c r="K29" s="171">
        <f>J29-'ICF SLR Module (1)'!J29</f>
        <v>-9.4065598707970821E-4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3'!$J$1:$DP$29,29,FALSE)</f>
        <v>2.9112537110000001</v>
      </c>
      <c r="D30" s="168"/>
      <c r="E30" s="168">
        <f t="shared" si="1"/>
        <v>2.3944651838333333</v>
      </c>
      <c r="F30" s="168">
        <f t="shared" si="2"/>
        <v>5.7334635165899988</v>
      </c>
      <c r="G30" s="168">
        <f>AVERAGE($C$7:C30)</f>
        <v>0.97440713833333337</v>
      </c>
      <c r="H30" s="168">
        <f t="shared" si="3"/>
        <v>0.94946927123495584</v>
      </c>
      <c r="I30" s="168"/>
      <c r="J30" s="168">
        <f t="shared" si="0"/>
        <v>46.814144658026393</v>
      </c>
      <c r="K30" s="171">
        <f>J30-'ICF SLR Module (1)'!J30</f>
        <v>-1.2605686552689122E-3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3'!$J$1:$DP$29,29,FALSE)</f>
        <v>3.0331778460000001</v>
      </c>
      <c r="D31" s="168"/>
      <c r="E31" s="168">
        <f t="shared" si="1"/>
        <v>2.5579828583333337</v>
      </c>
      <c r="F31" s="168">
        <f t="shared" si="2"/>
        <v>6.5432763035271719</v>
      </c>
      <c r="G31" s="168">
        <f>AVERAGE($C$7:C31)</f>
        <v>1.05675796664</v>
      </c>
      <c r="H31" s="168">
        <f t="shared" si="3"/>
        <v>1.1167374000571073</v>
      </c>
      <c r="I31" s="168"/>
      <c r="J31" s="168">
        <f t="shared" si="0"/>
        <v>52.389441361187174</v>
      </c>
      <c r="K31" s="171">
        <f>J31-'ICF SLR Module (1)'!J31</f>
        <v>-1.6434034971268829E-3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3'!$J$1:$DP$29,29,FALSE)</f>
        <v>3.1114055189999998</v>
      </c>
      <c r="D32" s="168"/>
      <c r="E32" s="168">
        <f t="shared" si="1"/>
        <v>2.7081790263333332</v>
      </c>
      <c r="F32" s="168">
        <f t="shared" si="2"/>
        <v>7.3342336386717601</v>
      </c>
      <c r="G32" s="168">
        <f>AVERAGE($C$7:C32)</f>
        <v>1.1357828724999999</v>
      </c>
      <c r="H32" s="168">
        <f t="shared" si="3"/>
        <v>1.2900027334643509</v>
      </c>
      <c r="I32" s="168"/>
      <c r="J32" s="168">
        <f t="shared" si="0"/>
        <v>58.038973039950989</v>
      </c>
      <c r="K32" s="171">
        <f>J32-'ICF SLR Module (1)'!J32</f>
        <v>-2.1061737765109001E-3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3'!$J$1:$DP$29,29,FALSE)</f>
        <v>3.2018324439999999</v>
      </c>
      <c r="D33" s="168"/>
      <c r="E33" s="168">
        <f t="shared" si="1"/>
        <v>2.8394838163333334</v>
      </c>
      <c r="F33" s="168">
        <f t="shared" si="2"/>
        <v>8.0626683432189115</v>
      </c>
      <c r="G33" s="168">
        <f>AVERAGE($C$7:C33)</f>
        <v>1.2123032269999998</v>
      </c>
      <c r="H33" s="168">
        <f t="shared" si="3"/>
        <v>1.4696791141946131</v>
      </c>
      <c r="I33" s="168"/>
      <c r="J33" s="168">
        <f t="shared" si="0"/>
        <v>63.788895085936026</v>
      </c>
      <c r="K33" s="171">
        <f>J33-'ICF SLR Module (1)'!J33</f>
        <v>-2.5883087792166748E-3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3'!$J$1:$DP$29,29,FALSE)</f>
        <v>3.266249787</v>
      </c>
      <c r="D34" s="168"/>
      <c r="E34" s="168">
        <f t="shared" si="1"/>
        <v>2.9536947673333334</v>
      </c>
      <c r="F34" s="168">
        <f t="shared" si="2"/>
        <v>8.7243127785723136</v>
      </c>
      <c r="G34" s="168">
        <f>AVERAGE($C$7:C34)</f>
        <v>1.285658461285714</v>
      </c>
      <c r="H34" s="168">
        <f t="shared" si="3"/>
        <v>1.6529176790755498</v>
      </c>
      <c r="I34" s="168"/>
      <c r="J34" s="168">
        <f t="shared" si="0"/>
        <v>69.559101468010752</v>
      </c>
      <c r="K34" s="171">
        <f>J34-'ICF SLR Module (1)'!J34</f>
        <v>-3.1958499277209285E-3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3'!$J$1:$DP$29,29,FALSE)</f>
        <v>3.3260347870000002</v>
      </c>
      <c r="D35" s="168"/>
      <c r="E35" s="168">
        <f t="shared" si="1"/>
        <v>3.0552011476666667</v>
      </c>
      <c r="F35" s="168">
        <f t="shared" si="2"/>
        <v>9.3342540527037183</v>
      </c>
      <c r="G35" s="168">
        <f>AVERAGE($C$7:C35)</f>
        <v>1.3560162656206893</v>
      </c>
      <c r="H35" s="168">
        <f t="shared" si="3"/>
        <v>1.83878011262788</v>
      </c>
      <c r="I35" s="168"/>
      <c r="J35" s="168">
        <f t="shared" si="0"/>
        <v>75.330918794869888</v>
      </c>
      <c r="K35" s="171">
        <f>J35-'ICF SLR Module (1)'!J35</f>
        <v>-3.8854387896236631E-3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3'!$J$1:$DP$29,29,FALSE)</f>
        <v>3.3833851070000001</v>
      </c>
      <c r="D36" s="168"/>
      <c r="E36" s="168">
        <f t="shared" si="1"/>
        <v>3.1416590156666668</v>
      </c>
      <c r="F36" s="168">
        <f t="shared" si="2"/>
        <v>9.87002137071965</v>
      </c>
      <c r="G36" s="168">
        <f>AVERAGE($C$7:C36)</f>
        <v>1.4235952269999999</v>
      </c>
      <c r="H36" s="168">
        <f t="shared" si="3"/>
        <v>2.0266233703371812</v>
      </c>
      <c r="I36" s="168"/>
      <c r="J36" s="168">
        <f t="shared" si="0"/>
        <v>81.093624665740066</v>
      </c>
      <c r="K36" s="171">
        <f>J36-'ICF SLR Module (1)'!J36</f>
        <v>-4.5162186922311776E-3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3'!$J$1:$DP$29,29,FALSE)</f>
        <v>3.4266641419999999</v>
      </c>
      <c r="D37" s="168"/>
      <c r="E37" s="168">
        <f>AVERAGE(C31:C36)</f>
        <v>3.2203475816666667</v>
      </c>
      <c r="F37" s="168">
        <f>E37*E37</f>
        <v>10.370638546746349</v>
      </c>
      <c r="G37" s="168">
        <f>AVERAGE($C$7:C37)</f>
        <v>1.4882103532903224</v>
      </c>
      <c r="H37" s="168">
        <f>G37*G37</f>
        <v>2.2147700556405061</v>
      </c>
      <c r="I37" s="168"/>
      <c r="J37" s="168">
        <f>(SUMPRODUCT(E37:H37,$E$4:$H$4)+$D$4)*100</f>
        <v>86.80413493583697</v>
      </c>
      <c r="K37" s="171">
        <f>J37-'ICF SLR Module (1)'!J37</f>
        <v>-5.2284491267897693E-3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67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0" t="s">
        <v>32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  <c r="N2" s="223" t="s">
        <v>33</v>
      </c>
      <c r="O2" s="224"/>
      <c r="P2" s="224"/>
      <c r="Q2" s="225"/>
      <c r="S2" s="226" t="s">
        <v>34</v>
      </c>
      <c r="T2" s="227"/>
      <c r="U2" s="227"/>
      <c r="V2" s="227"/>
      <c r="W2" s="227"/>
      <c r="X2" s="228"/>
    </row>
    <row r="3" spans="2:24" ht="12.6" customHeight="1" x14ac:dyDescent="0.25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4"/>
      <c r="N3" s="229" t="s">
        <v>35</v>
      </c>
      <c r="O3" s="230"/>
      <c r="P3" s="230"/>
      <c r="Q3" s="231"/>
      <c r="S3" s="114"/>
      <c r="X3" s="116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32" t="s">
        <v>36</v>
      </c>
      <c r="T4" s="233"/>
      <c r="U4" s="233"/>
      <c r="V4" s="233"/>
      <c r="W4" s="233"/>
      <c r="X4" s="234"/>
    </row>
    <row r="5" spans="2:24" ht="32.25" customHeight="1" thickBot="1" x14ac:dyDescent="0.3">
      <c r="B5" s="16"/>
      <c r="C5" s="235" t="s">
        <v>37</v>
      </c>
      <c r="D5" s="235"/>
      <c r="E5" s="235"/>
      <c r="F5" s="235" t="s">
        <v>38</v>
      </c>
      <c r="G5" s="235"/>
      <c r="H5" s="235"/>
      <c r="I5" s="235" t="s">
        <v>39</v>
      </c>
      <c r="J5" s="235"/>
      <c r="K5" s="235"/>
      <c r="L5" s="17"/>
      <c r="N5" s="30"/>
      <c r="O5" s="161">
        <f>Interface!$Q$8</f>
        <v>2.16</v>
      </c>
      <c r="P5" s="161">
        <f>Interface!$Q$8</f>
        <v>2.16</v>
      </c>
      <c r="Q5" s="161">
        <f>Interface!$Q$8</f>
        <v>2.16</v>
      </c>
      <c r="S5" s="114"/>
      <c r="T5" s="115"/>
      <c r="U5" s="115"/>
      <c r="V5" s="115"/>
      <c r="W5" s="115"/>
      <c r="X5" s="116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36" t="s">
        <v>40</v>
      </c>
      <c r="O6" s="237"/>
      <c r="P6" s="237"/>
      <c r="Q6" s="238"/>
      <c r="S6" s="21" t="s">
        <v>41</v>
      </c>
      <c r="T6" s="125" t="s">
        <v>42</v>
      </c>
      <c r="U6" s="125" t="s">
        <v>42</v>
      </c>
      <c r="V6" s="125" t="s">
        <v>43</v>
      </c>
      <c r="W6" s="125" t="s">
        <v>44</v>
      </c>
      <c r="X6" s="126" t="s">
        <v>45</v>
      </c>
    </row>
    <row r="7" spans="2:24" ht="15.75" x14ac:dyDescent="0.3">
      <c r="B7" s="34" t="s">
        <v>46</v>
      </c>
      <c r="C7" s="188">
        <f>_xlfn.XLOOKUP(C$6,'CO2 and Temp Alt 0 Alt 1'!$J$1:$DP$1,'CO2 and Temp Alt 0 Alt 1'!$J$8:$DP$8,FALSE)</f>
        <v>478.62320890000001</v>
      </c>
      <c r="D7" s="188">
        <f>_xlfn.XLOOKUP(D$6,'CO2 and Temp Alt 0 Alt 1'!$J$1:$DP$1,'CO2 and Temp Alt 0 Alt 1'!$J$8:$DP$8,FALSE)</f>
        <v>546.16840609999997</v>
      </c>
      <c r="E7" s="188">
        <f>_xlfn.XLOOKUP(E$6,'CO2 and Temp Alt 0 Alt 1'!$J$1:$DP$1,'CO2 and Temp Alt 0 Alt 1'!$J$8:$DP$8,FALSE)</f>
        <v>617.32770589999996</v>
      </c>
      <c r="F7" s="189">
        <f>_xlfn.XLOOKUP(F$6,'CO2 and Temp Alt 0 Alt 1'!$J$1:$DP$1,'CO2 and Temp Alt 0 Alt 1'!$J$9:$DP$9,FALSE)</f>
        <v>2.132040838</v>
      </c>
      <c r="G7" s="189">
        <f>_xlfn.XLOOKUP(G$6,'CO2 and Temp Alt 0 Alt 1'!$J$1:$DP$1,'CO2 and Temp Alt 0 Alt 1'!$J$9:$DP$9,FALSE)</f>
        <v>2.8073792790000001</v>
      </c>
      <c r="H7" s="189">
        <f>_xlfn.XLOOKUP(H$6,'CO2 and Temp Alt 0 Alt 1'!$J$1:$DP$1,'CO2 and Temp Alt 0 Alt 1'!$J$9:$DP$9,FALSE)</f>
        <v>3.4269073419999998</v>
      </c>
      <c r="I7" s="190">
        <f>VLOOKUP(I$6,'ICF SLR Module (1)'!$B$7:$J$37,9,FALSE)</f>
        <v>22.459831510630547</v>
      </c>
      <c r="J7" s="191">
        <f>VLOOKUP(J$6,'ICF SLR Module (1)'!$B$7:$J$37,9,FALSE)</f>
        <v>41.443176989289057</v>
      </c>
      <c r="K7" s="192">
        <f>VLOOKUP(K$6,'ICF SLR Module (1)'!$B$7:$J$37,9,FALSE)</f>
        <v>86.80936338496376</v>
      </c>
      <c r="L7" s="15"/>
      <c r="N7" s="179" t="str">
        <f t="shared" ref="N7:N16" si="0">B7</f>
        <v>Alt. 0 (No Action)</v>
      </c>
      <c r="O7" s="180">
        <f>F7</f>
        <v>2.132040838</v>
      </c>
      <c r="P7" s="180">
        <f t="shared" ref="P7:Q7" si="1">G7</f>
        <v>2.8073792790000001</v>
      </c>
      <c r="Q7" s="180">
        <f t="shared" si="1"/>
        <v>3.4269073419999998</v>
      </c>
      <c r="S7" s="31" t="str">
        <f t="shared" ref="S7:S16" si="2">B7</f>
        <v>Alt. 0 (No Action)</v>
      </c>
      <c r="T7" s="32">
        <f>[1]Tables!C10</f>
        <v>10700</v>
      </c>
      <c r="U7" s="32">
        <v>85900</v>
      </c>
      <c r="V7" s="32">
        <f>ABS([1]Tables!D10)</f>
        <v>0</v>
      </c>
      <c r="W7" s="32">
        <f>[1]Tables!E10</f>
        <v>0</v>
      </c>
      <c r="X7" s="40">
        <f>ABS([1]Tables!F10)</f>
        <v>0</v>
      </c>
    </row>
    <row r="8" spans="2:24" ht="15.75" x14ac:dyDescent="0.3">
      <c r="B8" s="34" t="s">
        <v>47</v>
      </c>
      <c r="C8" s="188">
        <f>_xlfn.XLOOKUP(C$6,'CO2 and Temp Alt 0 Alt 1'!$J$1:$DP$1,'CO2 and Temp Alt 0 Alt 1'!$J$28:$DP$28,FALSE)</f>
        <v>478.6231689</v>
      </c>
      <c r="D8" s="188">
        <f>_xlfn.XLOOKUP(D$6,'CO2 and Temp Alt 0 Alt 1'!$J$1:$DP$1,'CO2 and Temp Alt 0 Alt 1'!$J$28:$DP$28,FALSE)</f>
        <v>546.16837610000005</v>
      </c>
      <c r="E8" s="188">
        <f>_xlfn.XLOOKUP(E$6,'CO2 and Temp Alt 0 Alt 1'!$J$1:$DP$1,'CO2 and Temp Alt 0 Alt 1'!$J$28:$DP$28,FALSE)</f>
        <v>617.32753419999995</v>
      </c>
      <c r="F8" s="189">
        <f>_xlfn.XLOOKUP(F$6,'CO2 and Temp Alt 0 Alt 1'!$J$1:$DP$1,'CO2 and Temp Alt 0 Alt 1'!$J$29:$DP$29,FALSE)</f>
        <v>2.132040838</v>
      </c>
      <c r="G8" s="189">
        <f>_xlfn.XLOOKUP(G$6,'CO2 and Temp Alt 0 Alt 1'!$J$1:$DP$1,'CO2 and Temp Alt 0 Alt 1'!$J$29:$DP$29,FALSE)</f>
        <v>2.8073775790000002</v>
      </c>
      <c r="H8" s="189">
        <f>_xlfn.XLOOKUP(H$6,'CO2 and Temp Alt 0 Alt 1'!$J$1:$DP$1,'CO2 and Temp Alt 0 Alt 1'!$J$29:$DP$29,FALSE)</f>
        <v>3.4268990420000001</v>
      </c>
      <c r="I8" s="193">
        <f>VLOOKUP(I$6,'ICF SLR Module (2)'!$B$7:$J$37,9,FALSE)</f>
        <v>22.459831510630547</v>
      </c>
      <c r="J8" s="194">
        <f>VLOOKUP(J$6,'ICF SLR Module (2)'!$B$7:$J$37,9,FALSE)</f>
        <v>41.443150113252834</v>
      </c>
      <c r="K8" s="195">
        <f>VLOOKUP(K$6,'ICF SLR Module (2)'!$B$7:$J$37,9,FALSE)</f>
        <v>86.809310316712185</v>
      </c>
      <c r="L8" s="15"/>
      <c r="N8" s="179" t="str">
        <f t="shared" si="0"/>
        <v>Alt. 1</v>
      </c>
      <c r="O8" s="180">
        <f t="shared" ref="O8:O10" si="3">F8</f>
        <v>2.132040838</v>
      </c>
      <c r="P8" s="180">
        <f t="shared" ref="P8:P10" si="4">G8</f>
        <v>2.8073775790000002</v>
      </c>
      <c r="Q8" s="180">
        <f t="shared" ref="Q8:Q10" si="5">H8</f>
        <v>3.4268990420000001</v>
      </c>
      <c r="S8" s="31" t="str">
        <f t="shared" si="2"/>
        <v>Alt. 1</v>
      </c>
      <c r="T8" s="32">
        <f>[1]Tables!C11</f>
        <v>10700</v>
      </c>
      <c r="U8" s="32">
        <v>85900</v>
      </c>
      <c r="V8" s="32">
        <f>ABS([1]Tables!D11)</f>
        <v>0</v>
      </c>
      <c r="W8" s="153">
        <f>[1]Tables!E11</f>
        <v>0</v>
      </c>
      <c r="X8" s="156">
        <f>ABS([1]Tables!F11)</f>
        <v>0</v>
      </c>
    </row>
    <row r="9" spans="2:24" ht="15.75" x14ac:dyDescent="0.3">
      <c r="B9" s="34" t="s">
        <v>48</v>
      </c>
      <c r="C9" s="188">
        <f>_xlfn.XLOOKUP(C$6,'CO2 and Temp Alt 2 Alt 3'!$J$1:$DP$1,'CO2 and Temp Alt 2 Alt 3'!$J$8:$DP$8,FALSE)</f>
        <v>478.62272910000002</v>
      </c>
      <c r="D9" s="188">
        <f>_xlfn.XLOOKUP(D$6,'CO2 and Temp Alt 2 Alt 3'!$J$1:$DP$1,'CO2 and Temp Alt 2 Alt 3'!$J$8:$DP$8,FALSE)</f>
        <v>546.16458139999997</v>
      </c>
      <c r="E9" s="188">
        <f>_xlfn.XLOOKUP(E$6,'CO2 and Temp Alt 2 Alt 3'!$J$1:$DP$1,'CO2 and Temp Alt 2 Alt 3'!$J$8:$DP$8,FALSE)</f>
        <v>617.31751989999998</v>
      </c>
      <c r="F9" s="189">
        <f>_xlfn.XLOOKUP(F$6,'CO2 and Temp Alt 2 Alt 3'!$J$1:$DP$1,'CO2 and Temp Alt 2 Alt 3'!$J$9:$DP$9,FALSE)</f>
        <v>2.132040838</v>
      </c>
      <c r="G9" s="189">
        <f>_xlfn.XLOOKUP(G$6,'CO2 and Temp Alt 2 Alt 3'!$J$1:$DP$1,'CO2 and Temp Alt 2 Alt 3'!$J$9:$DP$9,FALSE)</f>
        <v>2.8073592789999999</v>
      </c>
      <c r="H9" s="189">
        <f>_xlfn.XLOOKUP(H$6,'CO2 and Temp Alt 2 Alt 3'!$J$1:$DP$1,'CO2 and Temp Alt 2 Alt 3'!$J$9:$DP$9,FALSE)</f>
        <v>3.426840742</v>
      </c>
      <c r="I9" s="193">
        <f>VLOOKUP(I$6,'ICF SLR Module (3)'!$B$7:$J$37,9,FALSE)</f>
        <v>22.459831510630547</v>
      </c>
      <c r="J9" s="194">
        <f>VLOOKUP(J$6,'ICF SLR Module (3)'!$B$7:$J$37,9,FALSE)</f>
        <v>41.442997995054995</v>
      </c>
      <c r="K9" s="195">
        <f>VLOOKUP(K$6,'ICF SLR Module (3)'!$B$7:$J$37,9,FALSE)</f>
        <v>86.808107150743083</v>
      </c>
      <c r="L9" s="15"/>
      <c r="N9" s="179" t="str">
        <f t="shared" si="0"/>
        <v>Alt. 2</v>
      </c>
      <c r="O9" s="180">
        <f t="shared" si="3"/>
        <v>2.132040838</v>
      </c>
      <c r="P9" s="180">
        <f t="shared" si="4"/>
        <v>2.8073592789999999</v>
      </c>
      <c r="Q9" s="180">
        <f t="shared" si="5"/>
        <v>3.426840742</v>
      </c>
      <c r="S9" s="31" t="str">
        <f t="shared" si="2"/>
        <v>Alt. 2</v>
      </c>
      <c r="T9" s="32">
        <f>[1]Tables!C12</f>
        <v>10600</v>
      </c>
      <c r="U9" s="32">
        <v>85900</v>
      </c>
      <c r="V9" s="32">
        <f>ABS([1]Tables!D12)</f>
        <v>100</v>
      </c>
      <c r="W9" s="153">
        <f>[1]Tables!E12</f>
        <v>1.894915193964831E-5</v>
      </c>
      <c r="X9" s="156">
        <f>ABS([1]Tables!F12)</f>
        <v>9.3457943925233638E-3</v>
      </c>
    </row>
    <row r="10" spans="2:24" ht="15.75" x14ac:dyDescent="0.3">
      <c r="B10" s="34" t="s">
        <v>49</v>
      </c>
      <c r="C10" s="188">
        <f>_xlfn.XLOOKUP(C$6,'CO2 and Temp Alt 2 Alt 3'!$J$1:$DP$1,'CO2 and Temp Alt 2 Alt 3'!$J$28:$DP$28,FALSE)</f>
        <v>478.62064329999998</v>
      </c>
      <c r="D10" s="188">
        <f>_xlfn.XLOOKUP(D$6,'CO2 and Temp Alt 2 Alt 3'!$J$1:$DP$1,'CO2 and Temp Alt 2 Alt 3'!$J$28:$DP$28,FALSE)</f>
        <v>546.15225410000005</v>
      </c>
      <c r="E10" s="188">
        <f>_xlfn.XLOOKUP(E$6,'CO2 and Temp Alt 2 Alt 3'!$J$1:$DP$1,'CO2 and Temp Alt 2 Alt 3'!$J$28:$DP$28,FALSE)</f>
        <v>617.28812440000002</v>
      </c>
      <c r="F10" s="189">
        <f>_xlfn.XLOOKUP(F$6,'CO2 and Temp Alt 2 Alt 3'!$J$1:$DP$1,'CO2 and Temp Alt 2 Alt 3'!$J$29:$DP$29,FALSE)</f>
        <v>2.1320008380000002</v>
      </c>
      <c r="G10" s="189">
        <f>_xlfn.XLOOKUP(G$6,'CO2 and Temp Alt 2 Alt 3'!$J$1:$DP$1,'CO2 and Temp Alt 2 Alt 3'!$J$29:$DP$29,FALSE)</f>
        <v>2.807287579</v>
      </c>
      <c r="H10" s="189">
        <f>_xlfn.XLOOKUP(H$6,'CO2 and Temp Alt 2 Alt 3'!$J$1:$DP$1,'CO2 and Temp Alt 2 Alt 3'!$J$29:$DP$29,FALSE)</f>
        <v>3.4266641419999999</v>
      </c>
      <c r="I10" s="193">
        <f>VLOOKUP(I$6,'ICF SLR Module (4)'!$B$7:$J$37,9,FALSE)</f>
        <v>22.459712700618361</v>
      </c>
      <c r="J10" s="194">
        <f>VLOOKUP(J$6,'ICF SLR Module (4)'!$B$7:$J$37,9,FALSE)</f>
        <v>41.442236333301977</v>
      </c>
      <c r="K10" s="195">
        <f>VLOOKUP(K$6,'ICF SLR Module (4)'!$B$7:$J$37,9,FALSE)</f>
        <v>86.80413493583697</v>
      </c>
      <c r="L10" s="15"/>
      <c r="N10" s="179" t="str">
        <f t="shared" si="0"/>
        <v>Alt. 3</v>
      </c>
      <c r="O10" s="180">
        <f t="shared" si="3"/>
        <v>2.1320008380000002</v>
      </c>
      <c r="P10" s="180">
        <f t="shared" si="4"/>
        <v>2.807287579</v>
      </c>
      <c r="Q10" s="180">
        <f t="shared" si="5"/>
        <v>3.4266641419999999</v>
      </c>
      <c r="S10" s="31" t="str">
        <f t="shared" si="2"/>
        <v>Alt. 3</v>
      </c>
      <c r="T10" s="32">
        <f>[1]Tables!C13</f>
        <v>10200</v>
      </c>
      <c r="U10" s="32">
        <v>85900</v>
      </c>
      <c r="V10" s="32">
        <f>ABS([1]Tables!D13)</f>
        <v>400</v>
      </c>
      <c r="W10" s="153">
        <f>[1]Tables!E13</f>
        <v>7.5796607758593239E-5</v>
      </c>
      <c r="X10" s="156">
        <f>ABS([1]Tables!F13)</f>
        <v>3.7383177570093455E-2</v>
      </c>
    </row>
    <row r="11" spans="2:24" ht="15.75" x14ac:dyDescent="0.3">
      <c r="B11" s="34"/>
      <c r="C11" s="196"/>
      <c r="D11" s="197"/>
      <c r="E11" s="198"/>
      <c r="F11" s="199"/>
      <c r="G11" s="199"/>
      <c r="H11" s="199"/>
      <c r="I11" s="193"/>
      <c r="J11" s="194"/>
      <c r="K11" s="195"/>
      <c r="L11" s="15"/>
      <c r="N11" s="179"/>
      <c r="O11" s="180"/>
      <c r="P11" s="180"/>
      <c r="Q11" s="181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10700</v>
      </c>
      <c r="W11" s="39">
        <f>[1]Tables!E14</f>
        <v>2.0275592575423689E-3</v>
      </c>
      <c r="X11" s="156">
        <f>ABS([1]Tables!F14)</f>
        <v>1</v>
      </c>
    </row>
    <row r="12" spans="2:24" ht="15.75" hidden="1" x14ac:dyDescent="0.3">
      <c r="B12" s="34" t="s">
        <v>50</v>
      </c>
      <c r="C12" s="196" t="e">
        <f>VLOOKUP(C$6,#REF!,2,FALSE)</f>
        <v>#REF!</v>
      </c>
      <c r="D12" s="197" t="e">
        <f>VLOOKUP(D$6,#REF!,2,FALSE)</f>
        <v>#REF!</v>
      </c>
      <c r="E12" s="198" t="e">
        <f>VLOOKUP(E$6,#REF!,2,FALSE)</f>
        <v>#REF!</v>
      </c>
      <c r="F12" s="199" t="e">
        <f>VLOOKUP(F$6,#REF!,7,FALSE)</f>
        <v>#REF!</v>
      </c>
      <c r="G12" s="199" t="e">
        <f>VLOOKUP(G$6,#REF!,7,FALSE)</f>
        <v>#REF!</v>
      </c>
      <c r="H12" s="199" t="e">
        <f>VLOOKUP(H$6,#REF!,7,FALSE)</f>
        <v>#REF!</v>
      </c>
      <c r="I12" s="200" t="e">
        <f>IF(Interface!$S$2=1,VLOOKUP(I$6,#REF!,2,FALSE),VLOOKUP(I$6,#REF!,9,FALSE))</f>
        <v>#REF!</v>
      </c>
      <c r="J12" s="201" t="e">
        <f>IF(Interface!$S$2=1,VLOOKUP(J$6,#REF!,2,FALSE),VLOOKUP(J$6,#REF!,9,FALSE))</f>
        <v>#REF!</v>
      </c>
      <c r="K12" s="202" t="e">
        <f>IF(Interface!$S$2=1,VLOOKUP(K$6,#REF!,2,FALSE),VLOOKUP(K$6,#REF!,9,FALSE))</f>
        <v>#REF!</v>
      </c>
      <c r="L12" s="15"/>
      <c r="N12" s="179" t="str">
        <f t="shared" si="0"/>
        <v>Alt 5</v>
      </c>
      <c r="O12" s="180" t="e">
        <f>VLOOKUP(O$4,#REF!,7,FALSE)</f>
        <v>#REF!</v>
      </c>
      <c r="P12" s="180" t="e">
        <f>VLOOKUP(P$4,#REF!,7,FALSE)</f>
        <v>#REF!</v>
      </c>
      <c r="Q12" s="181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10700</v>
      </c>
      <c r="W12" s="39">
        <f>[1]Tables!E15</f>
        <v>2.0275592575423689E-3</v>
      </c>
      <c r="X12" s="40">
        <f>ABS([1]Tables!F15)</f>
        <v>1</v>
      </c>
    </row>
    <row r="13" spans="2:24" ht="15.75" hidden="1" x14ac:dyDescent="0.3">
      <c r="B13" s="34" t="s">
        <v>51</v>
      </c>
      <c r="C13" s="196" t="e">
        <f>VLOOKUP(C$6,#REF!,2,FALSE)</f>
        <v>#REF!</v>
      </c>
      <c r="D13" s="197" t="e">
        <f>VLOOKUP(D$6,#REF!,2,FALSE)</f>
        <v>#REF!</v>
      </c>
      <c r="E13" s="198" t="e">
        <f>VLOOKUP(E$6,#REF!,2,FALSE)</f>
        <v>#REF!</v>
      </c>
      <c r="F13" s="199" t="e">
        <f>VLOOKUP(F$6,#REF!,8,FALSE)</f>
        <v>#REF!</v>
      </c>
      <c r="G13" s="199" t="e">
        <f>VLOOKUP(G$6,#REF!,8,FALSE)</f>
        <v>#REF!</v>
      </c>
      <c r="H13" s="199" t="e">
        <f>VLOOKUP(H$6,#REF!,8,FALSE)</f>
        <v>#REF!</v>
      </c>
      <c r="I13" s="200" t="e">
        <f>IF(Interface!$S$2=1,VLOOKUP(I$6,#REF!,2,FALSE),VLOOKUP(I$6,#REF!,9,FALSE))</f>
        <v>#REF!</v>
      </c>
      <c r="J13" s="201" t="e">
        <f>IF(Interface!$S$2=1,VLOOKUP(J$6,#REF!,2,FALSE),VLOOKUP(J$6,#REF!,9,FALSE))</f>
        <v>#REF!</v>
      </c>
      <c r="K13" s="202" t="e">
        <f>IF(Interface!$S$2=1,VLOOKUP(K$6,#REF!,2,FALSE),VLOOKUP(K$6,#REF!,9,FALSE))</f>
        <v>#REF!</v>
      </c>
      <c r="L13" s="15"/>
      <c r="N13" s="179" t="str">
        <f t="shared" si="0"/>
        <v>Alt 6</v>
      </c>
      <c r="O13" s="180" t="e">
        <f>VLOOKUP(O$4,#REF!,8,FALSE)</f>
        <v>#REF!</v>
      </c>
      <c r="P13" s="180" t="e">
        <f>VLOOKUP(P$4,#REF!,8,FALSE)</f>
        <v>#REF!</v>
      </c>
      <c r="Q13" s="181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10700</v>
      </c>
      <c r="W13" s="39">
        <f>[1]Tables!E16</f>
        <v>2.0275592575423689E-3</v>
      </c>
      <c r="X13" s="40">
        <f>ABS([1]Tables!F16)</f>
        <v>1</v>
      </c>
    </row>
    <row r="14" spans="2:24" ht="15.75" hidden="1" x14ac:dyDescent="0.3">
      <c r="B14" s="34" t="s">
        <v>52</v>
      </c>
      <c r="C14" s="196" t="e">
        <f>VLOOKUP(C$6,#REF!,2,FALSE)</f>
        <v>#REF!</v>
      </c>
      <c r="D14" s="197" t="e">
        <f>VLOOKUP(D$6,#REF!,2,FALSE)</f>
        <v>#REF!</v>
      </c>
      <c r="E14" s="198" t="e">
        <f>VLOOKUP(E$6,#REF!,2,FALSE)</f>
        <v>#REF!</v>
      </c>
      <c r="F14" s="199" t="e">
        <f>VLOOKUP(F$6,#REF!,9,FALSE)</f>
        <v>#REF!</v>
      </c>
      <c r="G14" s="199" t="e">
        <f>VLOOKUP(G$6,#REF!,9,FALSE)</f>
        <v>#REF!</v>
      </c>
      <c r="H14" s="199" t="e">
        <f>VLOOKUP(H$6,#REF!,9,FALSE)</f>
        <v>#REF!</v>
      </c>
      <c r="I14" s="200" t="e">
        <f>IF(Interface!$S$2=1,VLOOKUP(I$6,#REF!,2,FALSE),VLOOKUP(I$6,#REF!,9,FALSE))</f>
        <v>#REF!</v>
      </c>
      <c r="J14" s="201" t="e">
        <f>IF(Interface!$S$2=1,VLOOKUP(J$6,#REF!,2,FALSE),VLOOKUP(J$6,#REF!,9,FALSE))</f>
        <v>#REF!</v>
      </c>
      <c r="K14" s="202" t="e">
        <f>IF(Interface!$S$2=1,VLOOKUP(K$6,#REF!,2,FALSE),VLOOKUP(K$6,#REF!,9,FALSE))</f>
        <v>#REF!</v>
      </c>
      <c r="L14" s="15"/>
      <c r="N14" s="179" t="str">
        <f t="shared" si="0"/>
        <v>Alt 7</v>
      </c>
      <c r="O14" s="180" t="e">
        <f>VLOOKUP(O$4,#REF!,9,FALSE)</f>
        <v>#REF!</v>
      </c>
      <c r="P14" s="180" t="e">
        <f>VLOOKUP(P$4,#REF!,9,FALSE)</f>
        <v>#REF!</v>
      </c>
      <c r="Q14" s="181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10700</v>
      </c>
      <c r="W14" s="39">
        <f>[1]Tables!E17</f>
        <v>2.0275592575423689E-3</v>
      </c>
      <c r="X14" s="40">
        <f>ABS([1]Tables!F17)</f>
        <v>1</v>
      </c>
    </row>
    <row r="15" spans="2:24" ht="15.75" hidden="1" x14ac:dyDescent="0.3">
      <c r="B15" s="34" t="s">
        <v>53</v>
      </c>
      <c r="C15" s="196" t="e">
        <f>VLOOKUP(C$6,#REF!,2,FALSE)</f>
        <v>#REF!</v>
      </c>
      <c r="D15" s="197" t="e">
        <f>VLOOKUP(D$6,#REF!,2,FALSE)</f>
        <v>#REF!</v>
      </c>
      <c r="E15" s="198" t="e">
        <f>VLOOKUP(E$6,#REF!,2,FALSE)</f>
        <v>#REF!</v>
      </c>
      <c r="F15" s="199" t="e">
        <f>VLOOKUP(F$6,#REF!,10,FALSE)</f>
        <v>#REF!</v>
      </c>
      <c r="G15" s="199" t="e">
        <f>VLOOKUP(G$6,#REF!,10,FALSE)</f>
        <v>#REF!</v>
      </c>
      <c r="H15" s="199" t="e">
        <f>VLOOKUP(H$6,#REF!,10,FALSE)</f>
        <v>#REF!</v>
      </c>
      <c r="I15" s="200" t="e">
        <f>IF(Interface!$S$2=1,VLOOKUP(I$6,#REF!,2,FALSE),VLOOKUP(I$6,#REF!,9,FALSE))</f>
        <v>#REF!</v>
      </c>
      <c r="J15" s="201" t="e">
        <f>IF(Interface!$S$2=1,VLOOKUP(J$6,#REF!,2,FALSE),VLOOKUP(J$6,#REF!,9,FALSE))</f>
        <v>#REF!</v>
      </c>
      <c r="K15" s="202" t="e">
        <f>IF(Interface!$S$2=1,VLOOKUP(K$6,#REF!,2,FALSE),VLOOKUP(K$6,#REF!,9,FALSE))</f>
        <v>#REF!</v>
      </c>
      <c r="L15" s="15"/>
      <c r="N15" s="179" t="str">
        <f t="shared" si="0"/>
        <v>Alt 8</v>
      </c>
      <c r="O15" s="180" t="e">
        <f>VLOOKUP(O$4,#REF!,10,FALSE)</f>
        <v>#REF!</v>
      </c>
      <c r="P15" s="180" t="e">
        <f>VLOOKUP(P$4,#REF!,10,FALSE)</f>
        <v>#REF!</v>
      </c>
      <c r="Q15" s="181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10700</v>
      </c>
      <c r="W15" s="39">
        <f>[1]Tables!E18</f>
        <v>2.0275592575423689E-3</v>
      </c>
      <c r="X15" s="40">
        <f>ABS([1]Tables!F18)</f>
        <v>1</v>
      </c>
    </row>
    <row r="16" spans="2:24" ht="16.5" hidden="1" thickBot="1" x14ac:dyDescent="0.35">
      <c r="B16" s="34" t="s">
        <v>54</v>
      </c>
      <c r="C16" s="203" t="e">
        <f>VLOOKUP(C$6,#REF!,2,FALSE)</f>
        <v>#REF!</v>
      </c>
      <c r="D16" s="204" t="e">
        <f>VLOOKUP(D$6,#REF!,2,FALSE)</f>
        <v>#REF!</v>
      </c>
      <c r="E16" s="205" t="e">
        <f>VLOOKUP(E$6,#REF!,2,FALSE)</f>
        <v>#REF!</v>
      </c>
      <c r="F16" s="199" t="e">
        <f>VLOOKUP(F$6,#REF!,11,FALSE)</f>
        <v>#REF!</v>
      </c>
      <c r="G16" s="199" t="e">
        <f>VLOOKUP(G$6,#REF!,11,FALSE)</f>
        <v>#REF!</v>
      </c>
      <c r="H16" s="199" t="e">
        <f>VLOOKUP(H$6,#REF!,11,FALSE)</f>
        <v>#REF!</v>
      </c>
      <c r="I16" s="206" t="e">
        <f>IF(Interface!$S$2=1,VLOOKUP(I$6,#REF!,2,FALSE),VLOOKUP(I$6,#REF!,9,FALSE))</f>
        <v>#REF!</v>
      </c>
      <c r="J16" s="207" t="e">
        <f>IF(Interface!$S$2=1,VLOOKUP(J$6,#REF!,2,FALSE),VLOOKUP(J$6,#REF!,9,FALSE))</f>
        <v>#REF!</v>
      </c>
      <c r="K16" s="208" t="e">
        <f>IF(Interface!$S$2=1,VLOOKUP(K$6,#REF!,2,FALSE),VLOOKUP(K$6,#REF!,9,FALSE))</f>
        <v>#REF!</v>
      </c>
      <c r="L16" s="15"/>
      <c r="N16" s="179" t="str">
        <f t="shared" si="0"/>
        <v>Alt 10</v>
      </c>
      <c r="O16" s="180" t="e">
        <f>VLOOKUP(O$4,#REF!,11,FALSE)</f>
        <v>#REF!</v>
      </c>
      <c r="P16" s="180" t="e">
        <f>VLOOKUP(P$4,#REF!,11,FALSE)</f>
        <v>#REF!</v>
      </c>
      <c r="Q16" s="181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10700</v>
      </c>
      <c r="W16" s="39">
        <f>[1]Tables!E19</f>
        <v>2.0275592575423689E-3</v>
      </c>
      <c r="X16" s="40">
        <f>[1]Tables!F19</f>
        <v>0</v>
      </c>
    </row>
    <row r="17" spans="2:24" ht="15.75" thickBot="1" x14ac:dyDescent="0.3">
      <c r="B17" s="55"/>
      <c r="C17" s="209"/>
      <c r="D17" s="210"/>
      <c r="E17" s="211"/>
      <c r="F17" s="210"/>
      <c r="G17" s="210"/>
      <c r="H17" s="210"/>
      <c r="I17" s="210"/>
      <c r="J17" s="210"/>
      <c r="K17" s="212"/>
      <c r="L17" s="15"/>
      <c r="N17" s="182"/>
      <c r="O17" s="183"/>
      <c r="P17" s="183"/>
      <c r="Q17" s="184"/>
      <c r="S17" s="72"/>
      <c r="T17" s="53"/>
      <c r="U17" s="53"/>
      <c r="V17" s="53"/>
      <c r="W17" s="53"/>
      <c r="X17" s="54"/>
    </row>
    <row r="18" spans="2:24" x14ac:dyDescent="0.25">
      <c r="B18" s="41"/>
      <c r="C18" s="239"/>
      <c r="D18" s="240"/>
      <c r="E18" s="240"/>
      <c r="F18" s="240"/>
      <c r="G18" s="240"/>
      <c r="H18" s="240"/>
      <c r="I18" s="240"/>
      <c r="J18" s="240"/>
      <c r="K18" s="241"/>
      <c r="L18" s="15"/>
      <c r="N18" s="243" t="s">
        <v>55</v>
      </c>
      <c r="O18" s="244"/>
      <c r="P18" s="244"/>
      <c r="Q18" s="245"/>
    </row>
    <row r="19" spans="2:24" x14ac:dyDescent="0.25">
      <c r="B19" s="58" t="str">
        <f t="shared" ref="B19:B27" si="6">B8</f>
        <v>Alt. 1</v>
      </c>
      <c r="C19" s="196">
        <f>ABS(C8-C$7)</f>
        <v>4.0000000012696546E-5</v>
      </c>
      <c r="D19" s="197">
        <f t="shared" ref="D19:K19" si="7">ABS(D8-D$7)</f>
        <v>2.9999999924257281E-5</v>
      </c>
      <c r="E19" s="198">
        <f t="shared" si="7"/>
        <v>1.7170000000987784E-4</v>
      </c>
      <c r="F19" s="213">
        <f t="shared" si="7"/>
        <v>0</v>
      </c>
      <c r="G19" s="214">
        <f t="shared" si="7"/>
        <v>1.6999999998823512E-6</v>
      </c>
      <c r="H19" s="215">
        <f t="shared" si="7"/>
        <v>8.2999999997390717E-6</v>
      </c>
      <c r="I19" s="216">
        <f t="shared" si="7"/>
        <v>0</v>
      </c>
      <c r="J19" s="217">
        <f t="shared" si="7"/>
        <v>2.6876036223200117E-5</v>
      </c>
      <c r="K19" s="218">
        <f t="shared" si="7"/>
        <v>5.3068251574472924E-5</v>
      </c>
      <c r="L19" s="15"/>
      <c r="N19" s="179" t="str">
        <f>N8</f>
        <v>Alt. 1</v>
      </c>
      <c r="O19" s="185">
        <f>F19</f>
        <v>0</v>
      </c>
      <c r="P19" s="185">
        <f t="shared" ref="P19:P27" si="8">G19</f>
        <v>1.6999999998823512E-6</v>
      </c>
      <c r="Q19" s="181">
        <f t="shared" ref="Q19:Q27" si="9">H19</f>
        <v>8.2999999997390717E-6</v>
      </c>
      <c r="V19" s="159"/>
    </row>
    <row r="20" spans="2:24" x14ac:dyDescent="0.25">
      <c r="B20" s="58" t="str">
        <f t="shared" si="6"/>
        <v>Alt. 2</v>
      </c>
      <c r="C20" s="196">
        <f t="shared" ref="C20:K20" si="10">ABS(C9-C$7)</f>
        <v>4.7979999999370193E-4</v>
      </c>
      <c r="D20" s="197">
        <f t="shared" si="10"/>
        <v>3.8246999999955733E-3</v>
      </c>
      <c r="E20" s="198">
        <f t="shared" si="10"/>
        <v>1.0185999999976048E-2</v>
      </c>
      <c r="F20" s="213">
        <f t="shared" si="10"/>
        <v>0</v>
      </c>
      <c r="G20" s="214">
        <f t="shared" si="10"/>
        <v>2.0000000000131024E-5</v>
      </c>
      <c r="H20" s="215">
        <f t="shared" si="10"/>
        <v>6.6599999999805704E-5</v>
      </c>
      <c r="I20" s="216">
        <f t="shared" si="10"/>
        <v>0</v>
      </c>
      <c r="J20" s="217">
        <f t="shared" si="10"/>
        <v>1.7899423406220194E-4</v>
      </c>
      <c r="K20" s="218">
        <f t="shared" si="10"/>
        <v>1.2562342206763333E-3</v>
      </c>
      <c r="L20" s="15"/>
      <c r="N20" s="179" t="str">
        <f>N9</f>
        <v>Alt. 2</v>
      </c>
      <c r="O20" s="185">
        <f>F20</f>
        <v>0</v>
      </c>
      <c r="P20" s="185">
        <f t="shared" si="8"/>
        <v>2.0000000000131024E-5</v>
      </c>
      <c r="Q20" s="181">
        <f t="shared" si="9"/>
        <v>6.6599999999805704E-5</v>
      </c>
      <c r="V20" s="159"/>
    </row>
    <row r="21" spans="2:24" x14ac:dyDescent="0.25">
      <c r="B21" s="58" t="str">
        <f t="shared" si="6"/>
        <v>Alt. 3</v>
      </c>
      <c r="C21" s="196">
        <f>ABS(C10-C$7)</f>
        <v>2.5656000000253698E-3</v>
      </c>
      <c r="D21" s="197">
        <f t="shared" ref="D21:K21" si="11">ABS(D10-D$7)</f>
        <v>1.6151999999920008E-2</v>
      </c>
      <c r="E21" s="198">
        <f t="shared" si="11"/>
        <v>3.9581499999940206E-2</v>
      </c>
      <c r="F21" s="213">
        <f>ABS(F10-F$7)</f>
        <v>3.9999999999817959E-5</v>
      </c>
      <c r="G21" s="214">
        <f t="shared" si="11"/>
        <v>9.170000000002787E-5</v>
      </c>
      <c r="H21" s="215">
        <f t="shared" si="11"/>
        <v>2.4319999999988795E-4</v>
      </c>
      <c r="I21" s="216">
        <f t="shared" si="11"/>
        <v>1.1881001218583265E-4</v>
      </c>
      <c r="J21" s="217">
        <f t="shared" si="11"/>
        <v>9.4065598707970821E-4</v>
      </c>
      <c r="K21" s="218">
        <f t="shared" si="11"/>
        <v>5.2284491267897693E-3</v>
      </c>
      <c r="L21" s="15"/>
      <c r="N21" s="179" t="str">
        <f>N10</f>
        <v>Alt. 3</v>
      </c>
      <c r="O21" s="185">
        <f t="shared" ref="O21:O27" si="12">F21</f>
        <v>3.9999999999817959E-5</v>
      </c>
      <c r="P21" s="185">
        <f t="shared" si="8"/>
        <v>9.170000000002787E-5</v>
      </c>
      <c r="Q21" s="181">
        <f>H21</f>
        <v>2.4319999999988795E-4</v>
      </c>
      <c r="V21" s="159"/>
    </row>
    <row r="22" spans="2:24" x14ac:dyDescent="0.25">
      <c r="B22" s="58"/>
      <c r="C22" s="146"/>
      <c r="D22" s="147"/>
      <c r="E22" s="59"/>
      <c r="F22" s="60"/>
      <c r="G22" s="61"/>
      <c r="H22" s="62"/>
      <c r="I22" s="63"/>
      <c r="J22" s="64"/>
      <c r="K22" s="173"/>
      <c r="L22" s="15"/>
      <c r="N22" s="179"/>
      <c r="O22" s="185"/>
      <c r="P22" s="185"/>
      <c r="Q22" s="181"/>
      <c r="V22" s="159"/>
    </row>
    <row r="23" spans="2:24" hidden="1" x14ac:dyDescent="0.25">
      <c r="B23" s="58" t="str">
        <f t="shared" si="6"/>
        <v>Alt 5</v>
      </c>
      <c r="C23" s="146" t="e">
        <f t="shared" ref="C23:J23" si="13">ABS(C12-C$7)</f>
        <v>#REF!</v>
      </c>
      <c r="D23" s="147" t="e">
        <f t="shared" si="13"/>
        <v>#REF!</v>
      </c>
      <c r="E23" s="59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49" t="e">
        <f t="shared" si="13"/>
        <v>#REF!</v>
      </c>
      <c r="J23" s="150" t="e">
        <f t="shared" si="13"/>
        <v>#REF!</v>
      </c>
      <c r="K23" s="174" t="e">
        <f>ABS(K12-K$7)</f>
        <v>#REF!</v>
      </c>
      <c r="L23" s="15"/>
      <c r="N23" s="179" t="str">
        <f t="shared" ref="N23:N27" si="14">N12</f>
        <v>Alt 5</v>
      </c>
      <c r="O23" s="185" t="e">
        <f t="shared" si="12"/>
        <v>#REF!</v>
      </c>
      <c r="P23" s="185" t="e">
        <f t="shared" si="8"/>
        <v>#REF!</v>
      </c>
      <c r="Q23" s="181" t="e">
        <f t="shared" si="9"/>
        <v>#REF!</v>
      </c>
    </row>
    <row r="24" spans="2:24" hidden="1" x14ac:dyDescent="0.25">
      <c r="B24" s="58" t="str">
        <f t="shared" si="6"/>
        <v>Alt 6</v>
      </c>
      <c r="C24" s="146" t="e">
        <f t="shared" ref="C24:K24" si="15">ABS(C13-C$7)</f>
        <v>#REF!</v>
      </c>
      <c r="D24" s="147" t="e">
        <f t="shared" si="15"/>
        <v>#REF!</v>
      </c>
      <c r="E24" s="59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175" t="e">
        <f t="shared" si="15"/>
        <v>#REF!</v>
      </c>
      <c r="L24" s="15"/>
      <c r="N24" s="179" t="str">
        <f t="shared" si="14"/>
        <v>Alt 6</v>
      </c>
      <c r="O24" s="185" t="e">
        <f t="shared" si="12"/>
        <v>#REF!</v>
      </c>
      <c r="P24" s="185" t="e">
        <f t="shared" si="8"/>
        <v>#REF!</v>
      </c>
      <c r="Q24" s="181" t="e">
        <f t="shared" si="9"/>
        <v>#REF!</v>
      </c>
    </row>
    <row r="25" spans="2:24" hidden="1" x14ac:dyDescent="0.25">
      <c r="B25" s="58" t="str">
        <f t="shared" si="6"/>
        <v>Alt 7</v>
      </c>
      <c r="C25" s="146" t="e">
        <f t="shared" ref="C25:K25" si="16">ABS(C14-C$7)</f>
        <v>#REF!</v>
      </c>
      <c r="D25" s="147" t="e">
        <f t="shared" si="16"/>
        <v>#REF!</v>
      </c>
      <c r="E25" s="59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175" t="e">
        <f t="shared" si="16"/>
        <v>#REF!</v>
      </c>
      <c r="L25" s="15"/>
      <c r="N25" s="179" t="str">
        <f t="shared" si="14"/>
        <v>Alt 7</v>
      </c>
      <c r="O25" s="185" t="e">
        <f t="shared" si="12"/>
        <v>#REF!</v>
      </c>
      <c r="P25" s="185" t="e">
        <f t="shared" si="8"/>
        <v>#REF!</v>
      </c>
      <c r="Q25" s="181" t="e">
        <f t="shared" si="9"/>
        <v>#REF!</v>
      </c>
    </row>
    <row r="26" spans="2:24" hidden="1" x14ac:dyDescent="0.25">
      <c r="B26" s="58" t="str">
        <f t="shared" si="6"/>
        <v>Alt 8</v>
      </c>
      <c r="C26" s="146" t="e">
        <f t="shared" ref="C26:K26" si="17">ABS(C15-C$7)</f>
        <v>#REF!</v>
      </c>
      <c r="D26" s="147" t="e">
        <f t="shared" si="17"/>
        <v>#REF!</v>
      </c>
      <c r="E26" s="59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175" t="e">
        <f t="shared" si="17"/>
        <v>#REF!</v>
      </c>
      <c r="L26" s="15"/>
      <c r="N26" s="179" t="str">
        <f t="shared" si="14"/>
        <v>Alt 8</v>
      </c>
      <c r="O26" s="185" t="e">
        <f t="shared" si="12"/>
        <v>#REF!</v>
      </c>
      <c r="P26" s="185" t="e">
        <f t="shared" si="8"/>
        <v>#REF!</v>
      </c>
      <c r="Q26" s="181" t="e">
        <f t="shared" si="9"/>
        <v>#REF!</v>
      </c>
    </row>
    <row r="27" spans="2:24" ht="15.75" hidden="1" thickBot="1" x14ac:dyDescent="0.3">
      <c r="B27" s="58" t="str">
        <f t="shared" si="6"/>
        <v>Alt 10</v>
      </c>
      <c r="C27" s="120">
        <v>0</v>
      </c>
      <c r="D27" s="120">
        <v>0</v>
      </c>
      <c r="E27" s="120">
        <v>0</v>
      </c>
      <c r="F27" s="117">
        <v>0</v>
      </c>
      <c r="G27" s="118">
        <v>0</v>
      </c>
      <c r="H27" s="119">
        <v>0</v>
      </c>
      <c r="I27" s="120">
        <v>0</v>
      </c>
      <c r="J27" s="121">
        <v>0</v>
      </c>
      <c r="K27" s="176">
        <v>0</v>
      </c>
      <c r="L27" s="15"/>
      <c r="N27" s="179" t="str">
        <f t="shared" si="14"/>
        <v>Alt 10</v>
      </c>
      <c r="O27" s="185">
        <f t="shared" si="12"/>
        <v>0</v>
      </c>
      <c r="P27" s="185">
        <f t="shared" si="8"/>
        <v>0</v>
      </c>
      <c r="Q27" s="181">
        <f t="shared" si="9"/>
        <v>0</v>
      </c>
    </row>
    <row r="28" spans="2:24" ht="15.75" thickBot="1" x14ac:dyDescent="0.3">
      <c r="B28" s="41"/>
      <c r="C28" s="56"/>
      <c r="D28" s="56"/>
      <c r="E28" s="56"/>
      <c r="F28" s="68"/>
      <c r="G28" s="68"/>
      <c r="H28" s="68"/>
      <c r="K28" s="177"/>
      <c r="L28" s="15"/>
      <c r="N28" s="182"/>
      <c r="O28" s="183"/>
      <c r="P28" s="183"/>
      <c r="Q28" s="184"/>
    </row>
    <row r="29" spans="2:24" x14ac:dyDescent="0.25">
      <c r="B29" s="14" t="s">
        <v>56</v>
      </c>
      <c r="E29" s="160">
        <f>1-(E10/E7)</f>
        <v>6.4117485124470797E-5</v>
      </c>
      <c r="H29" s="160">
        <f>1-(H10/H7)</f>
        <v>7.0967778153518957E-5</v>
      </c>
      <c r="K29" s="178">
        <f>1-(K10/K7)</f>
        <v>6.022909191949477E-5</v>
      </c>
      <c r="L29" s="15"/>
      <c r="N29" s="243" t="s">
        <v>57</v>
      </c>
      <c r="O29" s="244"/>
      <c r="P29" s="244"/>
      <c r="Q29" s="245"/>
    </row>
    <row r="30" spans="2:24" x14ac:dyDescent="0.25">
      <c r="B30" s="14"/>
      <c r="L30" s="15"/>
      <c r="N30" s="179" t="str">
        <f t="shared" ref="N30:N39" si="18">N7</f>
        <v>Alt. 0 (No Action)</v>
      </c>
      <c r="O30" s="154">
        <f>O7*O$5/100</f>
        <v>4.6052082100800008E-2</v>
      </c>
      <c r="P30" s="154">
        <f>P7*P$5/100</f>
        <v>6.0639392426400013E-2</v>
      </c>
      <c r="Q30" s="155">
        <f t="shared" ref="O30:Q33" si="19">Q7*Q$5/100</f>
        <v>7.4021198587199993E-2</v>
      </c>
    </row>
    <row r="31" spans="2:24" ht="15.75" thickBot="1" x14ac:dyDescent="0.3"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N31" s="179" t="str">
        <f t="shared" si="18"/>
        <v>Alt. 1</v>
      </c>
      <c r="O31" s="154">
        <f>O8*O$5/100</f>
        <v>4.6052082100800008E-2</v>
      </c>
      <c r="P31" s="154">
        <f t="shared" si="19"/>
        <v>6.0639355706400007E-2</v>
      </c>
      <c r="Q31" s="155">
        <f t="shared" si="19"/>
        <v>7.4021019307200009E-2</v>
      </c>
    </row>
    <row r="32" spans="2:24" x14ac:dyDescent="0.25">
      <c r="B32" s="69"/>
      <c r="N32" s="179" t="str">
        <f t="shared" si="18"/>
        <v>Alt. 2</v>
      </c>
      <c r="O32" s="154">
        <f t="shared" si="19"/>
        <v>4.6052082100800008E-2</v>
      </c>
      <c r="P32" s="154">
        <f>P9*P$5/100</f>
        <v>6.0638960426400004E-2</v>
      </c>
      <c r="Q32" s="155">
        <f t="shared" si="19"/>
        <v>7.401976002720001E-2</v>
      </c>
    </row>
    <row r="33" spans="2:17" x14ac:dyDescent="0.25">
      <c r="E33" s="56"/>
      <c r="N33" s="179" t="str">
        <f t="shared" si="18"/>
        <v>Alt. 3</v>
      </c>
      <c r="O33" s="154">
        <f t="shared" si="19"/>
        <v>4.6051218100800012E-2</v>
      </c>
      <c r="P33" s="154">
        <f t="shared" si="19"/>
        <v>6.0637411706400003E-2</v>
      </c>
      <c r="Q33" s="155">
        <f t="shared" si="19"/>
        <v>7.4015945467200001E-2</v>
      </c>
    </row>
    <row r="34" spans="2:17" x14ac:dyDescent="0.25">
      <c r="B34" s="242"/>
      <c r="C34" s="242"/>
      <c r="E34" s="56"/>
      <c r="F34" s="56"/>
      <c r="N34" s="179"/>
      <c r="O34" s="154"/>
      <c r="P34" s="154"/>
      <c r="Q34" s="155"/>
    </row>
    <row r="35" spans="2:17" hidden="1" x14ac:dyDescent="0.25">
      <c r="B35" s="107"/>
      <c r="C35" s="107"/>
      <c r="N35" s="179" t="str">
        <f t="shared" si="18"/>
        <v>Alt 5</v>
      </c>
      <c r="O35" s="186" t="e">
        <f t="shared" ref="O35:Q37" si="20">O12*O$5/100</f>
        <v>#REF!</v>
      </c>
      <c r="P35" s="186" t="e">
        <f t="shared" si="20"/>
        <v>#REF!</v>
      </c>
      <c r="Q35" s="187" t="e">
        <f t="shared" si="20"/>
        <v>#REF!</v>
      </c>
    </row>
    <row r="36" spans="2:17" hidden="1" x14ac:dyDescent="0.25">
      <c r="B36" s="107"/>
      <c r="C36" s="107"/>
      <c r="N36" s="179" t="str">
        <f t="shared" si="18"/>
        <v>Alt 6</v>
      </c>
      <c r="O36" s="186" t="e">
        <f t="shared" si="20"/>
        <v>#REF!</v>
      </c>
      <c r="P36" s="186" t="e">
        <f t="shared" si="20"/>
        <v>#REF!</v>
      </c>
      <c r="Q36" s="187" t="e">
        <f t="shared" si="20"/>
        <v>#REF!</v>
      </c>
    </row>
    <row r="37" spans="2:17" hidden="1" x14ac:dyDescent="0.25">
      <c r="B37" s="107"/>
      <c r="C37" s="107"/>
      <c r="N37" s="179" t="str">
        <f t="shared" si="18"/>
        <v>Alt 7</v>
      </c>
      <c r="O37" s="186" t="e">
        <f t="shared" si="20"/>
        <v>#REF!</v>
      </c>
      <c r="P37" s="186" t="e">
        <f t="shared" si="20"/>
        <v>#REF!</v>
      </c>
      <c r="Q37" s="187" t="e">
        <f t="shared" si="20"/>
        <v>#REF!</v>
      </c>
    </row>
    <row r="38" spans="2:17" hidden="1" x14ac:dyDescent="0.25">
      <c r="B38" s="107"/>
      <c r="C38" s="107"/>
      <c r="N38" s="179" t="str">
        <f t="shared" si="18"/>
        <v>Alt 8</v>
      </c>
      <c r="O38" s="186" t="e">
        <f t="shared" ref="O38:Q39" si="21">O15*O$5/100</f>
        <v>#REF!</v>
      </c>
      <c r="P38" s="186" t="e">
        <f t="shared" si="21"/>
        <v>#REF!</v>
      </c>
      <c r="Q38" s="187" t="e">
        <f t="shared" si="21"/>
        <v>#REF!</v>
      </c>
    </row>
    <row r="39" spans="2:17" hidden="1" x14ac:dyDescent="0.25">
      <c r="B39" s="107"/>
      <c r="C39" s="107"/>
      <c r="N39" s="179" t="str">
        <f t="shared" si="18"/>
        <v>Alt 10</v>
      </c>
      <c r="O39" s="186" t="e">
        <f t="shared" si="21"/>
        <v>#REF!</v>
      </c>
      <c r="P39" s="186" t="e">
        <f t="shared" si="21"/>
        <v>#REF!</v>
      </c>
      <c r="Q39" s="187" t="e">
        <f t="shared" si="21"/>
        <v>#REF!</v>
      </c>
    </row>
    <row r="40" spans="2:17" ht="15.75" thickBot="1" x14ac:dyDescent="0.3">
      <c r="B40" s="107"/>
      <c r="C40" s="107"/>
      <c r="E40" s="56"/>
      <c r="F40" s="56"/>
      <c r="N40" s="182"/>
      <c r="O40" s="183"/>
      <c r="P40" s="183"/>
      <c r="Q40" s="184"/>
    </row>
    <row r="41" spans="2:17" x14ac:dyDescent="0.25">
      <c r="B41" s="107"/>
      <c r="C41" s="107"/>
      <c r="N41" s="243" t="s">
        <v>58</v>
      </c>
      <c r="O41" s="244"/>
      <c r="P41" s="244"/>
      <c r="Q41" s="245"/>
    </row>
    <row r="42" spans="2:17" x14ac:dyDescent="0.25">
      <c r="B42" s="249"/>
      <c r="C42" s="249"/>
      <c r="N42" s="179" t="str">
        <f t="shared" ref="N42:N48" si="22">N31</f>
        <v>Alt. 1</v>
      </c>
      <c r="O42" s="154">
        <f t="shared" ref="O42:Q48" si="23">(O$5*O19)/100</f>
        <v>0</v>
      </c>
      <c r="P42" s="154">
        <f t="shared" si="23"/>
        <v>3.6719999997458789E-8</v>
      </c>
      <c r="Q42" s="155">
        <f t="shared" si="23"/>
        <v>1.7927999999436395E-7</v>
      </c>
    </row>
    <row r="43" spans="2:17" x14ac:dyDescent="0.25">
      <c r="N43" s="179" t="str">
        <f t="shared" si="22"/>
        <v>Alt. 2</v>
      </c>
      <c r="O43" s="154">
        <f t="shared" si="23"/>
        <v>0</v>
      </c>
      <c r="P43" s="154">
        <f t="shared" si="23"/>
        <v>4.3200000000283015E-7</v>
      </c>
      <c r="Q43" s="155">
        <f>(Q$5*Q20)/100</f>
        <v>1.4385599999958032E-6</v>
      </c>
    </row>
    <row r="44" spans="2:17" x14ac:dyDescent="0.25">
      <c r="B44" s="242"/>
      <c r="C44" s="242"/>
      <c r="N44" s="179" t="str">
        <f t="shared" si="22"/>
        <v>Alt. 3</v>
      </c>
      <c r="O44" s="154">
        <f t="shared" si="23"/>
        <v>8.6399999999606797E-7</v>
      </c>
      <c r="P44" s="154">
        <f t="shared" si="23"/>
        <v>1.9807200000006023E-6</v>
      </c>
      <c r="Q44" s="155">
        <f>(Q$5*Q21)/100</f>
        <v>5.2531199999975803E-6</v>
      </c>
    </row>
    <row r="45" spans="2:17" x14ac:dyDescent="0.25">
      <c r="N45" s="41"/>
      <c r="O45" s="154"/>
      <c r="P45" s="154"/>
      <c r="Q45" s="155"/>
    </row>
    <row r="46" spans="2:17" hidden="1" x14ac:dyDescent="0.25">
      <c r="N46" s="41" t="str">
        <f t="shared" si="22"/>
        <v>Alt 5</v>
      </c>
      <c r="O46" s="70" t="e">
        <f t="shared" si="23"/>
        <v>#REF!</v>
      </c>
      <c r="P46" s="70" t="e">
        <f t="shared" si="23"/>
        <v>#REF!</v>
      </c>
      <c r="Q46" s="71" t="e">
        <f t="shared" si="23"/>
        <v>#REF!</v>
      </c>
    </row>
    <row r="47" spans="2:17" hidden="1" x14ac:dyDescent="0.25">
      <c r="N47" s="41" t="str">
        <f t="shared" si="22"/>
        <v>Alt 6</v>
      </c>
      <c r="O47" s="70" t="e">
        <f t="shared" si="23"/>
        <v>#REF!</v>
      </c>
      <c r="P47" s="70" t="e">
        <f t="shared" si="23"/>
        <v>#REF!</v>
      </c>
      <c r="Q47" s="71" t="e">
        <f t="shared" si="23"/>
        <v>#REF!</v>
      </c>
    </row>
    <row r="48" spans="2:17" hidden="1" x14ac:dyDescent="0.25">
      <c r="N48" s="41" t="str">
        <f t="shared" si="22"/>
        <v>Alt 7</v>
      </c>
      <c r="O48" s="70" t="e">
        <f t="shared" si="23"/>
        <v>#REF!</v>
      </c>
      <c r="P48" s="70" t="e">
        <f t="shared" si="23"/>
        <v>#REF!</v>
      </c>
      <c r="Q48" s="71" t="e">
        <f t="shared" si="23"/>
        <v>#REF!</v>
      </c>
    </row>
    <row r="49" spans="14:17" hidden="1" x14ac:dyDescent="0.25">
      <c r="N49" s="41" t="str">
        <f>N38</f>
        <v>Alt 8</v>
      </c>
      <c r="O49" s="70" t="e">
        <f t="shared" ref="O49:Q50" si="24">(O$5*O26)/100</f>
        <v>#REF!</v>
      </c>
      <c r="P49" s="70" t="e">
        <f t="shared" si="24"/>
        <v>#REF!</v>
      </c>
      <c r="Q49" s="71" t="e">
        <f t="shared" si="24"/>
        <v>#REF!</v>
      </c>
    </row>
    <row r="50" spans="14:17" hidden="1" x14ac:dyDescent="0.25">
      <c r="N50" s="41" t="str">
        <f>N39</f>
        <v>Alt 10</v>
      </c>
      <c r="O50" s="70">
        <f t="shared" si="24"/>
        <v>0</v>
      </c>
      <c r="P50" s="70">
        <f t="shared" si="24"/>
        <v>0</v>
      </c>
      <c r="Q50" s="71">
        <f t="shared" si="24"/>
        <v>0</v>
      </c>
    </row>
    <row r="51" spans="14:17" ht="15.75" thickBot="1" x14ac:dyDescent="0.3">
      <c r="N51" s="74"/>
      <c r="O51" s="75"/>
      <c r="P51" s="75"/>
      <c r="Q51" s="76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workbookViewId="0"/>
  </sheetViews>
  <sheetFormatPr defaultRowHeight="15" x14ac:dyDescent="0.25"/>
  <cols>
    <col min="4" max="4" width="9.5703125" customWidth="1"/>
    <col min="5" max="5" width="10.85546875" customWidth="1"/>
    <col min="7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26" t="s">
        <v>59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2:19" ht="12.6" customHeight="1" x14ac:dyDescent="0.25">
      <c r="B3" s="14" t="s">
        <v>60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1" t="s">
        <v>61</v>
      </c>
      <c r="M5" s="15"/>
    </row>
    <row r="6" spans="2:19" x14ac:dyDescent="0.25">
      <c r="B6" s="41"/>
      <c r="C6" s="46"/>
      <c r="D6" s="47"/>
      <c r="E6" s="47"/>
      <c r="F6" s="47"/>
      <c r="G6" s="47"/>
      <c r="H6" s="47"/>
      <c r="I6" s="47"/>
      <c r="J6" s="47"/>
      <c r="K6" s="48"/>
      <c r="L6" s="48"/>
      <c r="M6" s="15"/>
    </row>
    <row r="7" spans="2:19" x14ac:dyDescent="0.25">
      <c r="B7" s="41">
        <v>2020</v>
      </c>
      <c r="C7" s="49">
        <f>[1]Tables!C31</f>
        <v>189.30084588090921</v>
      </c>
      <c r="D7" s="50">
        <f>[1]Tables!D31</f>
        <v>189.30084588090921</v>
      </c>
      <c r="E7" s="50">
        <f>[1]Tables!E31</f>
        <v>189.30084588090921</v>
      </c>
      <c r="F7" s="50">
        <f>[1]Tables!F31</f>
        <v>189.30084588090921</v>
      </c>
      <c r="G7" s="50">
        <f>[1]Tables!G31</f>
        <v>189.30084588090921</v>
      </c>
      <c r="H7" s="50">
        <f>[1]Tables!H31</f>
        <v>189.30084588090921</v>
      </c>
      <c r="I7" s="50">
        <f>[1]Tables!I31</f>
        <v>189.30084588090921</v>
      </c>
      <c r="J7" s="50">
        <f>[1]Tables!J31</f>
        <v>189.30084588090921</v>
      </c>
      <c r="K7" s="51">
        <f>[1]Tables!K31</f>
        <v>189.30084588090921</v>
      </c>
      <c r="L7" s="51">
        <f>[1]Tables!L31</f>
        <v>189.30084588090921</v>
      </c>
      <c r="M7" s="15"/>
    </row>
    <row r="8" spans="2:19" x14ac:dyDescent="0.25">
      <c r="B8" s="41">
        <v>2040</v>
      </c>
      <c r="C8" s="49">
        <f>[1]Tables!C32</f>
        <v>144.6689667</v>
      </c>
      <c r="D8" s="50">
        <f>[1]Tables!D32</f>
        <v>144.6330418</v>
      </c>
      <c r="E8" s="50">
        <f>[1]Tables!E32</f>
        <v>143.46918580000002</v>
      </c>
      <c r="F8" s="50">
        <f>[1]Tables!F32</f>
        <v>138.69603499999999</v>
      </c>
      <c r="G8" s="50">
        <f>[1]Tables!G32</f>
        <v>0</v>
      </c>
      <c r="H8" s="50">
        <f>[1]Tables!H32</f>
        <v>0</v>
      </c>
      <c r="I8" s="50">
        <f>[1]Tables!I32</f>
        <v>0</v>
      </c>
      <c r="J8" s="50">
        <f>[1]Tables!J32</f>
        <v>0</v>
      </c>
      <c r="K8" s="51">
        <f>[1]Tables!K32</f>
        <v>0</v>
      </c>
      <c r="L8" s="51">
        <f>[1]Tables!L32</f>
        <v>0</v>
      </c>
      <c r="M8" s="15"/>
      <c r="O8" s="50"/>
      <c r="P8" s="50"/>
      <c r="Q8" s="50"/>
    </row>
    <row r="9" spans="2:19" x14ac:dyDescent="0.25">
      <c r="B9" s="41">
        <v>2060</v>
      </c>
      <c r="C9" s="49">
        <f>[1]Tables!C33</f>
        <v>124.65343329603631</v>
      </c>
      <c r="D9" s="50">
        <f>[1]Tables!D33</f>
        <v>124.57725144893286</v>
      </c>
      <c r="E9" s="50">
        <f>[1]Tables!E33</f>
        <v>122.80863725124607</v>
      </c>
      <c r="F9" s="50">
        <f>[1]Tables!F33</f>
        <v>117.80840806943438</v>
      </c>
      <c r="G9" s="50">
        <f>[1]Tables!G33</f>
        <v>0</v>
      </c>
      <c r="H9" s="50">
        <f>[1]Tables!H33</f>
        <v>0</v>
      </c>
      <c r="I9" s="50">
        <f>[1]Tables!I33</f>
        <v>0</v>
      </c>
      <c r="J9" s="50">
        <f>[1]Tables!J33</f>
        <v>0</v>
      </c>
      <c r="K9" s="51">
        <f>[1]Tables!K33</f>
        <v>0</v>
      </c>
      <c r="L9" s="51">
        <f>[1]Tables!L33</f>
        <v>0</v>
      </c>
      <c r="M9" s="15"/>
    </row>
    <row r="10" spans="2:19" x14ac:dyDescent="0.25">
      <c r="B10" s="41">
        <v>2080</v>
      </c>
      <c r="C10" s="49">
        <f>[1]Tables!C34</f>
        <v>123.7743183005766</v>
      </c>
      <c r="D10" s="50">
        <f>[1]Tables!D34</f>
        <v>123.69867372390682</v>
      </c>
      <c r="E10" s="50">
        <f>[1]Tables!E34</f>
        <v>121.94253263042002</v>
      </c>
      <c r="F10" s="50">
        <f>[1]Tables!F34</f>
        <v>116.97756743082057</v>
      </c>
      <c r="G10" s="50">
        <f>[1]Tables!G34</f>
        <v>0</v>
      </c>
      <c r="H10" s="50">
        <f>[1]Tables!H34</f>
        <v>0</v>
      </c>
      <c r="I10" s="50">
        <f>[1]Tables!I34</f>
        <v>0</v>
      </c>
      <c r="J10" s="50">
        <f>[1]Tables!J34</f>
        <v>0</v>
      </c>
      <c r="K10" s="51">
        <f>[1]Tables!K34</f>
        <v>0</v>
      </c>
      <c r="L10" s="51">
        <f>[1]Tables!L34</f>
        <v>0</v>
      </c>
      <c r="M10" s="15"/>
    </row>
    <row r="11" spans="2:19" x14ac:dyDescent="0.25">
      <c r="B11" s="41">
        <v>2100</v>
      </c>
      <c r="C11" s="65">
        <f>[1]Tables!C35</f>
        <v>115.12135807144202</v>
      </c>
      <c r="D11" s="66">
        <f>[1]Tables!D35</f>
        <v>115.05100174456796</v>
      </c>
      <c r="E11" s="66">
        <f>[1]Tables!E35</f>
        <v>113.41763102257124</v>
      </c>
      <c r="F11" s="66">
        <f>[1]Tables!F35</f>
        <v>108.79976243397357</v>
      </c>
      <c r="G11" s="66">
        <f>[1]Tables!G35</f>
        <v>0</v>
      </c>
      <c r="H11" s="66">
        <f>[1]Tables!H35</f>
        <v>0</v>
      </c>
      <c r="I11" s="66">
        <f>[1]Tables!I35</f>
        <v>0</v>
      </c>
      <c r="J11" s="66">
        <f>[1]Tables!J35</f>
        <v>0</v>
      </c>
      <c r="K11" s="67">
        <f>[1]Tables!K35</f>
        <v>0</v>
      </c>
      <c r="L11" s="67">
        <f>[1]Tables!L35</f>
        <v>0</v>
      </c>
      <c r="M11" s="15"/>
      <c r="N11" s="50"/>
    </row>
    <row r="12" spans="2:19" x14ac:dyDescent="0.25">
      <c r="B12" s="41"/>
      <c r="C12" s="50"/>
      <c r="E12" s="50"/>
      <c r="F12" s="50"/>
      <c r="M12" s="15"/>
    </row>
    <row r="13" spans="2:19" x14ac:dyDescent="0.25">
      <c r="B13" s="41" t="s">
        <v>62</v>
      </c>
      <c r="F13" s="50"/>
      <c r="M13" s="15"/>
      <c r="Q13" s="50"/>
      <c r="S13" s="157"/>
    </row>
    <row r="14" spans="2:19" x14ac:dyDescent="0.25">
      <c r="B14" s="41"/>
      <c r="C14" s="127"/>
      <c r="D14" s="128"/>
      <c r="E14" s="128"/>
      <c r="F14" s="128"/>
      <c r="G14" s="128"/>
      <c r="H14" s="128"/>
      <c r="I14" s="128"/>
      <c r="J14" s="128"/>
      <c r="K14" s="129"/>
      <c r="L14" s="129"/>
      <c r="M14" s="15"/>
      <c r="Q14" s="158"/>
      <c r="S14" s="157"/>
    </row>
    <row r="15" spans="2:19" x14ac:dyDescent="0.25">
      <c r="B15" s="41">
        <v>2020</v>
      </c>
      <c r="C15" s="49">
        <f>[1]Tables!C39</f>
        <v>6.1851414891818095</v>
      </c>
      <c r="D15" s="50">
        <f>[1]Tables!D39</f>
        <v>6.1851414891818095</v>
      </c>
      <c r="E15" s="50">
        <f>[1]Tables!E39</f>
        <v>6.1851414891818095</v>
      </c>
      <c r="F15" s="50">
        <f>[1]Tables!F39</f>
        <v>6.1851414891818095</v>
      </c>
      <c r="G15" s="50">
        <f>[1]Tables!G39</f>
        <v>6.1851414891818095</v>
      </c>
      <c r="H15" s="50">
        <f>[1]Tables!H39</f>
        <v>6.1851414891818095</v>
      </c>
      <c r="I15" s="50">
        <f>[1]Tables!I39</f>
        <v>6.1851414891818095</v>
      </c>
      <c r="J15" s="50">
        <f>[1]Tables!J39</f>
        <v>6.1851414891818095</v>
      </c>
      <c r="K15" s="51">
        <f>[1]Tables!K39</f>
        <v>6.1851414891818095</v>
      </c>
      <c r="L15" s="108">
        <f>[1]Tables!L39</f>
        <v>6.1851414891818095</v>
      </c>
      <c r="M15" s="15"/>
      <c r="Q15" s="50"/>
    </row>
    <row r="16" spans="2:19" x14ac:dyDescent="0.25">
      <c r="B16" s="41">
        <v>2040</v>
      </c>
      <c r="C16" s="49">
        <f>[1]Tables!C40</f>
        <v>5.2901025524999996</v>
      </c>
      <c r="D16" s="50">
        <f>[1]Tables!D40</f>
        <v>5.2891905525</v>
      </c>
      <c r="E16" s="50">
        <f>[1]Tables!E40</f>
        <v>5.2581969675</v>
      </c>
      <c r="F16" s="50">
        <f>[1]Tables!F40</f>
        <v>5.1299964149999999</v>
      </c>
      <c r="G16" s="50">
        <f>[1]Tables!G40</f>
        <v>0</v>
      </c>
      <c r="H16" s="50">
        <f>[1]Tables!H40</f>
        <v>0</v>
      </c>
      <c r="I16" s="50">
        <f>[1]Tables!I40</f>
        <v>0</v>
      </c>
      <c r="J16" s="50">
        <f>[1]Tables!J40</f>
        <v>0</v>
      </c>
      <c r="K16" s="51">
        <f>[1]Tables!K40</f>
        <v>0</v>
      </c>
      <c r="L16" s="108">
        <f>[1]Tables!L40</f>
        <v>0</v>
      </c>
      <c r="M16" s="15"/>
      <c r="Q16" s="158"/>
    </row>
    <row r="17" spans="2:13" x14ac:dyDescent="0.25">
      <c r="B17" s="41">
        <v>2060</v>
      </c>
      <c r="C17" s="49">
        <f>[1]Tables!C41</f>
        <v>4.9188859781053731</v>
      </c>
      <c r="D17" s="50">
        <f>[1]Tables!D41</f>
        <v>4.9169672128828976</v>
      </c>
      <c r="E17" s="50">
        <f>[1]Tables!E41</f>
        <v>4.8710523027863166</v>
      </c>
      <c r="F17" s="50">
        <f>[1]Tables!F41</f>
        <v>4.7339412315349705</v>
      </c>
      <c r="G17" s="50">
        <f>[1]Tables!G41</f>
        <v>0</v>
      </c>
      <c r="H17" s="50">
        <f>[1]Tables!H41</f>
        <v>0</v>
      </c>
      <c r="I17" s="50">
        <f>[1]Tables!I41</f>
        <v>0</v>
      </c>
      <c r="J17" s="50">
        <f>[1]Tables!J41</f>
        <v>0</v>
      </c>
      <c r="K17" s="51">
        <f>[1]Tables!K41</f>
        <v>0</v>
      </c>
      <c r="L17" s="108">
        <f>[1]Tables!L41</f>
        <v>0</v>
      </c>
      <c r="M17" s="15"/>
    </row>
    <row r="18" spans="2:13" x14ac:dyDescent="0.25">
      <c r="B18" s="41">
        <v>2080</v>
      </c>
      <c r="C18" s="49">
        <f>[1]Tables!C42</f>
        <v>4.8841956666557138</v>
      </c>
      <c r="D18" s="50">
        <f>[1]Tables!D42</f>
        <v>4.8822904334735115</v>
      </c>
      <c r="E18" s="50">
        <f>[1]Tables!E42</f>
        <v>4.8366993370490778</v>
      </c>
      <c r="F18" s="50">
        <f>[1]Tables!F42</f>
        <v>4.7005552379507982</v>
      </c>
      <c r="G18" s="50">
        <f>[1]Tables!G42</f>
        <v>0</v>
      </c>
      <c r="H18" s="50">
        <f>[1]Tables!H42</f>
        <v>0</v>
      </c>
      <c r="I18" s="50">
        <f>[1]Tables!I42</f>
        <v>0</v>
      </c>
      <c r="J18" s="50">
        <f>[1]Tables!J42</f>
        <v>0</v>
      </c>
      <c r="K18" s="51">
        <f>[1]Tables!K42</f>
        <v>0</v>
      </c>
      <c r="L18" s="108">
        <f>[1]Tables!L42</f>
        <v>0</v>
      </c>
      <c r="M18" s="15"/>
    </row>
    <row r="19" spans="2:13" x14ac:dyDescent="0.25">
      <c r="B19" s="41">
        <v>2100</v>
      </c>
      <c r="C19" s="65">
        <f>[1]Tables!C43</f>
        <v>4.5427455869045081</v>
      </c>
      <c r="D19" s="66">
        <f>[1]Tables!D43</f>
        <v>4.5409735469984147</v>
      </c>
      <c r="E19" s="66">
        <f>[1]Tables!E43</f>
        <v>4.4985696864204794</v>
      </c>
      <c r="F19" s="66">
        <f>[1]Tables!F43</f>
        <v>4.3719433086968991</v>
      </c>
      <c r="G19" s="66">
        <f>[1]Tables!G43</f>
        <v>0</v>
      </c>
      <c r="H19" s="66">
        <f>[1]Tables!H43</f>
        <v>0</v>
      </c>
      <c r="I19" s="66">
        <f>[1]Tables!I43</f>
        <v>0</v>
      </c>
      <c r="J19" s="66">
        <f>[1]Tables!J43</f>
        <v>0</v>
      </c>
      <c r="K19" s="67">
        <f>[1]Tables!K43</f>
        <v>0</v>
      </c>
      <c r="L19" s="109">
        <f>[1]Tables!L43</f>
        <v>0</v>
      </c>
      <c r="M19" s="15"/>
    </row>
    <row r="20" spans="2:13" x14ac:dyDescent="0.25">
      <c r="B20" s="41"/>
      <c r="C20" s="50"/>
      <c r="D20" s="50"/>
      <c r="E20" s="50"/>
      <c r="F20" s="50"/>
      <c r="G20" s="50"/>
      <c r="H20" s="50"/>
      <c r="I20" s="50"/>
      <c r="J20" s="50"/>
      <c r="K20" s="50"/>
      <c r="M20" s="15"/>
    </row>
    <row r="21" spans="2:13" x14ac:dyDescent="0.25">
      <c r="B21" s="41" t="s">
        <v>63</v>
      </c>
      <c r="C21" s="50"/>
      <c r="D21" s="50"/>
      <c r="E21" s="50"/>
      <c r="F21" s="50"/>
      <c r="G21" s="50"/>
      <c r="H21" s="50"/>
      <c r="I21" s="50"/>
      <c r="J21" s="50"/>
      <c r="K21" s="50"/>
      <c r="M21" s="15"/>
    </row>
    <row r="22" spans="2:13" x14ac:dyDescent="0.25">
      <c r="B22" s="41"/>
      <c r="C22" s="46"/>
      <c r="D22" s="47"/>
      <c r="E22" s="47"/>
      <c r="F22" s="47"/>
      <c r="G22" s="47"/>
      <c r="H22" s="47"/>
      <c r="I22" s="47"/>
      <c r="J22" s="47"/>
      <c r="K22" s="48"/>
      <c r="L22" s="130"/>
      <c r="M22" s="15"/>
    </row>
    <row r="23" spans="2:13" x14ac:dyDescent="0.25">
      <c r="B23" s="41">
        <v>2020</v>
      </c>
      <c r="C23" s="49">
        <f>[1]Tables!C47</f>
        <v>2.0253872307183669</v>
      </c>
      <c r="D23" s="50">
        <f>[1]Tables!D47</f>
        <v>2.0253872307183669</v>
      </c>
      <c r="E23" s="50">
        <f>[1]Tables!E47</f>
        <v>2.0253872307183669</v>
      </c>
      <c r="F23" s="50">
        <f>[1]Tables!F47</f>
        <v>2.0253872307183669</v>
      </c>
      <c r="G23" s="50">
        <f>[1]Tables!G47</f>
        <v>2.0253872307183669</v>
      </c>
      <c r="H23" s="50">
        <f>[1]Tables!H47</f>
        <v>2.0253872307183669</v>
      </c>
      <c r="I23" s="50">
        <f>[1]Tables!I47</f>
        <v>2.0253872307183669</v>
      </c>
      <c r="J23" s="50">
        <f>[1]Tables!J47</f>
        <v>2.0253872307183669</v>
      </c>
      <c r="K23" s="51">
        <f>[1]Tables!K47</f>
        <v>2.0253872307183669</v>
      </c>
      <c r="L23" s="111">
        <f>[1]Tables!L47</f>
        <v>0</v>
      </c>
      <c r="M23" s="15"/>
    </row>
    <row r="24" spans="2:13" x14ac:dyDescent="0.25">
      <c r="B24" s="41">
        <v>2040</v>
      </c>
      <c r="C24" s="49">
        <f>[1]Tables!C48</f>
        <v>1.619161926036</v>
      </c>
      <c r="D24" s="50">
        <f>[1]Tables!D48</f>
        <v>1.6185730297600001</v>
      </c>
      <c r="E24" s="50">
        <f>[1]Tables!E48</f>
        <v>1.600642044642</v>
      </c>
      <c r="F24" s="50">
        <f>[1]Tables!F48</f>
        <v>1.52888644018</v>
      </c>
      <c r="G24" s="50">
        <f>[1]Tables!G48</f>
        <v>0</v>
      </c>
      <c r="H24" s="50">
        <f>[1]Tables!H48</f>
        <v>0</v>
      </c>
      <c r="I24" s="50">
        <f>[1]Tables!I48</f>
        <v>0</v>
      </c>
      <c r="J24" s="50">
        <f>[1]Tables!J48</f>
        <v>0</v>
      </c>
      <c r="K24" s="51">
        <f>[1]Tables!K48</f>
        <v>0</v>
      </c>
      <c r="L24" s="111">
        <f>[1]Tables!L48</f>
        <v>0</v>
      </c>
      <c r="M24" s="15"/>
    </row>
    <row r="25" spans="2:13" x14ac:dyDescent="0.25">
      <c r="B25" s="41">
        <v>2060</v>
      </c>
      <c r="C25" s="49">
        <f>[1]Tables!C49</f>
        <v>1.4893437026719178</v>
      </c>
      <c r="D25" s="50">
        <f>[1]Tables!D49</f>
        <v>1.4880516759551066</v>
      </c>
      <c r="E25" s="50">
        <f>[1]Tables!E49</f>
        <v>1.460053897808842</v>
      </c>
      <c r="F25" s="50">
        <f>[1]Tables!F49</f>
        <v>1.3909257418627599</v>
      </c>
      <c r="G25" s="50">
        <f>[1]Tables!G49</f>
        <v>0</v>
      </c>
      <c r="H25" s="50">
        <f>[1]Tables!H49</f>
        <v>0</v>
      </c>
      <c r="I25" s="50">
        <f>[1]Tables!I49</f>
        <v>0</v>
      </c>
      <c r="J25" s="50">
        <f>[1]Tables!J49</f>
        <v>0</v>
      </c>
      <c r="K25" s="51">
        <f>[1]Tables!K49</f>
        <v>0</v>
      </c>
      <c r="L25" s="111">
        <f>[1]Tables!L49</f>
        <v>0</v>
      </c>
      <c r="M25" s="15"/>
    </row>
    <row r="26" spans="2:13" x14ac:dyDescent="0.25">
      <c r="B26" s="41">
        <v>2080</v>
      </c>
      <c r="C26" s="49">
        <f>[1]Tables!C50</f>
        <v>1.4788401461489051</v>
      </c>
      <c r="D26" s="50">
        <f>[1]Tables!D50</f>
        <v>1.4775572314158676</v>
      </c>
      <c r="E26" s="50">
        <f>[1]Tables!E50</f>
        <v>1.4497569068491551</v>
      </c>
      <c r="F26" s="50">
        <f>[1]Tables!F50</f>
        <v>1.3811162753690558</v>
      </c>
      <c r="G26" s="50">
        <f>[1]Tables!G50</f>
        <v>0</v>
      </c>
      <c r="H26" s="50">
        <f>[1]Tables!H50</f>
        <v>0</v>
      </c>
      <c r="I26" s="50">
        <f>[1]Tables!I50</f>
        <v>0</v>
      </c>
      <c r="J26" s="50">
        <f>[1]Tables!J50</f>
        <v>0</v>
      </c>
      <c r="K26" s="51">
        <f>[1]Tables!K50</f>
        <v>0</v>
      </c>
      <c r="L26" s="111">
        <f>[1]Tables!L50</f>
        <v>0</v>
      </c>
      <c r="M26" s="15"/>
    </row>
    <row r="27" spans="2:13" x14ac:dyDescent="0.25">
      <c r="B27" s="41">
        <v>2100</v>
      </c>
      <c r="C27" s="65">
        <f>[1]Tables!C51</f>
        <v>1.3754556545551078</v>
      </c>
      <c r="D27" s="66">
        <f>[1]Tables!D51</f>
        <v>1.374262427330067</v>
      </c>
      <c r="E27" s="66">
        <f>[1]Tables!E51</f>
        <v>1.3484056004625184</v>
      </c>
      <c r="F27" s="66">
        <f>[1]Tables!F51</f>
        <v>1.2845635787623373</v>
      </c>
      <c r="G27" s="66">
        <f>[1]Tables!G51</f>
        <v>0</v>
      </c>
      <c r="H27" s="66">
        <f>[1]Tables!H51</f>
        <v>0</v>
      </c>
      <c r="I27" s="66">
        <f>[1]Tables!I51</f>
        <v>0</v>
      </c>
      <c r="J27" s="66">
        <f>[1]Tables!J51</f>
        <v>0</v>
      </c>
      <c r="K27" s="67">
        <f>[1]Tables!K51</f>
        <v>0</v>
      </c>
      <c r="L27" s="112">
        <f>[1]Tables!L51</f>
        <v>0</v>
      </c>
      <c r="M27" s="15"/>
    </row>
    <row r="28" spans="2:13" x14ac:dyDescent="0.25">
      <c r="B28" s="41"/>
      <c r="C28" s="50"/>
      <c r="D28" s="50"/>
      <c r="E28" s="50"/>
      <c r="F28" s="50"/>
      <c r="G28" s="50"/>
      <c r="H28" s="50"/>
      <c r="I28" s="50"/>
      <c r="J28" s="50"/>
      <c r="K28" s="50"/>
      <c r="L28" s="56"/>
      <c r="M28" s="15"/>
    </row>
    <row r="29" spans="2:13" x14ac:dyDescent="0.25">
      <c r="B29" s="41" t="s">
        <v>64</v>
      </c>
      <c r="C29" s="50"/>
      <c r="D29" s="50"/>
      <c r="E29" s="50"/>
      <c r="F29" s="50"/>
      <c r="G29" s="50"/>
      <c r="H29" s="50"/>
      <c r="I29" s="50"/>
      <c r="J29" s="50"/>
      <c r="K29" s="50"/>
      <c r="M29" s="15"/>
    </row>
    <row r="30" spans="2:13" x14ac:dyDescent="0.25">
      <c r="B30" s="41"/>
      <c r="C30" s="46"/>
      <c r="D30" s="47"/>
      <c r="E30" s="47"/>
      <c r="F30" s="47"/>
      <c r="G30" s="47"/>
      <c r="H30" s="47"/>
      <c r="I30" s="47"/>
      <c r="J30" s="47"/>
      <c r="K30" s="48"/>
      <c r="L30" s="48"/>
      <c r="M30" s="15"/>
    </row>
    <row r="31" spans="2:13" x14ac:dyDescent="0.25">
      <c r="B31" s="41">
        <v>2020</v>
      </c>
      <c r="C31" s="49">
        <f t="shared" ref="C31:L35" si="0">C7+C15+C23</f>
        <v>197.51137460080938</v>
      </c>
      <c r="D31" s="50">
        <f t="shared" si="0"/>
        <v>197.51137460080938</v>
      </c>
      <c r="E31" s="50">
        <f t="shared" si="0"/>
        <v>197.51137460080938</v>
      </c>
      <c r="F31" s="50">
        <f t="shared" si="0"/>
        <v>197.51137460080938</v>
      </c>
      <c r="G31" s="50">
        <f t="shared" si="0"/>
        <v>197.51137460080938</v>
      </c>
      <c r="H31" s="50">
        <f t="shared" si="0"/>
        <v>197.51137460080938</v>
      </c>
      <c r="I31" s="50">
        <f t="shared" si="0"/>
        <v>197.51137460080938</v>
      </c>
      <c r="J31" s="50">
        <f t="shared" si="0"/>
        <v>197.51137460080938</v>
      </c>
      <c r="K31" s="51">
        <f t="shared" si="0"/>
        <v>197.51137460080938</v>
      </c>
      <c r="L31" s="111">
        <f t="shared" si="0"/>
        <v>195.48598737009101</v>
      </c>
      <c r="M31" s="15"/>
    </row>
    <row r="32" spans="2:13" x14ac:dyDescent="0.25">
      <c r="B32" s="41">
        <v>2040</v>
      </c>
      <c r="C32" s="49">
        <f t="shared" si="0"/>
        <v>151.57823117853599</v>
      </c>
      <c r="D32" s="50">
        <f t="shared" si="0"/>
        <v>151.54080538226</v>
      </c>
      <c r="E32" s="50">
        <f t="shared" si="0"/>
        <v>150.32802481214202</v>
      </c>
      <c r="F32" s="50">
        <f>F8+F16+F24</f>
        <v>145.35491785517999</v>
      </c>
      <c r="G32" s="50">
        <f t="shared" si="0"/>
        <v>0</v>
      </c>
      <c r="H32" s="50">
        <f t="shared" si="0"/>
        <v>0</v>
      </c>
      <c r="I32" s="50">
        <f t="shared" si="0"/>
        <v>0</v>
      </c>
      <c r="J32" s="50">
        <f t="shared" si="0"/>
        <v>0</v>
      </c>
      <c r="K32" s="51">
        <f t="shared" si="0"/>
        <v>0</v>
      </c>
      <c r="L32" s="111">
        <f t="shared" si="0"/>
        <v>0</v>
      </c>
      <c r="M32" s="15"/>
    </row>
    <row r="33" spans="2:13" x14ac:dyDescent="0.25">
      <c r="B33" s="41">
        <v>2060</v>
      </c>
      <c r="C33" s="49">
        <f t="shared" si="0"/>
        <v>131.06166297681361</v>
      </c>
      <c r="D33" s="50">
        <f t="shared" si="0"/>
        <v>130.98227033777087</v>
      </c>
      <c r="E33" s="50">
        <f t="shared" si="0"/>
        <v>129.13974345184121</v>
      </c>
      <c r="F33" s="50">
        <f t="shared" si="0"/>
        <v>123.93327504283211</v>
      </c>
      <c r="G33" s="50">
        <f t="shared" si="0"/>
        <v>0</v>
      </c>
      <c r="H33" s="50">
        <f t="shared" si="0"/>
        <v>0</v>
      </c>
      <c r="I33" s="50">
        <f t="shared" si="0"/>
        <v>0</v>
      </c>
      <c r="J33" s="50">
        <f t="shared" si="0"/>
        <v>0</v>
      </c>
      <c r="K33" s="51">
        <f t="shared" si="0"/>
        <v>0</v>
      </c>
      <c r="L33" s="111">
        <f t="shared" si="0"/>
        <v>0</v>
      </c>
      <c r="M33" s="15"/>
    </row>
    <row r="34" spans="2:13" x14ac:dyDescent="0.25">
      <c r="B34" s="41">
        <v>2080</v>
      </c>
      <c r="C34" s="49">
        <f t="shared" si="0"/>
        <v>130.13735411338121</v>
      </c>
      <c r="D34" s="50">
        <f t="shared" si="0"/>
        <v>130.05852138879618</v>
      </c>
      <c r="E34" s="50">
        <f t="shared" si="0"/>
        <v>128.22898887431825</v>
      </c>
      <c r="F34" s="50">
        <f t="shared" si="0"/>
        <v>123.05923894414042</v>
      </c>
      <c r="G34" s="50">
        <f t="shared" si="0"/>
        <v>0</v>
      </c>
      <c r="H34" s="50">
        <f t="shared" si="0"/>
        <v>0</v>
      </c>
      <c r="I34" s="50">
        <f t="shared" si="0"/>
        <v>0</v>
      </c>
      <c r="J34" s="50">
        <f t="shared" si="0"/>
        <v>0</v>
      </c>
      <c r="K34" s="51">
        <f t="shared" si="0"/>
        <v>0</v>
      </c>
      <c r="L34" s="111">
        <f t="shared" si="0"/>
        <v>0</v>
      </c>
      <c r="M34" s="15"/>
    </row>
    <row r="35" spans="2:13" x14ac:dyDescent="0.25">
      <c r="B35" s="41">
        <v>2100</v>
      </c>
      <c r="C35" s="65">
        <f t="shared" si="0"/>
        <v>121.03955931290163</v>
      </c>
      <c r="D35" s="66">
        <f t="shared" si="0"/>
        <v>120.96623771889644</v>
      </c>
      <c r="E35" s="66">
        <f t="shared" si="0"/>
        <v>119.26460630945424</v>
      </c>
      <c r="F35" s="66">
        <f t="shared" si="0"/>
        <v>114.4562693214328</v>
      </c>
      <c r="G35" s="66">
        <f t="shared" si="0"/>
        <v>0</v>
      </c>
      <c r="H35" s="66">
        <f t="shared" si="0"/>
        <v>0</v>
      </c>
      <c r="I35" s="66">
        <f t="shared" si="0"/>
        <v>0</v>
      </c>
      <c r="J35" s="66">
        <f t="shared" si="0"/>
        <v>0</v>
      </c>
      <c r="K35" s="67">
        <f t="shared" si="0"/>
        <v>0</v>
      </c>
      <c r="L35" s="112">
        <f t="shared" si="0"/>
        <v>0</v>
      </c>
      <c r="M35" s="15"/>
    </row>
    <row r="36" spans="2:13" x14ac:dyDescent="0.25">
      <c r="B36" s="4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5"/>
    </row>
    <row r="37" spans="2:13" ht="15.75" thickBot="1" x14ac:dyDescent="0.3">
      <c r="B37" s="72"/>
      <c r="C37" s="53"/>
      <c r="D37" s="53"/>
      <c r="E37" s="53"/>
      <c r="F37" s="53"/>
      <c r="G37" s="73"/>
      <c r="H37" s="73"/>
      <c r="I37" s="73"/>
      <c r="J37" s="73"/>
      <c r="K37" s="73"/>
      <c r="L37" s="73"/>
      <c r="M37" s="54"/>
    </row>
    <row r="38" spans="2:13" ht="15.75" thickBot="1" x14ac:dyDescent="0.3"/>
    <row r="39" spans="2:13" x14ac:dyDescent="0.25">
      <c r="C39" s="250" t="s">
        <v>65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2"/>
    </row>
    <row r="40" spans="2:13" x14ac:dyDescent="0.25">
      <c r="C40" s="253"/>
      <c r="D40" s="254"/>
      <c r="E40" s="254"/>
      <c r="F40" s="254"/>
      <c r="G40" s="254"/>
      <c r="H40" s="254"/>
      <c r="I40" s="254"/>
      <c r="J40" s="254"/>
      <c r="K40" s="254"/>
      <c r="L40" s="254"/>
      <c r="M40" s="255"/>
    </row>
    <row r="41" spans="2:13" x14ac:dyDescent="0.25">
      <c r="C41" s="23" t="s">
        <v>66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56" t="s">
        <v>67</v>
      </c>
      <c r="D42" s="257" t="s">
        <v>68</v>
      </c>
      <c r="E42" s="257"/>
      <c r="F42" s="257"/>
      <c r="G42" s="257"/>
      <c r="H42" s="257"/>
      <c r="I42" s="257"/>
      <c r="J42" s="257"/>
      <c r="K42" s="257"/>
      <c r="L42" s="148"/>
      <c r="M42" s="15"/>
    </row>
    <row r="43" spans="2:13" ht="40.35" customHeight="1" x14ac:dyDescent="0.25">
      <c r="C43" s="256"/>
      <c r="D43" s="42" t="str">
        <f t="shared" ref="D43:L43" si="1">D4</f>
        <v>Alt. 1</v>
      </c>
      <c r="E43" s="145" t="str">
        <f t="shared" si="1"/>
        <v>Alt. 2</v>
      </c>
      <c r="F43" s="42" t="str">
        <f t="shared" si="1"/>
        <v>Alt. 3</v>
      </c>
      <c r="G43" s="42">
        <f t="shared" si="1"/>
        <v>0</v>
      </c>
      <c r="H43" s="42" t="str">
        <f>H4</f>
        <v>Alt 5</v>
      </c>
      <c r="I43" s="42" t="str">
        <f t="shared" si="1"/>
        <v>Alt 6</v>
      </c>
      <c r="J43" s="42" t="str">
        <f t="shared" si="1"/>
        <v>Alt 7</v>
      </c>
      <c r="K43" s="42" t="str">
        <f t="shared" si="1"/>
        <v>Alt 8</v>
      </c>
      <c r="L43" s="42" t="str">
        <f t="shared" si="1"/>
        <v>Alt 10</v>
      </c>
      <c r="M43" s="15"/>
    </row>
    <row r="44" spans="2:13" x14ac:dyDescent="0.25">
      <c r="C44" s="44">
        <v>2021</v>
      </c>
      <c r="D44" s="131">
        <f>-('Emission Reductions'!C14*10^6)/'CO2 per vehicle'!$J5</f>
        <v>0</v>
      </c>
      <c r="E44" s="132">
        <f>-('Emission Reductions'!D14*10^6)/'CO2 per vehicle'!$J5</f>
        <v>0</v>
      </c>
      <c r="F44" s="132">
        <f>-('Emission Reductions'!E14*10^6)/'CO2 per vehicle'!$J5</f>
        <v>0</v>
      </c>
      <c r="G44" s="132">
        <f>-('Emission Reductions'!F14*10^6)/'CO2 per vehicle'!$J5</f>
        <v>0</v>
      </c>
      <c r="H44" s="132">
        <f>-('Emission Reductions'!G14*10^6)/'CO2 per vehicle'!$J5</f>
        <v>0</v>
      </c>
      <c r="I44" s="132">
        <f>-('Emission Reductions'!H14*10^6)/'CO2 per vehicle'!$J5</f>
        <v>0</v>
      </c>
      <c r="J44" s="132">
        <f>-('Emission Reductions'!I14*10^6)/'CO2 per vehicle'!$J5</f>
        <v>0</v>
      </c>
      <c r="K44" s="133">
        <f>-('Emission Reductions'!J14*10^6)/'CO2 per vehicle'!$J5</f>
        <v>0</v>
      </c>
      <c r="L44" s="133">
        <f>-('Emission Reductions'!K14*10^6)/'CO2 per vehicle'!$J5</f>
        <v>0</v>
      </c>
      <c r="M44" s="15"/>
    </row>
    <row r="45" spans="2:13" x14ac:dyDescent="0.25">
      <c r="C45" s="44">
        <v>2022</v>
      </c>
      <c r="D45" s="134">
        <f>-('Emission Reductions'!C15*10^6)/'CO2 per vehicle'!$J6</f>
        <v>0</v>
      </c>
      <c r="E45" s="135">
        <f>-('Emission Reductions'!D15*10^6)/'CO2 per vehicle'!$J6</f>
        <v>0</v>
      </c>
      <c r="F45" s="135">
        <f>-('Emission Reductions'!E15*10^6)/'CO2 per vehicle'!$J6</f>
        <v>0</v>
      </c>
      <c r="G45" s="135">
        <f>-('Emission Reductions'!F15*10^6)/'CO2 per vehicle'!$J6</f>
        <v>249506429.09999999</v>
      </c>
      <c r="H45" s="135">
        <f>-('Emission Reductions'!G15*10^6)/'CO2 per vehicle'!$J6</f>
        <v>249506429.09999999</v>
      </c>
      <c r="I45" s="135">
        <f>-('Emission Reductions'!H15*10^6)/'CO2 per vehicle'!$J6</f>
        <v>249506429.09999999</v>
      </c>
      <c r="J45" s="135">
        <f>-('Emission Reductions'!I15*10^6)/'CO2 per vehicle'!$J6</f>
        <v>249506429.09999999</v>
      </c>
      <c r="K45" s="136">
        <f>-('Emission Reductions'!J15*10^6)/'CO2 per vehicle'!$J6</f>
        <v>249506429.09999999</v>
      </c>
      <c r="L45" s="136">
        <f>-('Emission Reductions'!K15*10^6)/'CO2 per vehicle'!$J6</f>
        <v>249506429.09999999</v>
      </c>
      <c r="M45" s="15"/>
    </row>
    <row r="46" spans="2:13" x14ac:dyDescent="0.25">
      <c r="C46" s="44">
        <v>2023</v>
      </c>
      <c r="D46" s="134">
        <f>-('Emission Reductions'!C16*10^6)/'CO2 per vehicle'!$J7</f>
        <v>0</v>
      </c>
      <c r="E46" s="135">
        <f>-('Emission Reductions'!D16*10^6)/'CO2 per vehicle'!$J7</f>
        <v>0</v>
      </c>
      <c r="F46" s="135">
        <f>-('Emission Reductions'!E16*10^6)/'CO2 per vehicle'!$J7</f>
        <v>0</v>
      </c>
      <c r="G46" s="135">
        <f>-('Emission Reductions'!F16*10^6)/'CO2 per vehicle'!$J7</f>
        <v>250449900.30000001</v>
      </c>
      <c r="H46" s="135">
        <f>-('Emission Reductions'!G16*10^6)/'CO2 per vehicle'!$J7</f>
        <v>250449900.30000001</v>
      </c>
      <c r="I46" s="135">
        <f>-('Emission Reductions'!H16*10^6)/'CO2 per vehicle'!$J7</f>
        <v>250449900.30000001</v>
      </c>
      <c r="J46" s="135">
        <f>-('Emission Reductions'!I16*10^6)/'CO2 per vehicle'!$J7</f>
        <v>250449900.30000001</v>
      </c>
      <c r="K46" s="136">
        <f>-('Emission Reductions'!J16*10^6)/'CO2 per vehicle'!$J7</f>
        <v>250449900.30000001</v>
      </c>
      <c r="L46" s="136">
        <f>-('Emission Reductions'!K16*10^6)/'CO2 per vehicle'!$J7</f>
        <v>250449900.30000001</v>
      </c>
      <c r="M46" s="15"/>
    </row>
    <row r="47" spans="2:13" x14ac:dyDescent="0.25">
      <c r="C47" s="44">
        <v>2024</v>
      </c>
      <c r="D47" s="134">
        <f>-('Emission Reductions'!C17*10^6)/'CO2 per vehicle'!$J8</f>
        <v>0</v>
      </c>
      <c r="E47" s="135">
        <f>-('Emission Reductions'!D17*10^6)/'CO2 per vehicle'!$J8</f>
        <v>0</v>
      </c>
      <c r="F47" s="135">
        <f>-('Emission Reductions'!E17*10^6)/'CO2 per vehicle'!$J8</f>
        <v>0</v>
      </c>
      <c r="G47" s="135">
        <f>-('Emission Reductions'!F17*10^6)/'CO2 per vehicle'!$J8</f>
        <v>252107768.90000001</v>
      </c>
      <c r="H47" s="135">
        <f>-('Emission Reductions'!G17*10^6)/'CO2 per vehicle'!$J8</f>
        <v>252107768.90000001</v>
      </c>
      <c r="I47" s="135">
        <f>-('Emission Reductions'!H17*10^6)/'CO2 per vehicle'!$J8</f>
        <v>252107768.90000001</v>
      </c>
      <c r="J47" s="135">
        <f>-('Emission Reductions'!I17*10^6)/'CO2 per vehicle'!$J8</f>
        <v>252107768.90000001</v>
      </c>
      <c r="K47" s="136">
        <f>-('Emission Reductions'!J17*10^6)/'CO2 per vehicle'!$J8</f>
        <v>252107768.90000001</v>
      </c>
      <c r="L47" s="136">
        <f>-('Emission Reductions'!K17*10^6)/'CO2 per vehicle'!$J8</f>
        <v>252107768.90000001</v>
      </c>
      <c r="M47" s="15"/>
    </row>
    <row r="48" spans="2:13" x14ac:dyDescent="0.25">
      <c r="C48" s="44">
        <v>2025</v>
      </c>
      <c r="D48" s="137">
        <f>-('Emission Reductions'!C18*10^6)/'CO2 per vehicle'!$J9</f>
        <v>0</v>
      </c>
      <c r="E48" s="138">
        <f>-('Emission Reductions'!D18*10^6)/'CO2 per vehicle'!$J9</f>
        <v>0</v>
      </c>
      <c r="F48" s="138">
        <f>-('Emission Reductions'!E18*10^6)/'CO2 per vehicle'!$J9</f>
        <v>0</v>
      </c>
      <c r="G48" s="138">
        <f>-('Emission Reductions'!F18*10^6)/'CO2 per vehicle'!$J9</f>
        <v>253949460.69999999</v>
      </c>
      <c r="H48" s="138">
        <f>-('Emission Reductions'!G18*10^6)/'CO2 per vehicle'!$J9</f>
        <v>253949460.69999999</v>
      </c>
      <c r="I48" s="138">
        <f>-('Emission Reductions'!H18*10^6)/'CO2 per vehicle'!$J9</f>
        <v>253949460.69999999</v>
      </c>
      <c r="J48" s="138">
        <f>-('Emission Reductions'!I18*10^6)/'CO2 per vehicle'!$J9</f>
        <v>253949460.69999999</v>
      </c>
      <c r="K48" s="139">
        <f>-('Emission Reductions'!J18*10^6)/'CO2 per vehicle'!$J9</f>
        <v>253949460.69999999</v>
      </c>
      <c r="L48" s="139">
        <f>-('Emission Reductions'!K18*10^6)/'CO2 per vehicle'!$J9</f>
        <v>253949460.69999999</v>
      </c>
      <c r="M48" s="15"/>
    </row>
    <row r="49" spans="3:13" x14ac:dyDescent="0.25">
      <c r="C49" s="57"/>
      <c r="D49" s="140" t="s">
        <v>69</v>
      </c>
      <c r="E49" s="141"/>
      <c r="F49" s="141"/>
      <c r="G49" s="141"/>
      <c r="H49" s="141"/>
      <c r="I49" s="141"/>
      <c r="J49" s="141"/>
      <c r="K49" s="141"/>
      <c r="L49" s="141"/>
      <c r="M49" s="15"/>
    </row>
    <row r="50" spans="3:13" x14ac:dyDescent="0.25">
      <c r="C50" s="44">
        <v>2025</v>
      </c>
      <c r="D50" s="142">
        <f>D48/10^6</f>
        <v>0</v>
      </c>
      <c r="E50" s="143">
        <f t="shared" ref="E50:L50" si="2">E48/10^6</f>
        <v>0</v>
      </c>
      <c r="F50" s="143">
        <f>F48/10^6</f>
        <v>0</v>
      </c>
      <c r="G50" s="143">
        <f t="shared" si="2"/>
        <v>253.94946069999997</v>
      </c>
      <c r="H50" s="143">
        <f t="shared" si="2"/>
        <v>253.94946069999997</v>
      </c>
      <c r="I50" s="143">
        <f t="shared" si="2"/>
        <v>253.94946069999997</v>
      </c>
      <c r="J50" s="143">
        <f t="shared" si="2"/>
        <v>253.94946069999997</v>
      </c>
      <c r="K50" s="144">
        <f t="shared" si="2"/>
        <v>253.94946069999997</v>
      </c>
      <c r="L50" s="144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56" t="s">
        <v>70</v>
      </c>
      <c r="D52" s="50">
        <f>D48</f>
        <v>0</v>
      </c>
      <c r="E52" s="50">
        <f t="shared" ref="E52:L52" si="3">E48</f>
        <v>0</v>
      </c>
      <c r="F52" s="50">
        <f t="shared" si="3"/>
        <v>0</v>
      </c>
      <c r="G52" s="50">
        <f t="shared" si="3"/>
        <v>253949460.69999999</v>
      </c>
      <c r="H52" s="50">
        <f t="shared" si="3"/>
        <v>253949460.69999999</v>
      </c>
      <c r="I52" s="50">
        <f t="shared" si="3"/>
        <v>253949460.69999999</v>
      </c>
      <c r="J52" s="50">
        <f t="shared" si="3"/>
        <v>253949460.69999999</v>
      </c>
      <c r="K52" s="50">
        <f t="shared" si="3"/>
        <v>253949460.69999999</v>
      </c>
      <c r="L52" s="50">
        <f t="shared" si="3"/>
        <v>253949460.69999999</v>
      </c>
      <c r="M52" s="15"/>
    </row>
    <row r="53" spans="3:13" x14ac:dyDescent="0.25">
      <c r="C53" s="256"/>
      <c r="D53" s="43"/>
      <c r="E53" s="43"/>
      <c r="F53" s="43"/>
      <c r="G53" s="43"/>
      <c r="H53" s="43"/>
      <c r="I53" s="43"/>
      <c r="J53" s="43"/>
      <c r="K53" s="43"/>
      <c r="L53" s="43"/>
      <c r="M53" s="15"/>
    </row>
    <row r="54" spans="3:13" ht="15.75" thickBot="1" x14ac:dyDescent="0.3"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4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13" max="13" width="17" customWidth="1"/>
  </cols>
  <sheetData>
    <row r="1" spans="1:23" x14ac:dyDescent="0.25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1"/>
      <c r="O1" s="81"/>
      <c r="P1" s="81"/>
      <c r="Q1" s="81"/>
      <c r="R1" s="81"/>
      <c r="S1" s="81"/>
    </row>
    <row r="2" spans="1:23" x14ac:dyDescent="0.25">
      <c r="A2" s="78"/>
      <c r="B2" s="79" t="s">
        <v>72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0"/>
      <c r="N2" s="81"/>
      <c r="O2" s="81"/>
      <c r="P2" s="81"/>
      <c r="Q2" s="81"/>
      <c r="R2" s="81"/>
      <c r="S2" s="81"/>
    </row>
    <row r="3" spans="1:23" ht="60" x14ac:dyDescent="0.25">
      <c r="A3" s="81"/>
      <c r="B3" s="82" t="s">
        <v>73</v>
      </c>
      <c r="C3" s="82" t="s">
        <v>74</v>
      </c>
      <c r="D3" s="82" t="s">
        <v>75</v>
      </c>
      <c r="E3" s="82" t="s">
        <v>76</v>
      </c>
      <c r="F3" s="82" t="s">
        <v>50</v>
      </c>
      <c r="G3" s="82" t="s">
        <v>51</v>
      </c>
      <c r="H3" s="82" t="s">
        <v>52</v>
      </c>
      <c r="I3" s="82" t="s">
        <v>53</v>
      </c>
      <c r="J3" s="82" t="s">
        <v>77</v>
      </c>
      <c r="K3" s="82" t="s">
        <v>54</v>
      </c>
      <c r="L3" s="83"/>
      <c r="M3" s="80"/>
      <c r="N3" s="82" t="s">
        <v>78</v>
      </c>
      <c r="O3" s="82" t="s">
        <v>74</v>
      </c>
      <c r="P3" s="82" t="s">
        <v>75</v>
      </c>
      <c r="Q3" s="82" t="s">
        <v>76</v>
      </c>
      <c r="R3" s="82" t="s">
        <v>50</v>
      </c>
      <c r="S3" s="82" t="s">
        <v>51</v>
      </c>
      <c r="T3" s="82" t="s">
        <v>52</v>
      </c>
      <c r="U3" s="82" t="s">
        <v>53</v>
      </c>
      <c r="V3" s="82" t="s">
        <v>77</v>
      </c>
      <c r="W3" s="82" t="s">
        <v>54</v>
      </c>
    </row>
    <row r="4" spans="1:23" x14ac:dyDescent="0.25">
      <c r="A4" s="84">
        <v>2005</v>
      </c>
      <c r="B4" s="85">
        <f>('[1]GHG emissions totals'!B12+'[1]GHG emissions totals'!N$12+'[1]GHG emissions totals'!Z$12)/10^6</f>
        <v>213.87661238310565</v>
      </c>
      <c r="C4" s="85">
        <f>('[1]GHG emissions totals'!C12+'[1]GHG emissions totals'!O$12+'[1]GHG emissions totals'!AA$12)/10^6</f>
        <v>213.87661238310565</v>
      </c>
      <c r="D4" s="85">
        <f>('[1]GHG emissions totals'!D12+'[1]GHG emissions totals'!P$12+'[1]GHG emissions totals'!AB$12)/10^6</f>
        <v>213.87661238310565</v>
      </c>
      <c r="E4" s="85">
        <f>('[1]GHG emissions totals'!E12+'[1]GHG emissions totals'!Q$12+'[1]GHG emissions totals'!AC$12)/10^6</f>
        <v>213.87661238310565</v>
      </c>
      <c r="F4" s="85">
        <f>('[1]GHG emissions totals'!F12+'[1]GHG emissions totals'!R$12+'[1]GHG emissions totals'!AD$12)/10^6</f>
        <v>213.87661238310565</v>
      </c>
      <c r="G4" s="85">
        <f>('[1]GHG emissions totals'!G12+'[1]GHG emissions totals'!S$12+'[1]GHG emissions totals'!AE$12)/10^6</f>
        <v>213.87661238310565</v>
      </c>
      <c r="H4" s="85">
        <f>('[1]GHG emissions totals'!H12+'[1]GHG emissions totals'!T$12+'[1]GHG emissions totals'!AF$12)/10^6</f>
        <v>213.87661238310565</v>
      </c>
      <c r="I4" s="85">
        <f>('[1]GHG emissions totals'!I12+'[1]GHG emissions totals'!U$12+'[1]GHG emissions totals'!AG$12)/10^6</f>
        <v>213.87661238310565</v>
      </c>
      <c r="J4" s="85">
        <f>('[1]GHG emissions totals'!J12+'[1]GHG emissions totals'!V$12+'[1]GHG emissions totals'!AH$12)/10^6</f>
        <v>213.87661238310565</v>
      </c>
      <c r="K4" s="85">
        <f>('[1]GHG emissions totals'!K12+'[1]GHG emissions totals'!W$12+'[1]GHG emissions totals'!AI$12)/10^6</f>
        <v>211.50686565486365</v>
      </c>
      <c r="L4" s="85"/>
      <c r="M4" s="80">
        <v>2005</v>
      </c>
      <c r="N4" s="85">
        <f>'[1]GHG emissions totals'!B12/10^6</f>
        <v>204.96926847636365</v>
      </c>
      <c r="O4" s="85">
        <f>'[1]GHG emissions totals'!C12/10^6</f>
        <v>204.96926847636365</v>
      </c>
      <c r="P4" s="85">
        <f>'[1]GHG emissions totals'!D12/10^6</f>
        <v>204.96926847636365</v>
      </c>
      <c r="Q4" s="85">
        <f>'[1]GHG emissions totals'!E12/10^6</f>
        <v>204.96926847636365</v>
      </c>
      <c r="R4" s="85">
        <f>'[1]GHG emissions totals'!F12/10^6</f>
        <v>204.96926847636365</v>
      </c>
      <c r="S4" s="85">
        <f>'[1]GHG emissions totals'!G12/10^6</f>
        <v>204.96926847636365</v>
      </c>
      <c r="T4" s="85">
        <f>'[1]GHG emissions totals'!H12/10^6</f>
        <v>204.96926847636365</v>
      </c>
      <c r="U4" s="85">
        <f>'[1]GHG emissions totals'!I12/10^6</f>
        <v>204.96926847636365</v>
      </c>
      <c r="V4" s="85">
        <f>'[1]GHG emissions totals'!J12/10^6</f>
        <v>204.96926847636365</v>
      </c>
      <c r="W4" s="85">
        <f>'[1]GHG emissions totals'!K12/10^6</f>
        <v>204.96926847636365</v>
      </c>
    </row>
    <row r="5" spans="1:23" x14ac:dyDescent="0.25">
      <c r="A5" s="84">
        <v>2030</v>
      </c>
      <c r="B5" s="85">
        <f>('[1]GHG emissions totals'!B37+'[1]GHG emissions totals'!N$37+'[1]GHG emissions totals'!Z$37)/10^6</f>
        <v>187.9631189703</v>
      </c>
      <c r="C5" s="85">
        <f>('[1]GHG emissions totals'!C37+'[1]GHG emissions totals'!O$37+'[1]GHG emissions totals'!AA$37)/10^6</f>
        <v>187.96066142606603</v>
      </c>
      <c r="D5" s="85">
        <f>('[1]GHG emissions totals'!D37+'[1]GHG emissions totals'!P$37+'[1]GHG emissions totals'!AB$37)/10^6</f>
        <v>187.95429536323999</v>
      </c>
      <c r="E5" s="85">
        <f>('[1]GHG emissions totals'!E37+'[1]GHG emissions totals'!Q$37+'[1]GHG emissions totals'!AC$37)/10^6</f>
        <v>187.94320421669602</v>
      </c>
      <c r="F5" s="85">
        <f>('[1]GHG emissions totals'!F37+'[1]GHG emissions totals'!R$37+'[1]GHG emissions totals'!AD$37)/10^6</f>
        <v>0</v>
      </c>
      <c r="G5" s="85">
        <f>('[1]GHG emissions totals'!G37+'[1]GHG emissions totals'!S$37+'[1]GHG emissions totals'!AE$37)/10^6</f>
        <v>0</v>
      </c>
      <c r="H5" s="85">
        <f>('[1]GHG emissions totals'!H37+'[1]GHG emissions totals'!T$37+'[1]GHG emissions totals'!AF$37)/10^6</f>
        <v>0</v>
      </c>
      <c r="I5" s="85">
        <f>('[1]GHG emissions totals'!I37+'[1]GHG emissions totals'!U$37+'[1]GHG emissions totals'!AG$37)/10^6</f>
        <v>0</v>
      </c>
      <c r="J5" s="85">
        <f>('[1]GHG emissions totals'!J37+'[1]GHG emissions totals'!V$37+'[1]GHG emissions totals'!AH$37)/10^6</f>
        <v>0</v>
      </c>
      <c r="K5" s="85">
        <f>('[1]GHG emissions totals'!K37+'[1]GHG emissions totals'!W$37+'[1]GHG emissions totals'!AI$37)/10^6</f>
        <v>0</v>
      </c>
      <c r="L5" s="85"/>
      <c r="M5" s="80">
        <v>2025</v>
      </c>
      <c r="N5" s="85">
        <f>'[1]GHG emissions totals'!B32/10^6</f>
        <v>183.38918130000002</v>
      </c>
      <c r="O5" s="85">
        <f>'[1]GHG emissions totals'!C32/10^6</f>
        <v>183.38918130000002</v>
      </c>
      <c r="P5" s="85">
        <f>'[1]GHG emissions totals'!D32/10^6</f>
        <v>183.38918130000002</v>
      </c>
      <c r="Q5" s="85">
        <f>'[1]GHG emissions totals'!E32/10^6</f>
        <v>183.38918130000002</v>
      </c>
      <c r="R5" s="85">
        <f>'[1]GHG emissions totals'!F32/10^6</f>
        <v>0</v>
      </c>
      <c r="S5" s="85">
        <f>'[1]GHG emissions totals'!G32/10^6</f>
        <v>0</v>
      </c>
      <c r="T5" s="85">
        <f>'[1]GHG emissions totals'!H32/10^6</f>
        <v>0</v>
      </c>
      <c r="U5" s="85">
        <f>'[1]GHG emissions totals'!I32/10^6</f>
        <v>0</v>
      </c>
      <c r="V5" s="85">
        <f>'[1]GHG emissions totals'!J32/10^6</f>
        <v>0</v>
      </c>
      <c r="W5" s="85">
        <f>'[1]GHG emissions totals'!K32/10^6</f>
        <v>0</v>
      </c>
    </row>
    <row r="6" spans="1:23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0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x14ac:dyDescent="0.25">
      <c r="A7" s="86" t="s">
        <v>79</v>
      </c>
      <c r="B7" s="87">
        <f t="shared" ref="B7:K7" si="0">B4*(1-0.17)</f>
        <v>177.51758827797769</v>
      </c>
      <c r="C7" s="87">
        <f t="shared" si="0"/>
        <v>177.51758827797769</v>
      </c>
      <c r="D7" s="87">
        <f t="shared" si="0"/>
        <v>177.51758827797769</v>
      </c>
      <c r="E7" s="87">
        <f t="shared" si="0"/>
        <v>177.51758827797769</v>
      </c>
      <c r="F7" s="87">
        <f t="shared" si="0"/>
        <v>177.51758827797769</v>
      </c>
      <c r="G7" s="87">
        <f t="shared" si="0"/>
        <v>177.51758827797769</v>
      </c>
      <c r="H7" s="87">
        <f t="shared" si="0"/>
        <v>177.51758827797769</v>
      </c>
      <c r="I7" s="87">
        <f t="shared" si="0"/>
        <v>177.51758827797769</v>
      </c>
      <c r="J7" s="87">
        <f t="shared" si="0"/>
        <v>177.51758827797769</v>
      </c>
      <c r="K7" s="87">
        <f t="shared" si="0"/>
        <v>175.55069849353683</v>
      </c>
      <c r="L7" s="87"/>
      <c r="M7" s="86" t="s">
        <v>80</v>
      </c>
      <c r="N7" s="87">
        <f t="shared" ref="N7:W7" si="1">N4*(1-0.26)</f>
        <v>151.67725867250911</v>
      </c>
      <c r="O7" s="87">
        <f t="shared" si="1"/>
        <v>151.67725867250911</v>
      </c>
      <c r="P7" s="87">
        <f t="shared" si="1"/>
        <v>151.67725867250911</v>
      </c>
      <c r="Q7" s="87">
        <f t="shared" si="1"/>
        <v>151.67725867250911</v>
      </c>
      <c r="R7" s="87">
        <f t="shared" si="1"/>
        <v>151.67725867250911</v>
      </c>
      <c r="S7" s="87">
        <f t="shared" si="1"/>
        <v>151.67725867250911</v>
      </c>
      <c r="T7" s="87">
        <f t="shared" si="1"/>
        <v>151.67725867250911</v>
      </c>
      <c r="U7" s="87">
        <f t="shared" si="1"/>
        <v>151.67725867250911</v>
      </c>
      <c r="V7" s="87">
        <f t="shared" si="1"/>
        <v>151.67725867250911</v>
      </c>
      <c r="W7" s="87">
        <f t="shared" si="1"/>
        <v>151.67725867250911</v>
      </c>
    </row>
    <row r="8" spans="1:23" x14ac:dyDescent="0.25">
      <c r="A8" s="88" t="s">
        <v>81</v>
      </c>
      <c r="B8" s="87">
        <f>B4-B7</f>
        <v>36.359024105127958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6" t="s">
        <v>82</v>
      </c>
      <c r="N8" s="87">
        <f t="shared" ref="N8:W8" si="2">N4*(1-0.28)</f>
        <v>147.57787330298183</v>
      </c>
      <c r="O8" s="87">
        <f t="shared" si="2"/>
        <v>147.57787330298183</v>
      </c>
      <c r="P8" s="87">
        <f t="shared" si="2"/>
        <v>147.57787330298183</v>
      </c>
      <c r="Q8" s="87">
        <f t="shared" si="2"/>
        <v>147.57787330298183</v>
      </c>
      <c r="R8" s="87">
        <f t="shared" si="2"/>
        <v>147.57787330298183</v>
      </c>
      <c r="S8" s="87">
        <f t="shared" si="2"/>
        <v>147.57787330298183</v>
      </c>
      <c r="T8" s="87">
        <f t="shared" si="2"/>
        <v>147.57787330298183</v>
      </c>
      <c r="U8" s="87">
        <f t="shared" si="2"/>
        <v>147.57787330298183</v>
      </c>
      <c r="V8" s="87">
        <f t="shared" si="2"/>
        <v>147.57787330298183</v>
      </c>
      <c r="W8" s="87">
        <f t="shared" si="2"/>
        <v>147.57787330298183</v>
      </c>
    </row>
    <row r="9" spans="1:23" x14ac:dyDescent="0.25">
      <c r="A9" s="88" t="s">
        <v>83</v>
      </c>
      <c r="B9" s="87">
        <f>B5-B7</f>
        <v>10.445530692322308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8" t="s">
        <v>81</v>
      </c>
      <c r="N9" s="87">
        <f>N4-N7</f>
        <v>53.29200980385454</v>
      </c>
      <c r="O9" s="87"/>
      <c r="P9" s="87"/>
      <c r="Q9" s="87"/>
      <c r="R9" s="87"/>
      <c r="S9" s="87"/>
      <c r="T9" s="87"/>
      <c r="U9" s="87"/>
      <c r="V9" s="87"/>
      <c r="W9" s="87"/>
    </row>
    <row r="10" spans="1:23" x14ac:dyDescent="0.25">
      <c r="A10" s="81"/>
      <c r="B10" s="8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8" t="s">
        <v>83</v>
      </c>
      <c r="N10" s="87">
        <f>N5-N7</f>
        <v>31.711922627490907</v>
      </c>
      <c r="O10" s="80"/>
      <c r="P10" s="80"/>
      <c r="Q10" s="80"/>
      <c r="R10" s="80"/>
      <c r="S10" s="80"/>
      <c r="T10" s="80"/>
      <c r="U10" s="80"/>
      <c r="V10" s="80"/>
      <c r="W10" s="80"/>
    </row>
    <row r="11" spans="1:23" x14ac:dyDescent="0.25">
      <c r="A11" s="89" t="s">
        <v>84</v>
      </c>
      <c r="B11" s="90">
        <f t="shared" ref="B11:K11" si="3">B5-B4</f>
        <v>-25.91349341280565</v>
      </c>
      <c r="C11" s="90">
        <f t="shared" si="3"/>
        <v>-25.915950957039627</v>
      </c>
      <c r="D11" s="90">
        <f t="shared" si="3"/>
        <v>-25.922317019865659</v>
      </c>
      <c r="E11" s="90">
        <f t="shared" si="3"/>
        <v>-25.933408166409635</v>
      </c>
      <c r="F11" s="90">
        <f t="shared" si="3"/>
        <v>-213.87661238310565</v>
      </c>
      <c r="G11" s="90">
        <f t="shared" si="3"/>
        <v>-213.87661238310565</v>
      </c>
      <c r="H11" s="90">
        <f t="shared" si="3"/>
        <v>-213.87661238310565</v>
      </c>
      <c r="I11" s="90">
        <f t="shared" si="3"/>
        <v>-213.87661238310565</v>
      </c>
      <c r="J11" s="90">
        <f t="shared" si="3"/>
        <v>-213.87661238310565</v>
      </c>
      <c r="K11" s="90">
        <f t="shared" si="3"/>
        <v>-211.50686565486365</v>
      </c>
      <c r="L11" s="90"/>
      <c r="M11" s="81"/>
      <c r="N11" s="87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89" t="s">
        <v>85</v>
      </c>
      <c r="B12" s="91">
        <f t="shared" ref="B12:K12" si="4">B11/B4</f>
        <v>-0.12116094940941091</v>
      </c>
      <c r="C12" s="91">
        <f t="shared" si="4"/>
        <v>-0.1211724398861236</v>
      </c>
      <c r="D12" s="91">
        <f t="shared" si="4"/>
        <v>-0.12120220500515694</v>
      </c>
      <c r="E12" s="91">
        <f t="shared" si="4"/>
        <v>-0.1212540626927292</v>
      </c>
      <c r="F12" s="91">
        <f t="shared" si="4"/>
        <v>-1</v>
      </c>
      <c r="G12" s="91">
        <f t="shared" si="4"/>
        <v>-1</v>
      </c>
      <c r="H12" s="91">
        <f t="shared" si="4"/>
        <v>-1</v>
      </c>
      <c r="I12" s="91">
        <f t="shared" si="4"/>
        <v>-1</v>
      </c>
      <c r="J12" s="91">
        <f t="shared" si="4"/>
        <v>-1</v>
      </c>
      <c r="K12" s="91">
        <f t="shared" si="4"/>
        <v>-1</v>
      </c>
      <c r="L12" s="91"/>
      <c r="M12" s="89" t="s">
        <v>84</v>
      </c>
      <c r="N12" s="90">
        <f t="shared" ref="N12:W12" si="5">N5-N4</f>
        <v>-21.580087176363634</v>
      </c>
      <c r="O12" s="90">
        <f t="shared" si="5"/>
        <v>-21.580087176363634</v>
      </c>
      <c r="P12" s="90">
        <f t="shared" si="5"/>
        <v>-21.580087176363634</v>
      </c>
      <c r="Q12" s="90">
        <f t="shared" si="5"/>
        <v>-21.580087176363634</v>
      </c>
      <c r="R12" s="90">
        <f t="shared" si="5"/>
        <v>-204.96926847636365</v>
      </c>
      <c r="S12" s="90">
        <f t="shared" si="5"/>
        <v>-204.96926847636365</v>
      </c>
      <c r="T12" s="90">
        <f t="shared" si="5"/>
        <v>-204.96926847636365</v>
      </c>
      <c r="U12" s="90">
        <f t="shared" si="5"/>
        <v>-204.96926847636365</v>
      </c>
      <c r="V12" s="90">
        <f t="shared" si="5"/>
        <v>-204.96926847636365</v>
      </c>
      <c r="W12" s="90">
        <f t="shared" si="5"/>
        <v>-204.96926847636365</v>
      </c>
    </row>
    <row r="13" spans="1:23" x14ac:dyDescent="0.25">
      <c r="A13" s="8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9" t="s">
        <v>85</v>
      </c>
      <c r="N13" s="91">
        <f t="shared" ref="N13:W13" si="6">N12/N4</f>
        <v>-0.10528450111950405</v>
      </c>
      <c r="O13" s="91">
        <f t="shared" si="6"/>
        <v>-0.10528450111950405</v>
      </c>
      <c r="P13" s="91">
        <f t="shared" si="6"/>
        <v>-0.10528450111950405</v>
      </c>
      <c r="Q13" s="91">
        <f t="shared" si="6"/>
        <v>-0.10528450111950405</v>
      </c>
      <c r="R13" s="91">
        <f t="shared" si="6"/>
        <v>-1</v>
      </c>
      <c r="S13" s="91">
        <f t="shared" si="6"/>
        <v>-1</v>
      </c>
      <c r="T13" s="91">
        <f t="shared" si="6"/>
        <v>-1</v>
      </c>
      <c r="U13" s="91">
        <f t="shared" si="6"/>
        <v>-1</v>
      </c>
      <c r="V13" s="91">
        <f t="shared" si="6"/>
        <v>-1</v>
      </c>
      <c r="W13" s="91">
        <f t="shared" si="6"/>
        <v>-1</v>
      </c>
    </row>
    <row r="14" spans="1:23" x14ac:dyDescent="0.25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1"/>
    </row>
    <row r="15" spans="1:23" x14ac:dyDescent="0.25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1"/>
    </row>
    <row r="16" spans="1:23" x14ac:dyDescent="0.25">
      <c r="A16" s="81"/>
      <c r="B16" s="92" t="s">
        <v>86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1"/>
    </row>
    <row r="17" spans="1:19" x14ac:dyDescent="0.25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1"/>
      <c r="P17" s="81"/>
      <c r="Q17" s="81"/>
      <c r="R17" s="81"/>
      <c r="S17" s="81"/>
    </row>
    <row r="18" spans="1:19" x14ac:dyDescent="0.25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81"/>
      <c r="P18" s="81"/>
      <c r="Q18" s="81"/>
      <c r="R18" s="81"/>
      <c r="S18" s="81"/>
    </row>
    <row r="19" spans="1:19" x14ac:dyDescent="0.25">
      <c r="A19" s="8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1"/>
      <c r="P19" s="81"/>
      <c r="Q19" s="81"/>
      <c r="R19" s="81"/>
      <c r="S19" s="81"/>
    </row>
    <row r="20" spans="1:19" x14ac:dyDescent="0.25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81"/>
      <c r="P20" s="81"/>
      <c r="Q20" s="81"/>
      <c r="R20" s="81"/>
      <c r="S20" s="81"/>
    </row>
    <row r="21" spans="1:19" x14ac:dyDescent="0.25">
      <c r="A21" s="8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1"/>
      <c r="P21" s="81"/>
      <c r="Q21" s="81"/>
      <c r="R21" s="81"/>
      <c r="S21" s="8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88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x14ac:dyDescent="0.25">
      <c r="A4" s="81"/>
      <c r="B4" s="81" t="s">
        <v>88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x14ac:dyDescent="0.25">
      <c r="A5" s="81" t="s">
        <v>89</v>
      </c>
      <c r="B5" s="151" t="s">
        <v>90</v>
      </c>
      <c r="C5" s="151" t="s">
        <v>47</v>
      </c>
      <c r="D5" s="151" t="s">
        <v>74</v>
      </c>
      <c r="E5" s="151" t="s">
        <v>91</v>
      </c>
      <c r="F5" s="151" t="s">
        <v>76</v>
      </c>
      <c r="G5" s="151" t="s">
        <v>50</v>
      </c>
      <c r="H5" s="151" t="s">
        <v>51</v>
      </c>
      <c r="I5" s="151" t="s">
        <v>52</v>
      </c>
      <c r="J5" s="151" t="s">
        <v>53</v>
      </c>
      <c r="K5" s="151" t="s">
        <v>77</v>
      </c>
      <c r="L5" s="81" t="s">
        <v>79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x14ac:dyDescent="0.25">
      <c r="A6" s="81">
        <v>2000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x14ac:dyDescent="0.25">
      <c r="A7" s="81">
        <v>2001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x14ac:dyDescent="0.25">
      <c r="A8" s="81">
        <v>2002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x14ac:dyDescent="0.25">
      <c r="A9" s="81">
        <v>2003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x14ac:dyDescent="0.25">
      <c r="A10" s="81">
        <v>2004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x14ac:dyDescent="0.25">
      <c r="A11" s="81">
        <v>2005</v>
      </c>
      <c r="B11" s="81">
        <f>'17 Percent Below'!B4</f>
        <v>213.87661238310565</v>
      </c>
      <c r="C11" s="81">
        <f>'17 Percent Below'!C4</f>
        <v>213.87661238310565</v>
      </c>
      <c r="D11" s="81">
        <f>'17 Percent Below'!D4</f>
        <v>213.87661238310565</v>
      </c>
      <c r="E11" s="81">
        <f>'17 Percent Below'!E4</f>
        <v>213.87661238310565</v>
      </c>
      <c r="F11" s="81">
        <f>'17 Percent Below'!F4</f>
        <v>213.87661238310565</v>
      </c>
      <c r="G11" s="81">
        <f>'17 Percent Below'!L4</f>
        <v>0</v>
      </c>
      <c r="H11" s="81">
        <f>'17 Percent Below'!M4</f>
        <v>2005</v>
      </c>
      <c r="I11" s="81">
        <f>'17 Percent Below'!N4</f>
        <v>204.96926847636365</v>
      </c>
      <c r="J11" s="81">
        <f>'17 Percent Below'!O4</f>
        <v>204.96926847636365</v>
      </c>
      <c r="K11" s="81">
        <f>'17 Percent Below'!P4</f>
        <v>204.96926847636365</v>
      </c>
      <c r="L11" s="81">
        <f>$B$11*(1-0.17)</f>
        <v>177.51758827797769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x14ac:dyDescent="0.25">
      <c r="A12" s="81">
        <v>2006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x14ac:dyDescent="0.25">
      <c r="A13" s="81">
        <v>2007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x14ac:dyDescent="0.25">
      <c r="A14" s="81">
        <v>2008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x14ac:dyDescent="0.25">
      <c r="A15" s="81">
        <v>2009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</row>
    <row r="17" spans="1:25" x14ac:dyDescent="0.25">
      <c r="A17" s="81"/>
      <c r="B17" s="151" t="s">
        <v>46</v>
      </c>
      <c r="C17" s="151" t="s">
        <v>47</v>
      </c>
      <c r="D17" s="151" t="s">
        <v>48</v>
      </c>
      <c r="E17" s="151" t="s">
        <v>49</v>
      </c>
      <c r="F17" s="151" t="s">
        <v>76</v>
      </c>
      <c r="G17" s="151" t="s">
        <v>50</v>
      </c>
      <c r="H17" s="151" t="s">
        <v>51</v>
      </c>
      <c r="I17" s="151" t="s">
        <v>52</v>
      </c>
      <c r="J17" s="151" t="s">
        <v>53</v>
      </c>
      <c r="K17" s="151" t="s">
        <v>77</v>
      </c>
      <c r="L17" s="95" t="s">
        <v>79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 t="s">
        <v>92</v>
      </c>
      <c r="Y17" s="81"/>
    </row>
    <row r="18" spans="1:25" x14ac:dyDescent="0.25">
      <c r="A18" s="81">
        <v>2010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5"/>
      <c r="M18" s="9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x14ac:dyDescent="0.25">
      <c r="A19" s="81">
        <v>2011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5"/>
      <c r="M19" s="94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x14ac:dyDescent="0.25">
      <c r="A20" s="81">
        <v>2012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5"/>
      <c r="M20" s="94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x14ac:dyDescent="0.25">
      <c r="A21" s="81">
        <v>2013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5"/>
      <c r="M21" s="94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95" t="s">
        <v>80</v>
      </c>
      <c r="Y21" s="95" t="s">
        <v>93</v>
      </c>
    </row>
    <row r="22" spans="1:25" x14ac:dyDescent="0.25">
      <c r="A22" s="81">
        <v>2014</v>
      </c>
      <c r="B22" s="81">
        <f>'[1]GHG emissions totals'!B21/10^6</f>
        <v>195.56821491909099</v>
      </c>
      <c r="C22" s="81">
        <f>'[1]GHG emissions totals'!C21/10^6</f>
        <v>195.56821491909099</v>
      </c>
      <c r="D22" s="81">
        <f>'[1]GHG emissions totals'!D21/10^6</f>
        <v>195.56821491909099</v>
      </c>
      <c r="E22" s="81">
        <f>'[1]GHG emissions totals'!E21/10^6</f>
        <v>195.56821491909099</v>
      </c>
      <c r="F22" s="81">
        <f>'[1]GHG emissions totals'!F21/10^6</f>
        <v>195.56821491909099</v>
      </c>
      <c r="G22" s="81">
        <f>'[1]GHG emissions totals'!G21/10^6</f>
        <v>195.56821491909099</v>
      </c>
      <c r="H22" s="81">
        <f>'[1]GHG emissions totals'!H21/10^6</f>
        <v>195.56821491909099</v>
      </c>
      <c r="I22" s="81">
        <f>'[1]GHG emissions totals'!I21/10^6</f>
        <v>195.56821491909099</v>
      </c>
      <c r="J22" s="81">
        <f>'[1]GHG emissions totals'!J21/10^6</f>
        <v>195.56821491909099</v>
      </c>
      <c r="K22" s="81">
        <f>'[1]GHG emissions totals'!K21/10^6</f>
        <v>195.56821491909099</v>
      </c>
      <c r="L22" s="95"/>
      <c r="M22" s="94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95"/>
      <c r="Y22" s="95"/>
    </row>
    <row r="23" spans="1:25" x14ac:dyDescent="0.25">
      <c r="A23" s="81">
        <v>2015</v>
      </c>
      <c r="B23" s="81">
        <f>'[1]GHG emissions totals'!B22/10^6</f>
        <v>194.52365341272736</v>
      </c>
      <c r="C23" s="81">
        <f>'[1]GHG emissions totals'!C22/10^6</f>
        <v>194.52365341272736</v>
      </c>
      <c r="D23" s="81">
        <f>'[1]GHG emissions totals'!D22/10^6</f>
        <v>194.52365341272736</v>
      </c>
      <c r="E23" s="81">
        <f>'[1]GHG emissions totals'!E22/10^6</f>
        <v>194.52365341272736</v>
      </c>
      <c r="F23" s="81">
        <f>'[1]GHG emissions totals'!F22/10^6</f>
        <v>194.52365341272736</v>
      </c>
      <c r="G23" s="81">
        <f>'[1]GHG emissions totals'!G22/10^6</f>
        <v>194.52365341272736</v>
      </c>
      <c r="H23" s="81">
        <f>'[1]GHG emissions totals'!H22/10^6</f>
        <v>194.52365341272736</v>
      </c>
      <c r="I23" s="81">
        <f>'[1]GHG emissions totals'!I22/10^6</f>
        <v>194.52365341272736</v>
      </c>
      <c r="J23" s="81">
        <f>'[1]GHG emissions totals'!J22/10^6</f>
        <v>194.52365341272736</v>
      </c>
      <c r="K23" s="81">
        <f>'[1]GHG emissions totals'!K22/10^6</f>
        <v>194.52365341272736</v>
      </c>
      <c r="L23" s="95"/>
      <c r="M23" s="9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95"/>
      <c r="Y23" s="95"/>
    </row>
    <row r="24" spans="1:25" x14ac:dyDescent="0.25">
      <c r="A24" s="81">
        <v>2016</v>
      </c>
      <c r="B24" s="81">
        <f>'[1]GHG emissions totals'!B23/10^6</f>
        <v>193.47909190636372</v>
      </c>
      <c r="C24" s="81">
        <f>'[1]GHG emissions totals'!C23/10^6</f>
        <v>193.47909190636372</v>
      </c>
      <c r="D24" s="81">
        <f>'[1]GHG emissions totals'!D23/10^6</f>
        <v>193.47909190636372</v>
      </c>
      <c r="E24" s="81">
        <f>'[1]GHG emissions totals'!E23/10^6</f>
        <v>193.47909190636372</v>
      </c>
      <c r="F24" s="81">
        <f>'[1]GHG emissions totals'!F23/10^6</f>
        <v>193.47909190636372</v>
      </c>
      <c r="G24" s="81">
        <f>'[1]GHG emissions totals'!G23/10^6</f>
        <v>193.47909190636372</v>
      </c>
      <c r="H24" s="81">
        <f>'[1]GHG emissions totals'!H23/10^6</f>
        <v>193.47909190636372</v>
      </c>
      <c r="I24" s="81">
        <f>'[1]GHG emissions totals'!I23/10^6</f>
        <v>193.47909190636372</v>
      </c>
      <c r="J24" s="81">
        <f>'[1]GHG emissions totals'!J23/10^6</f>
        <v>193.47909190636372</v>
      </c>
      <c r="K24" s="81">
        <f>'[1]GHG emissions totals'!K23/10^6</f>
        <v>193.47909190636372</v>
      </c>
      <c r="L24" s="95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95"/>
      <c r="Y24" s="95"/>
    </row>
    <row r="25" spans="1:25" x14ac:dyDescent="0.25">
      <c r="A25" s="81">
        <v>2017</v>
      </c>
      <c r="B25" s="81">
        <f>'[1]GHG emissions totals'!B24/10^6</f>
        <v>192.43453040000009</v>
      </c>
      <c r="C25" s="81">
        <f>'[1]GHG emissions totals'!C24/10^6</f>
        <v>192.43453040000009</v>
      </c>
      <c r="D25" s="81">
        <f>'[1]GHG emissions totals'!D24/10^6</f>
        <v>192.43453040000009</v>
      </c>
      <c r="E25" s="81">
        <f>'[1]GHG emissions totals'!E24/10^6</f>
        <v>192.43453040000009</v>
      </c>
      <c r="F25" s="81">
        <f>'[1]GHG emissions totals'!F24/10^6</f>
        <v>192.43453040000009</v>
      </c>
      <c r="G25" s="81">
        <f>'[1]GHG emissions totals'!G24/10^6</f>
        <v>192.43453040000009</v>
      </c>
      <c r="H25" s="81">
        <f>'[1]GHG emissions totals'!H24/10^6</f>
        <v>192.43453040000009</v>
      </c>
      <c r="I25" s="81">
        <f>'[1]GHG emissions totals'!I24/10^6</f>
        <v>192.43453040000009</v>
      </c>
      <c r="J25" s="81">
        <f>'[1]GHG emissions totals'!J24/10^6</f>
        <v>192.43453040000009</v>
      </c>
      <c r="K25" s="81">
        <f>'[1]GHG emissions totals'!K24/10^6</f>
        <v>192.43453040000009</v>
      </c>
      <c r="L25" s="95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95"/>
      <c r="Y25" s="95"/>
    </row>
    <row r="26" spans="1:25" x14ac:dyDescent="0.25">
      <c r="A26" s="81">
        <v>2018</v>
      </c>
      <c r="B26" s="81">
        <f>'[1]GHG emissions totals'!B25/10^6</f>
        <v>191.38996889363648</v>
      </c>
      <c r="C26" s="81">
        <f>'[1]GHG emissions totals'!C25/10^6</f>
        <v>191.38996889363648</v>
      </c>
      <c r="D26" s="81">
        <f>'[1]GHG emissions totals'!D25/10^6</f>
        <v>191.38996889363648</v>
      </c>
      <c r="E26" s="81">
        <f>'[1]GHG emissions totals'!E25/10^6</f>
        <v>191.38996889363648</v>
      </c>
      <c r="F26" s="81">
        <f>'[1]GHG emissions totals'!F25/10^6</f>
        <v>191.38996889363648</v>
      </c>
      <c r="G26" s="81">
        <f>'[1]GHG emissions totals'!G25/10^6</f>
        <v>191.38996889363648</v>
      </c>
      <c r="H26" s="81">
        <f>'[1]GHG emissions totals'!H25/10^6</f>
        <v>191.38996889363648</v>
      </c>
      <c r="I26" s="81">
        <f>'[1]GHG emissions totals'!I25/10^6</f>
        <v>191.38996889363648</v>
      </c>
      <c r="J26" s="81">
        <f>'[1]GHG emissions totals'!J25/10^6</f>
        <v>191.38996889363648</v>
      </c>
      <c r="K26" s="81">
        <f>'[1]GHG emissions totals'!K25/10^6</f>
        <v>191.38996889363648</v>
      </c>
      <c r="L26" s="95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95"/>
      <c r="Y26" s="95"/>
    </row>
    <row r="27" spans="1:25" x14ac:dyDescent="0.25">
      <c r="A27" s="81">
        <v>2019</v>
      </c>
      <c r="B27" s="81">
        <f>'[1]GHG emissions totals'!B26/10^6</f>
        <v>190.34540738727284</v>
      </c>
      <c r="C27" s="81">
        <f>'[1]GHG emissions totals'!C26/10^6</f>
        <v>190.34540738727284</v>
      </c>
      <c r="D27" s="81">
        <f>'[1]GHG emissions totals'!D26/10^6</f>
        <v>190.34540738727284</v>
      </c>
      <c r="E27" s="81">
        <f>'[1]GHG emissions totals'!E26/10^6</f>
        <v>190.34540738727284</v>
      </c>
      <c r="F27" s="81">
        <f>'[1]GHG emissions totals'!F26/10^6</f>
        <v>190.34540738727284</v>
      </c>
      <c r="G27" s="81">
        <f>'[1]GHG emissions totals'!G26/10^6</f>
        <v>190.34540738727284</v>
      </c>
      <c r="H27" s="81">
        <f>'[1]GHG emissions totals'!H26/10^6</f>
        <v>190.34540738727284</v>
      </c>
      <c r="I27" s="81">
        <f>'[1]GHG emissions totals'!I26/10^6</f>
        <v>190.34540738727284</v>
      </c>
      <c r="J27" s="81">
        <f>'[1]GHG emissions totals'!J26/10^6</f>
        <v>190.34540738727284</v>
      </c>
      <c r="K27" s="81">
        <f>'[1]GHG emissions totals'!K26/10^6</f>
        <v>190.34540738727284</v>
      </c>
      <c r="L27" s="95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95"/>
      <c r="Y27" s="95"/>
    </row>
    <row r="28" spans="1:25" x14ac:dyDescent="0.25">
      <c r="A28" s="81">
        <v>2020</v>
      </c>
      <c r="B28" s="81">
        <f>'[1]GHG emissions totals'!B27/10^6</f>
        <v>189.30084588090921</v>
      </c>
      <c r="C28" s="81">
        <f>'[1]GHG emissions totals'!C27/10^6</f>
        <v>189.30084588090921</v>
      </c>
      <c r="D28" s="81">
        <f>'[1]GHG emissions totals'!D27/10^6</f>
        <v>189.30084588090921</v>
      </c>
      <c r="E28" s="81">
        <f>'[1]GHG emissions totals'!E27/10^6</f>
        <v>189.30084588090921</v>
      </c>
      <c r="F28" s="81">
        <f>'[1]GHG emissions totals'!F27/10^6</f>
        <v>189.30084588090921</v>
      </c>
      <c r="G28" s="81">
        <f>'[1]GHG emissions totals'!G27/10^6</f>
        <v>189.30084588090921</v>
      </c>
      <c r="H28" s="81">
        <f>'[1]GHG emissions totals'!H27/10^6</f>
        <v>189.30084588090921</v>
      </c>
      <c r="I28" s="81">
        <f>'[1]GHG emissions totals'!I27/10^6</f>
        <v>189.30084588090921</v>
      </c>
      <c r="J28" s="81">
        <f>'[1]GHG emissions totals'!J27/10^6</f>
        <v>189.30084588090921</v>
      </c>
      <c r="K28" s="81">
        <f>'[1]GHG emissions totals'!K27/10^6</f>
        <v>189.30084588090921</v>
      </c>
      <c r="L28" s="95">
        <f t="shared" ref="L28:L58" si="0">$B$11*(1-0.17)</f>
        <v>177.51758827797769</v>
      </c>
      <c r="M28" s="81"/>
      <c r="N28" s="81"/>
      <c r="O28" s="81"/>
      <c r="P28" s="81"/>
      <c r="Q28" s="81"/>
      <c r="R28" s="81"/>
      <c r="S28" s="81"/>
      <c r="T28" s="81"/>
      <c r="U28" s="81"/>
      <c r="V28" s="96"/>
      <c r="W28" s="96"/>
      <c r="X28" s="95"/>
      <c r="Y28" s="95"/>
    </row>
    <row r="29" spans="1:25" x14ac:dyDescent="0.25">
      <c r="A29" s="81">
        <v>2021</v>
      </c>
      <c r="B29" s="81">
        <f>'[1]GHG emissions totals'!B28/10^6</f>
        <v>188.25628437454557</v>
      </c>
      <c r="C29" s="81">
        <f>'[1]GHG emissions totals'!C28/10^6</f>
        <v>188.25628437454557</v>
      </c>
      <c r="D29" s="81">
        <f>'[1]GHG emissions totals'!D28/10^6</f>
        <v>188.25628437454557</v>
      </c>
      <c r="E29" s="81">
        <f>'[1]GHG emissions totals'!E28/10^6</f>
        <v>188.25628437454557</v>
      </c>
      <c r="F29" s="81">
        <f>'[1]GHG emissions totals'!F28/10^6</f>
        <v>188.25628437454557</v>
      </c>
      <c r="G29" s="81">
        <f>'[1]GHG emissions totals'!G28/10^6</f>
        <v>188.25628437454557</v>
      </c>
      <c r="H29" s="81">
        <f>'[1]GHG emissions totals'!H28/10^6</f>
        <v>188.25628437454557</v>
      </c>
      <c r="I29" s="81">
        <f>'[1]GHG emissions totals'!I28/10^6</f>
        <v>188.25628437454557</v>
      </c>
      <c r="J29" s="81">
        <f>'[1]GHG emissions totals'!J28/10^6</f>
        <v>188.25628437454557</v>
      </c>
      <c r="K29" s="81">
        <f>'[1]GHG emissions totals'!K28/10^6</f>
        <v>188.25628437454557</v>
      </c>
      <c r="L29" s="95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95"/>
      <c r="Y29" s="95"/>
    </row>
    <row r="30" spans="1:25" x14ac:dyDescent="0.25">
      <c r="A30" s="81">
        <v>2022</v>
      </c>
      <c r="B30" s="81">
        <f>'[1]GHG emissions totals'!B29/10^6</f>
        <v>186.31119530000001</v>
      </c>
      <c r="C30" s="81">
        <f>'[1]GHG emissions totals'!C29/10^6</f>
        <v>186.31119530000001</v>
      </c>
      <c r="D30" s="81">
        <f>'[1]GHG emissions totals'!D29/10^6</f>
        <v>186.31119530000001</v>
      </c>
      <c r="E30" s="81">
        <f>'[1]GHG emissions totals'!E29/10^6</f>
        <v>186.31119530000001</v>
      </c>
      <c r="F30" s="81">
        <f>'[1]GHG emissions totals'!F29/10^6</f>
        <v>0</v>
      </c>
      <c r="G30" s="81">
        <f>'[1]GHG emissions totals'!G29/10^6</f>
        <v>0</v>
      </c>
      <c r="H30" s="81">
        <f>'[1]GHG emissions totals'!H29/10^6</f>
        <v>0</v>
      </c>
      <c r="I30" s="81">
        <f>'[1]GHG emissions totals'!I29/10^6</f>
        <v>0</v>
      </c>
      <c r="J30" s="81">
        <f>'[1]GHG emissions totals'!J29/10^6</f>
        <v>0</v>
      </c>
      <c r="K30" s="81">
        <f>'[1]GHG emissions totals'!K29/10^6</f>
        <v>0</v>
      </c>
      <c r="L30" s="95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95"/>
      <c r="Y30" s="95"/>
    </row>
    <row r="31" spans="1:25" x14ac:dyDescent="0.25">
      <c r="A31" s="81">
        <v>2023</v>
      </c>
      <c r="B31" s="81">
        <f>'[1]GHG emissions totals'!B30/10^6</f>
        <v>185.73816980000001</v>
      </c>
      <c r="C31" s="81">
        <f>'[1]GHG emissions totals'!C30/10^6</f>
        <v>185.73816980000001</v>
      </c>
      <c r="D31" s="81">
        <f>'[1]GHG emissions totals'!D30/10^6</f>
        <v>185.73816980000001</v>
      </c>
      <c r="E31" s="81">
        <f>'[1]GHG emissions totals'!E30/10^6</f>
        <v>185.73816980000001</v>
      </c>
      <c r="F31" s="81">
        <f>'[1]GHG emissions totals'!F30/10^6</f>
        <v>0</v>
      </c>
      <c r="G31" s="81">
        <f>'[1]GHG emissions totals'!G30/10^6</f>
        <v>0</v>
      </c>
      <c r="H31" s="81">
        <f>'[1]GHG emissions totals'!H30/10^6</f>
        <v>0</v>
      </c>
      <c r="I31" s="81">
        <f>'[1]GHG emissions totals'!I30/10^6</f>
        <v>0</v>
      </c>
      <c r="J31" s="81">
        <f>'[1]GHG emissions totals'!J30/10^6</f>
        <v>0</v>
      </c>
      <c r="K31" s="81">
        <f>'[1]GHG emissions totals'!K30/10^6</f>
        <v>0</v>
      </c>
      <c r="L31" s="95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95"/>
      <c r="Y31" s="95"/>
    </row>
    <row r="32" spans="1:25" x14ac:dyDescent="0.25">
      <c r="A32" s="81">
        <v>2024</v>
      </c>
      <c r="B32" s="81">
        <f>'[1]GHG emissions totals'!B31/10^6</f>
        <v>183.9376206</v>
      </c>
      <c r="C32" s="81">
        <f>'[1]GHG emissions totals'!C31/10^6</f>
        <v>183.9376206</v>
      </c>
      <c r="D32" s="81">
        <f>'[1]GHG emissions totals'!D31/10^6</f>
        <v>183.9376206</v>
      </c>
      <c r="E32" s="81">
        <f>'[1]GHG emissions totals'!E31/10^6</f>
        <v>183.9376206</v>
      </c>
      <c r="F32" s="81">
        <f>'[1]GHG emissions totals'!F31/10^6</f>
        <v>0</v>
      </c>
      <c r="G32" s="81">
        <f>'[1]GHG emissions totals'!G31/10^6</f>
        <v>0</v>
      </c>
      <c r="H32" s="81">
        <f>'[1]GHG emissions totals'!H31/10^6</f>
        <v>0</v>
      </c>
      <c r="I32" s="81">
        <f>'[1]GHG emissions totals'!I31/10^6</f>
        <v>0</v>
      </c>
      <c r="J32" s="81">
        <f>'[1]GHG emissions totals'!J31/10^6</f>
        <v>0</v>
      </c>
      <c r="K32" s="81">
        <f>'[1]GHG emissions totals'!K31/10^6</f>
        <v>0</v>
      </c>
      <c r="L32" s="95"/>
      <c r="M32" s="81" t="s">
        <v>94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95"/>
      <c r="Y32" s="95"/>
    </row>
    <row r="33" spans="1:25" x14ac:dyDescent="0.25">
      <c r="A33" s="81">
        <v>2025</v>
      </c>
      <c r="B33" s="81">
        <f>'[1]GHG emissions totals'!B32/10^6</f>
        <v>183.38918130000002</v>
      </c>
      <c r="C33" s="81">
        <f>'[1]GHG emissions totals'!C32/10^6</f>
        <v>183.38918130000002</v>
      </c>
      <c r="D33" s="81">
        <f>'[1]GHG emissions totals'!D32/10^6</f>
        <v>183.38918130000002</v>
      </c>
      <c r="E33" s="81">
        <f>'[1]GHG emissions totals'!E32/10^6</f>
        <v>183.38918130000002</v>
      </c>
      <c r="F33" s="81">
        <f>'[1]GHG emissions totals'!F32/10^6</f>
        <v>0</v>
      </c>
      <c r="G33" s="81">
        <f>'[1]GHG emissions totals'!G32/10^6</f>
        <v>0</v>
      </c>
      <c r="H33" s="81">
        <f>'[1]GHG emissions totals'!H32/10^6</f>
        <v>0</v>
      </c>
      <c r="I33" s="81">
        <f>'[1]GHG emissions totals'!I32/10^6</f>
        <v>0</v>
      </c>
      <c r="J33" s="81">
        <f>'[1]GHG emissions totals'!J32/10^6</f>
        <v>0</v>
      </c>
      <c r="K33" s="81">
        <f>'[1]GHG emissions totals'!K32/10^6</f>
        <v>0</v>
      </c>
      <c r="L33" s="95"/>
      <c r="M33" s="96">
        <f>(C33-$B$11)/$B$11</f>
        <v>-0.1425468205401306</v>
      </c>
      <c r="N33" s="96">
        <f t="shared" ref="N33:U33" si="1">(D33-$B$11)/$B$11</f>
        <v>-0.1425468205401306</v>
      </c>
      <c r="O33" s="96">
        <f t="shared" si="1"/>
        <v>-0.1425468205401306</v>
      </c>
      <c r="P33" s="96">
        <f t="shared" si="1"/>
        <v>-1</v>
      </c>
      <c r="Q33" s="96">
        <f t="shared" si="1"/>
        <v>-1</v>
      </c>
      <c r="R33" s="96">
        <f t="shared" si="1"/>
        <v>-1</v>
      </c>
      <c r="S33" s="96">
        <f t="shared" si="1"/>
        <v>-1</v>
      </c>
      <c r="T33" s="96">
        <f t="shared" si="1"/>
        <v>-1</v>
      </c>
      <c r="U33" s="96">
        <f t="shared" si="1"/>
        <v>-1</v>
      </c>
      <c r="V33" s="81"/>
      <c r="W33" s="81"/>
      <c r="X33" s="95">
        <f>$B$11*(1-0.26)</f>
        <v>158.26869316349817</v>
      </c>
      <c r="Y33" s="95">
        <f>$B$11*(1-0.27)</f>
        <v>156.12992703966711</v>
      </c>
    </row>
    <row r="34" spans="1:25" x14ac:dyDescent="0.25">
      <c r="A34" s="81">
        <v>2026</v>
      </c>
      <c r="B34" s="81">
        <f>'[1]GHG emissions totals'!B33/10^6</f>
        <v>183.41189730000002</v>
      </c>
      <c r="C34" s="81">
        <f>'[1]GHG emissions totals'!C33/10^6</f>
        <v>183.41189730000002</v>
      </c>
      <c r="D34" s="81">
        <f>'[1]GHG emissions totals'!D33/10^6</f>
        <v>183.41189730000002</v>
      </c>
      <c r="E34" s="81">
        <f>'[1]GHG emissions totals'!E33/10^6</f>
        <v>183.41189730000002</v>
      </c>
      <c r="F34" s="81">
        <f>'[1]GHG emissions totals'!F33/10^6</f>
        <v>0</v>
      </c>
      <c r="G34" s="81">
        <f>'[1]GHG emissions totals'!G33/10^6</f>
        <v>0</v>
      </c>
      <c r="H34" s="81">
        <f>'[1]GHG emissions totals'!H33/10^6</f>
        <v>0</v>
      </c>
      <c r="I34" s="81">
        <f>'[1]GHG emissions totals'!I33/10^6</f>
        <v>0</v>
      </c>
      <c r="J34" s="81">
        <f>'[1]GHG emissions totals'!J33/10^6</f>
        <v>0</v>
      </c>
      <c r="K34" s="81">
        <f>'[1]GHG emissions totals'!K33/10^6</f>
        <v>0</v>
      </c>
      <c r="L34" s="81">
        <f t="shared" si="0"/>
        <v>177.51758827797769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x14ac:dyDescent="0.25">
      <c r="A35" s="81">
        <v>2027</v>
      </c>
      <c r="B35" s="81">
        <f>'[1]GHG emissions totals'!B34/10^6</f>
        <v>183.34534410000001</v>
      </c>
      <c r="C35" s="81">
        <f>'[1]GHG emissions totals'!C34/10^6</f>
        <v>183.34534410000001</v>
      </c>
      <c r="D35" s="81">
        <f>'[1]GHG emissions totals'!D34/10^6</f>
        <v>183.34534410000001</v>
      </c>
      <c r="E35" s="81">
        <f>'[1]GHG emissions totals'!E34/10^6</f>
        <v>183.34534410000001</v>
      </c>
      <c r="F35" s="81">
        <f>'[1]GHG emissions totals'!F34/10^6</f>
        <v>0</v>
      </c>
      <c r="G35" s="81">
        <f>'[1]GHG emissions totals'!G34/10^6</f>
        <v>0</v>
      </c>
      <c r="H35" s="81">
        <f>'[1]GHG emissions totals'!H34/10^6</f>
        <v>0</v>
      </c>
      <c r="I35" s="81">
        <f>'[1]GHG emissions totals'!I34/10^6</f>
        <v>0</v>
      </c>
      <c r="J35" s="81">
        <f>'[1]GHG emissions totals'!J34/10^6</f>
        <v>0</v>
      </c>
      <c r="K35" s="81">
        <f>'[1]GHG emissions totals'!K34/10^6</f>
        <v>0</v>
      </c>
      <c r="L35" s="81">
        <f t="shared" si="0"/>
        <v>177.51758827797769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x14ac:dyDescent="0.25">
      <c r="A36" s="81">
        <v>2028</v>
      </c>
      <c r="B36" s="81">
        <f>'[1]GHG emissions totals'!B35/10^6</f>
        <v>182.85020059999999</v>
      </c>
      <c r="C36" s="81">
        <f>'[1]GHG emissions totals'!C35/10^6</f>
        <v>182.85020059999999</v>
      </c>
      <c r="D36" s="81">
        <f>'[1]GHG emissions totals'!D35/10^6</f>
        <v>182.85020059999999</v>
      </c>
      <c r="E36" s="81">
        <f>'[1]GHG emissions totals'!E35/10^6</f>
        <v>182.85020059999999</v>
      </c>
      <c r="F36" s="81">
        <f>'[1]GHG emissions totals'!F35/10^6</f>
        <v>0</v>
      </c>
      <c r="G36" s="81">
        <f>'[1]GHG emissions totals'!G35/10^6</f>
        <v>0</v>
      </c>
      <c r="H36" s="81">
        <f>'[1]GHG emissions totals'!H35/10^6</f>
        <v>0</v>
      </c>
      <c r="I36" s="81">
        <f>'[1]GHG emissions totals'!I35/10^6</f>
        <v>0</v>
      </c>
      <c r="J36" s="81">
        <f>'[1]GHG emissions totals'!J35/10^6</f>
        <v>0</v>
      </c>
      <c r="K36" s="81">
        <f>'[1]GHG emissions totals'!K35/10^6</f>
        <v>0</v>
      </c>
      <c r="L36" s="81">
        <f t="shared" si="0"/>
        <v>177.51758827797769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x14ac:dyDescent="0.25">
      <c r="A37" s="81">
        <v>2029</v>
      </c>
      <c r="B37" s="81">
        <f>'[1]GHG emissions totals'!B36/10^6</f>
        <v>182.90726960000001</v>
      </c>
      <c r="C37" s="81">
        <f>'[1]GHG emissions totals'!C36/10^6</f>
        <v>182.90726960000001</v>
      </c>
      <c r="D37" s="81">
        <f>'[1]GHG emissions totals'!D36/10^6</f>
        <v>182.90726960000001</v>
      </c>
      <c r="E37" s="81">
        <f>'[1]GHG emissions totals'!E36/10^6</f>
        <v>182.90726960000001</v>
      </c>
      <c r="F37" s="81">
        <f>'[1]GHG emissions totals'!F36/10^6</f>
        <v>0</v>
      </c>
      <c r="G37" s="81">
        <f>'[1]GHG emissions totals'!G36/10^6</f>
        <v>0</v>
      </c>
      <c r="H37" s="81">
        <f>'[1]GHG emissions totals'!H36/10^6</f>
        <v>0</v>
      </c>
      <c r="I37" s="81">
        <f>'[1]GHG emissions totals'!I36/10^6</f>
        <v>0</v>
      </c>
      <c r="J37" s="81">
        <f>'[1]GHG emissions totals'!J36/10^6</f>
        <v>0</v>
      </c>
      <c r="K37" s="81">
        <f>'[1]GHG emissions totals'!K36/10^6</f>
        <v>0</v>
      </c>
      <c r="L37" s="81">
        <f t="shared" si="0"/>
        <v>177.51758827797769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x14ac:dyDescent="0.25">
      <c r="A38" s="81">
        <v>2030</v>
      </c>
      <c r="B38" s="81">
        <f>'[1]GHG emissions totals'!B37/10^6</f>
        <v>180.17969890000001</v>
      </c>
      <c r="C38" s="81">
        <f>'[1]GHG emissions totals'!C37/10^6</f>
        <v>180.17733899999999</v>
      </c>
      <c r="D38" s="81">
        <f>'[1]GHG emissions totals'!D37/10^6</f>
        <v>180.17123309999999</v>
      </c>
      <c r="E38" s="81">
        <f>'[1]GHG emissions totals'!E37/10^6</f>
        <v>180.1605658</v>
      </c>
      <c r="F38" s="81">
        <f>'[1]GHG emissions totals'!F37/10^6</f>
        <v>0</v>
      </c>
      <c r="G38" s="81">
        <f>'[1]GHG emissions totals'!G37/10^6</f>
        <v>0</v>
      </c>
      <c r="H38" s="81">
        <f>'[1]GHG emissions totals'!H37/10^6</f>
        <v>0</v>
      </c>
      <c r="I38" s="81">
        <f>'[1]GHG emissions totals'!I37/10^6</f>
        <v>0</v>
      </c>
      <c r="J38" s="81">
        <f>'[1]GHG emissions totals'!J37/10^6</f>
        <v>0</v>
      </c>
      <c r="K38" s="81">
        <f>'[1]GHG emissions totals'!K37/10^6</f>
        <v>0</v>
      </c>
      <c r="L38" s="81">
        <f t="shared" si="0"/>
        <v>177.51758827797769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x14ac:dyDescent="0.25">
      <c r="A39" s="81">
        <v>2031</v>
      </c>
      <c r="B39" s="81">
        <f>'[1]GHG emissions totals'!B38/10^6</f>
        <v>176.63128080000001</v>
      </c>
      <c r="C39" s="81">
        <f>'[1]GHG emissions totals'!C38/10^6</f>
        <v>176.62664789999999</v>
      </c>
      <c r="D39" s="81">
        <f>'[1]GHG emissions totals'!D38/10^6</f>
        <v>176.60878359999998</v>
      </c>
      <c r="E39" s="81">
        <f>'[1]GHG emissions totals'!E38/10^6</f>
        <v>176.28481959999999</v>
      </c>
      <c r="F39" s="81">
        <f>'[1]GHG emissions totals'!F38/10^6</f>
        <v>0</v>
      </c>
      <c r="G39" s="81">
        <f>'[1]GHG emissions totals'!G38/10^6</f>
        <v>0</v>
      </c>
      <c r="H39" s="81">
        <f>'[1]GHG emissions totals'!H38/10^6</f>
        <v>0</v>
      </c>
      <c r="I39" s="81">
        <f>'[1]GHG emissions totals'!I38/10^6</f>
        <v>0</v>
      </c>
      <c r="J39" s="81">
        <f>'[1]GHG emissions totals'!J38/10^6</f>
        <v>0</v>
      </c>
      <c r="K39" s="81">
        <f>'[1]GHG emissions totals'!K38/10^6</f>
        <v>0</v>
      </c>
      <c r="L39" s="81">
        <f t="shared" si="0"/>
        <v>177.51758827797769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x14ac:dyDescent="0.25">
      <c r="A40" s="81">
        <v>2032</v>
      </c>
      <c r="B40" s="81">
        <f>'[1]GHG emissions totals'!B39/10^6</f>
        <v>173.1762104</v>
      </c>
      <c r="C40" s="81">
        <f>'[1]GHG emissions totals'!C39/10^6</f>
        <v>173.16917990000002</v>
      </c>
      <c r="D40" s="81">
        <f>'[1]GHG emissions totals'!D39/10^6</f>
        <v>173.1403282</v>
      </c>
      <c r="E40" s="81">
        <f>'[1]GHG emissions totals'!E39/10^6</f>
        <v>172.54086509999999</v>
      </c>
      <c r="F40" s="81">
        <f>'[1]GHG emissions totals'!F39/10^6</f>
        <v>0</v>
      </c>
      <c r="G40" s="81">
        <f>'[1]GHG emissions totals'!G39/10^6</f>
        <v>0</v>
      </c>
      <c r="H40" s="81">
        <f>'[1]GHG emissions totals'!H39/10^6</f>
        <v>0</v>
      </c>
      <c r="I40" s="81">
        <f>'[1]GHG emissions totals'!I39/10^6</f>
        <v>0</v>
      </c>
      <c r="J40" s="81">
        <f>'[1]GHG emissions totals'!J39/10^6</f>
        <v>0</v>
      </c>
      <c r="K40" s="81">
        <f>'[1]GHG emissions totals'!K39/10^6</f>
        <v>0</v>
      </c>
      <c r="L40" s="81">
        <f t="shared" si="0"/>
        <v>177.51758827797769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x14ac:dyDescent="0.25">
      <c r="A41" s="81">
        <v>2033</v>
      </c>
      <c r="B41" s="81">
        <f>'[1]GHG emissions totals'!B40/10^6</f>
        <v>168.91449180000001</v>
      </c>
      <c r="C41" s="81">
        <f>'[1]GHG emissions totals'!C40/10^6</f>
        <v>168.90262759999999</v>
      </c>
      <c r="D41" s="81">
        <f>'[1]GHG emissions totals'!D40/10^6</f>
        <v>168.70745500000001</v>
      </c>
      <c r="E41" s="81">
        <f>'[1]GHG emissions totals'!E40/10^6</f>
        <v>167.6604572</v>
      </c>
      <c r="F41" s="81">
        <f>'[1]GHG emissions totals'!F40/10^6</f>
        <v>0</v>
      </c>
      <c r="G41" s="81">
        <f>'[1]GHG emissions totals'!G40/10^6</f>
        <v>0</v>
      </c>
      <c r="H41" s="81">
        <f>'[1]GHG emissions totals'!H40/10^6</f>
        <v>0</v>
      </c>
      <c r="I41" s="81">
        <f>'[1]GHG emissions totals'!I40/10^6</f>
        <v>0</v>
      </c>
      <c r="J41" s="81">
        <f>'[1]GHG emissions totals'!J40/10^6</f>
        <v>0</v>
      </c>
      <c r="K41" s="81">
        <f>'[1]GHG emissions totals'!K40/10^6</f>
        <v>0</v>
      </c>
      <c r="L41" s="81">
        <f t="shared" si="0"/>
        <v>177.51758827797769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x14ac:dyDescent="0.25">
      <c r="A42" s="81">
        <v>2034</v>
      </c>
      <c r="B42" s="81">
        <f>'[1]GHG emissions totals'!B41/10^6</f>
        <v>164.88981649999999</v>
      </c>
      <c r="C42" s="81">
        <f>'[1]GHG emissions totals'!C41/10^6</f>
        <v>164.87342899999999</v>
      </c>
      <c r="D42" s="81">
        <f>'[1]GHG emissions totals'!D41/10^6</f>
        <v>164.52244719999999</v>
      </c>
      <c r="E42" s="81">
        <f>'[1]GHG emissions totals'!E41/10^6</f>
        <v>163.06445099999999</v>
      </c>
      <c r="F42" s="81">
        <f>'[1]GHG emissions totals'!F41/10^6</f>
        <v>0</v>
      </c>
      <c r="G42" s="81">
        <f>'[1]GHG emissions totals'!G41/10^6</f>
        <v>0</v>
      </c>
      <c r="H42" s="81">
        <f>'[1]GHG emissions totals'!H41/10^6</f>
        <v>0</v>
      </c>
      <c r="I42" s="81">
        <f>'[1]GHG emissions totals'!I41/10^6</f>
        <v>0</v>
      </c>
      <c r="J42" s="81">
        <f>'[1]GHG emissions totals'!J41/10^6</f>
        <v>0</v>
      </c>
      <c r="K42" s="81">
        <f>'[1]GHG emissions totals'!K41/10^6</f>
        <v>0</v>
      </c>
      <c r="L42" s="81">
        <f t="shared" si="0"/>
        <v>177.51758827797769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x14ac:dyDescent="0.25">
      <c r="A43" s="81">
        <v>2035</v>
      </c>
      <c r="B43" s="81">
        <f>'[1]GHG emissions totals'!B42/10^6</f>
        <v>161.360578</v>
      </c>
      <c r="C43" s="81">
        <f>'[1]GHG emissions totals'!C42/10^6</f>
        <v>161.34041669999999</v>
      </c>
      <c r="D43" s="81">
        <f>'[1]GHG emissions totals'!D42/10^6</f>
        <v>160.84058580000001</v>
      </c>
      <c r="E43" s="81">
        <f>'[1]GHG emissions totals'!E42/10^6</f>
        <v>158.77795330000001</v>
      </c>
      <c r="F43" s="81">
        <f>'[1]GHG emissions totals'!F42/10^6</f>
        <v>0</v>
      </c>
      <c r="G43" s="81">
        <f>'[1]GHG emissions totals'!G42/10^6</f>
        <v>0</v>
      </c>
      <c r="H43" s="81">
        <f>'[1]GHG emissions totals'!H42/10^6</f>
        <v>0</v>
      </c>
      <c r="I43" s="81">
        <f>'[1]GHG emissions totals'!I42/10^6</f>
        <v>0</v>
      </c>
      <c r="J43" s="81">
        <f>'[1]GHG emissions totals'!J42/10^6</f>
        <v>0</v>
      </c>
      <c r="K43" s="81">
        <f>'[1]GHG emissions totals'!K42/10^6</f>
        <v>0</v>
      </c>
      <c r="L43" s="81">
        <f t="shared" si="0"/>
        <v>177.51758827797769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5">
      <c r="A44" s="81">
        <v>2036</v>
      </c>
      <c r="B44" s="81">
        <f>'[1]GHG emissions totals'!B43/10^6</f>
        <v>157.48407750000001</v>
      </c>
      <c r="C44" s="81">
        <f>'[1]GHG emissions totals'!C43/10^6</f>
        <v>157.45981980000002</v>
      </c>
      <c r="D44" s="81">
        <f>'[1]GHG emissions totals'!D43/10^6</f>
        <v>156.8022655</v>
      </c>
      <c r="E44" s="81">
        <f>'[1]GHG emissions totals'!E43/10^6</f>
        <v>154.1706897</v>
      </c>
      <c r="F44" s="81">
        <f>'[1]GHG emissions totals'!F43/10^6</f>
        <v>0</v>
      </c>
      <c r="G44" s="81">
        <f>'[1]GHG emissions totals'!G43/10^6</f>
        <v>0</v>
      </c>
      <c r="H44" s="81">
        <f>'[1]GHG emissions totals'!H43/10^6</f>
        <v>0</v>
      </c>
      <c r="I44" s="81">
        <f>'[1]GHG emissions totals'!I43/10^6</f>
        <v>0</v>
      </c>
      <c r="J44" s="81">
        <f>'[1]GHG emissions totals'!J43/10^6</f>
        <v>0</v>
      </c>
      <c r="K44" s="81">
        <f>'[1]GHG emissions totals'!K43/10^6</f>
        <v>0</v>
      </c>
      <c r="L44" s="81">
        <f t="shared" si="0"/>
        <v>177.51758827797769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x14ac:dyDescent="0.25">
      <c r="A45" s="81">
        <v>2037</v>
      </c>
      <c r="B45" s="81">
        <f>'[1]GHG emissions totals'!B44/10^6</f>
        <v>153.7610579</v>
      </c>
      <c r="C45" s="81">
        <f>'[1]GHG emissions totals'!C44/10^6</f>
        <v>153.73325630000002</v>
      </c>
      <c r="D45" s="81">
        <f>'[1]GHG emissions totals'!D44/10^6</f>
        <v>152.9259184</v>
      </c>
      <c r="E45" s="81">
        <f>'[1]GHG emissions totals'!E44/10^6</f>
        <v>149.71505159999998</v>
      </c>
      <c r="F45" s="81">
        <f>'[1]GHG emissions totals'!F44/10^6</f>
        <v>0</v>
      </c>
      <c r="G45" s="81">
        <f>'[1]GHG emissions totals'!G44/10^6</f>
        <v>0</v>
      </c>
      <c r="H45" s="81">
        <f>'[1]GHG emissions totals'!H44/10^6</f>
        <v>0</v>
      </c>
      <c r="I45" s="81">
        <f>'[1]GHG emissions totals'!I44/10^6</f>
        <v>0</v>
      </c>
      <c r="J45" s="81">
        <f>'[1]GHG emissions totals'!J44/10^6</f>
        <v>0</v>
      </c>
      <c r="K45" s="81">
        <f>'[1]GHG emissions totals'!K44/10^6</f>
        <v>0</v>
      </c>
      <c r="L45" s="81">
        <f t="shared" si="0"/>
        <v>177.51758827797769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x14ac:dyDescent="0.25">
      <c r="A46" s="81">
        <v>2038</v>
      </c>
      <c r="B46" s="81">
        <f>'[1]GHG emissions totals'!B45/10^6</f>
        <v>150.3914063</v>
      </c>
      <c r="C46" s="81">
        <f>'[1]GHG emissions totals'!C45/10^6</f>
        <v>150.36018319999999</v>
      </c>
      <c r="D46" s="81">
        <f>'[1]GHG emissions totals'!D45/10^6</f>
        <v>149.412778</v>
      </c>
      <c r="E46" s="81">
        <f>'[1]GHG emissions totals'!E45/10^6</f>
        <v>145.65851380000001</v>
      </c>
      <c r="F46" s="81">
        <f>'[1]GHG emissions totals'!F45/10^6</f>
        <v>0</v>
      </c>
      <c r="G46" s="81">
        <f>'[1]GHG emissions totals'!G45/10^6</f>
        <v>0</v>
      </c>
      <c r="H46" s="81">
        <f>'[1]GHG emissions totals'!H45/10^6</f>
        <v>0</v>
      </c>
      <c r="I46" s="81">
        <f>'[1]GHG emissions totals'!I45/10^6</f>
        <v>0</v>
      </c>
      <c r="J46" s="81">
        <f>'[1]GHG emissions totals'!J45/10^6</f>
        <v>0</v>
      </c>
      <c r="K46" s="81">
        <f>'[1]GHG emissions totals'!K45/10^6</f>
        <v>0</v>
      </c>
      <c r="L46" s="81">
        <f t="shared" si="0"/>
        <v>177.51758827797769</v>
      </c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5">
      <c r="A47" s="81">
        <v>2039</v>
      </c>
      <c r="B47" s="81">
        <f>'[1]GHG emissions totals'!B46/10^6</f>
        <v>147.3802881</v>
      </c>
      <c r="C47" s="81">
        <f>'[1]GHG emissions totals'!C46/10^6</f>
        <v>147.34757690000001</v>
      </c>
      <c r="D47" s="81">
        <f>'[1]GHG emissions totals'!D46/10^6</f>
        <v>146.28313369999998</v>
      </c>
      <c r="E47" s="81">
        <f>'[1]GHG emissions totals'!E46/10^6</f>
        <v>142.00481189999999</v>
      </c>
      <c r="F47" s="81">
        <f>'[1]GHG emissions totals'!F46/10^6</f>
        <v>0</v>
      </c>
      <c r="G47" s="81">
        <f>'[1]GHG emissions totals'!G46/10^6</f>
        <v>0</v>
      </c>
      <c r="H47" s="81">
        <f>'[1]GHG emissions totals'!H46/10^6</f>
        <v>0</v>
      </c>
      <c r="I47" s="81">
        <f>'[1]GHG emissions totals'!I46/10^6</f>
        <v>0</v>
      </c>
      <c r="J47" s="81">
        <f>'[1]GHG emissions totals'!J46/10^6</f>
        <v>0</v>
      </c>
      <c r="K47" s="81">
        <f>'[1]GHG emissions totals'!K46/10^6</f>
        <v>0</v>
      </c>
      <c r="L47" s="81">
        <f t="shared" si="0"/>
        <v>177.51758827797769</v>
      </c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5">
      <c r="A48" s="81">
        <v>2040</v>
      </c>
      <c r="B48" s="81">
        <f>'[1]GHG emissions totals'!B47/10^6</f>
        <v>144.6689667</v>
      </c>
      <c r="C48" s="81">
        <f>'[1]GHG emissions totals'!C47/10^6</f>
        <v>144.6330418</v>
      </c>
      <c r="D48" s="81">
        <f>'[1]GHG emissions totals'!D47/10^6</f>
        <v>143.46918580000002</v>
      </c>
      <c r="E48" s="81">
        <f>'[1]GHG emissions totals'!E47/10^6</f>
        <v>138.69603499999999</v>
      </c>
      <c r="F48" s="81">
        <f>'[1]GHG emissions totals'!F47/10^6</f>
        <v>0</v>
      </c>
      <c r="G48" s="81">
        <f>'[1]GHG emissions totals'!G47/10^6</f>
        <v>0</v>
      </c>
      <c r="H48" s="81">
        <f>'[1]GHG emissions totals'!H47/10^6</f>
        <v>0</v>
      </c>
      <c r="I48" s="81">
        <f>'[1]GHG emissions totals'!I47/10^6</f>
        <v>0</v>
      </c>
      <c r="J48" s="81">
        <f>'[1]GHG emissions totals'!J47/10^6</f>
        <v>0</v>
      </c>
      <c r="K48" s="81">
        <f>'[1]GHG emissions totals'!K47/10^6</f>
        <v>0</v>
      </c>
      <c r="L48" s="81">
        <f t="shared" si="0"/>
        <v>177.51758827797769</v>
      </c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x14ac:dyDescent="0.25">
      <c r="A49" s="81">
        <v>2041</v>
      </c>
      <c r="B49" s="81">
        <f>'[1]GHG emissions totals'!B48/10^6</f>
        <v>142.30252669999999</v>
      </c>
      <c r="C49" s="81">
        <f>'[1]GHG emissions totals'!C48/10^6</f>
        <v>142.2590706</v>
      </c>
      <c r="D49" s="81">
        <f>'[1]GHG emissions totals'!D48/10^6</f>
        <v>140.99748600000001</v>
      </c>
      <c r="E49" s="81">
        <f>'[1]GHG emissions totals'!E48/10^6</f>
        <v>135.85462480000001</v>
      </c>
      <c r="F49" s="81">
        <f>'[1]GHG emissions totals'!F48/10^6</f>
        <v>0</v>
      </c>
      <c r="G49" s="81">
        <f>'[1]GHG emissions totals'!G48/10^6</f>
        <v>0</v>
      </c>
      <c r="H49" s="81">
        <f>'[1]GHG emissions totals'!H48/10^6</f>
        <v>0</v>
      </c>
      <c r="I49" s="81">
        <f>'[1]GHG emissions totals'!I48/10^6</f>
        <v>0</v>
      </c>
      <c r="J49" s="81">
        <f>'[1]GHG emissions totals'!J48/10^6</f>
        <v>0</v>
      </c>
      <c r="K49" s="81">
        <f>'[1]GHG emissions totals'!K48/10^6</f>
        <v>0</v>
      </c>
      <c r="L49" s="81">
        <f t="shared" si="0"/>
        <v>177.51758827797769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x14ac:dyDescent="0.25">
      <c r="A50" s="81">
        <v>2042</v>
      </c>
      <c r="B50" s="81">
        <f>'[1]GHG emissions totals'!B49/10^6</f>
        <v>140.23194649999999</v>
      </c>
      <c r="C50" s="81">
        <f>'[1]GHG emissions totals'!C49/10^6</f>
        <v>140.181591</v>
      </c>
      <c r="D50" s="81">
        <f>'[1]GHG emissions totals'!D49/10^6</f>
        <v>138.82953069999999</v>
      </c>
      <c r="E50" s="81">
        <f>'[1]GHG emissions totals'!E49/10^6</f>
        <v>133.3320913</v>
      </c>
      <c r="F50" s="81">
        <f>'[1]GHG emissions totals'!F49/10^6</f>
        <v>0</v>
      </c>
      <c r="G50" s="81">
        <f>'[1]GHG emissions totals'!G49/10^6</f>
        <v>0</v>
      </c>
      <c r="H50" s="81">
        <f>'[1]GHG emissions totals'!H49/10^6</f>
        <v>0</v>
      </c>
      <c r="I50" s="81">
        <f>'[1]GHG emissions totals'!I49/10^6</f>
        <v>0</v>
      </c>
      <c r="J50" s="81">
        <f>'[1]GHG emissions totals'!J49/10^6</f>
        <v>0</v>
      </c>
      <c r="K50" s="81">
        <f>'[1]GHG emissions totals'!K49/10^6</f>
        <v>0</v>
      </c>
      <c r="L50" s="81">
        <f t="shared" si="0"/>
        <v>177.51758827797769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x14ac:dyDescent="0.25">
      <c r="A51" s="81">
        <v>2043</v>
      </c>
      <c r="B51" s="81">
        <f>'[1]GHG emissions totals'!B50/10^6</f>
        <v>137.97366289999999</v>
      </c>
      <c r="C51" s="81">
        <f>'[1]GHG emissions totals'!C50/10^6</f>
        <v>137.91460609999999</v>
      </c>
      <c r="D51" s="81">
        <f>'[1]GHG emissions totals'!D50/10^6</f>
        <v>136.48567409999998</v>
      </c>
      <c r="E51" s="81">
        <f>'[1]GHG emissions totals'!E50/10^6</f>
        <v>130.89673429999999</v>
      </c>
      <c r="F51" s="81">
        <f>'[1]GHG emissions totals'!F50/10^6</f>
        <v>0</v>
      </c>
      <c r="G51" s="81">
        <f>'[1]GHG emissions totals'!G50/10^6</f>
        <v>0</v>
      </c>
      <c r="H51" s="81">
        <f>'[1]GHG emissions totals'!H50/10^6</f>
        <v>0</v>
      </c>
      <c r="I51" s="81">
        <f>'[1]GHG emissions totals'!I50/10^6</f>
        <v>0</v>
      </c>
      <c r="J51" s="81">
        <f>'[1]GHG emissions totals'!J50/10^6</f>
        <v>0</v>
      </c>
      <c r="K51" s="81">
        <f>'[1]GHG emissions totals'!K50/10^6</f>
        <v>0</v>
      </c>
      <c r="L51" s="81">
        <f t="shared" si="0"/>
        <v>177.51758827797769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x14ac:dyDescent="0.25">
      <c r="A52" s="81">
        <v>2044</v>
      </c>
      <c r="B52" s="81">
        <f>'[1]GHG emissions totals'!B51/10^6</f>
        <v>136.0104126</v>
      </c>
      <c r="C52" s="81">
        <f>'[1]GHG emissions totals'!C51/10^6</f>
        <v>135.9433296</v>
      </c>
      <c r="D52" s="81">
        <f>'[1]GHG emissions totals'!D51/10^6</f>
        <v>134.44326390000001</v>
      </c>
      <c r="E52" s="81">
        <f>'[1]GHG emissions totals'!E51/10^6</f>
        <v>128.76540399999999</v>
      </c>
      <c r="F52" s="81">
        <f>'[1]GHG emissions totals'!F51/10^6</f>
        <v>0</v>
      </c>
      <c r="G52" s="81">
        <f>'[1]GHG emissions totals'!G51/10^6</f>
        <v>0</v>
      </c>
      <c r="H52" s="81">
        <f>'[1]GHG emissions totals'!H51/10^6</f>
        <v>0</v>
      </c>
      <c r="I52" s="81">
        <f>'[1]GHG emissions totals'!I51/10^6</f>
        <v>0</v>
      </c>
      <c r="J52" s="81">
        <f>'[1]GHG emissions totals'!J51/10^6</f>
        <v>0</v>
      </c>
      <c r="K52" s="81">
        <f>'[1]GHG emissions totals'!K51/10^6</f>
        <v>0</v>
      </c>
      <c r="L52" s="81">
        <f t="shared" si="0"/>
        <v>177.51758827797769</v>
      </c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x14ac:dyDescent="0.25">
      <c r="A53" s="81">
        <v>2045</v>
      </c>
      <c r="B53" s="81">
        <f>'[1]GHG emissions totals'!B52/10^6</f>
        <v>134.2923054</v>
      </c>
      <c r="C53" s="81">
        <f>'[1]GHG emissions totals'!C52/10^6</f>
        <v>134.2186859</v>
      </c>
      <c r="D53" s="81">
        <f>'[1]GHG emissions totals'!D52/10^6</f>
        <v>132.6533628</v>
      </c>
      <c r="E53" s="81">
        <f>'[1]GHG emissions totals'!E52/10^6</f>
        <v>126.92331859999999</v>
      </c>
      <c r="F53" s="81">
        <f>'[1]GHG emissions totals'!F52/10^6</f>
        <v>0</v>
      </c>
      <c r="G53" s="81">
        <f>'[1]GHG emissions totals'!G52/10^6</f>
        <v>0</v>
      </c>
      <c r="H53" s="81">
        <f>'[1]GHG emissions totals'!H52/10^6</f>
        <v>0</v>
      </c>
      <c r="I53" s="81">
        <f>'[1]GHG emissions totals'!I52/10^6</f>
        <v>0</v>
      </c>
      <c r="J53" s="81">
        <f>'[1]GHG emissions totals'!J52/10^6</f>
        <v>0</v>
      </c>
      <c r="K53" s="81">
        <f>'[1]GHG emissions totals'!K52/10^6</f>
        <v>0</v>
      </c>
      <c r="L53" s="81">
        <f t="shared" si="0"/>
        <v>177.51758827797769</v>
      </c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x14ac:dyDescent="0.25">
      <c r="A54" s="81">
        <v>2046</v>
      </c>
      <c r="B54" s="81">
        <f>'[1]GHG emissions totals'!B53/10^6</f>
        <v>132.72669429999999</v>
      </c>
      <c r="C54" s="81">
        <f>'[1]GHG emissions totals'!C53/10^6</f>
        <v>132.6470731</v>
      </c>
      <c r="D54" s="81">
        <f>'[1]GHG emissions totals'!D53/10^6</f>
        <v>131.02451440000002</v>
      </c>
      <c r="E54" s="81">
        <f>'[1]GHG emissions totals'!E53/10^6</f>
        <v>125.2590513</v>
      </c>
      <c r="F54" s="81">
        <f>'[1]GHG emissions totals'!F53/10^6</f>
        <v>0</v>
      </c>
      <c r="G54" s="81">
        <f>'[1]GHG emissions totals'!G53/10^6</f>
        <v>0</v>
      </c>
      <c r="H54" s="81">
        <f>'[1]GHG emissions totals'!H53/10^6</f>
        <v>0</v>
      </c>
      <c r="I54" s="81">
        <f>'[1]GHG emissions totals'!I53/10^6</f>
        <v>0</v>
      </c>
      <c r="J54" s="81">
        <f>'[1]GHG emissions totals'!J53/10^6</f>
        <v>0</v>
      </c>
      <c r="K54" s="81">
        <f>'[1]GHG emissions totals'!K53/10^6</f>
        <v>0</v>
      </c>
      <c r="L54" s="81">
        <f t="shared" si="0"/>
        <v>177.51758827797769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x14ac:dyDescent="0.25">
      <c r="A55" s="81">
        <v>2047</v>
      </c>
      <c r="B55" s="81">
        <f>'[1]GHG emissions totals'!B54/10^6</f>
        <v>130.66881169999999</v>
      </c>
      <c r="C55" s="81">
        <f>'[1]GHG emissions totals'!C54/10^6</f>
        <v>130.5882234</v>
      </c>
      <c r="D55" s="81">
        <f>'[1]GHG emissions totals'!D54/10^6</f>
        <v>128.91899279999998</v>
      </c>
      <c r="E55" s="81">
        <f>'[1]GHG emissions totals'!E54/10^6</f>
        <v>123.2872588</v>
      </c>
      <c r="F55" s="81">
        <f>'[1]GHG emissions totals'!F54/10^6</f>
        <v>0</v>
      </c>
      <c r="G55" s="81">
        <f>'[1]GHG emissions totals'!G54/10^6</f>
        <v>0</v>
      </c>
      <c r="H55" s="81">
        <f>'[1]GHG emissions totals'!H54/10^6</f>
        <v>0</v>
      </c>
      <c r="I55" s="81">
        <f>'[1]GHG emissions totals'!I54/10^6</f>
        <v>0</v>
      </c>
      <c r="J55" s="81">
        <f>'[1]GHG emissions totals'!J54/10^6</f>
        <v>0</v>
      </c>
      <c r="K55" s="81">
        <f>'[1]GHG emissions totals'!K54/10^6</f>
        <v>0</v>
      </c>
      <c r="L55" s="81">
        <f t="shared" si="0"/>
        <v>177.51758827797769</v>
      </c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x14ac:dyDescent="0.25">
      <c r="A56" s="81">
        <v>2048</v>
      </c>
      <c r="B56" s="81">
        <f>'[1]GHG emissions totals'!B55/10^6</f>
        <v>128.82131989999999</v>
      </c>
      <c r="C56" s="81">
        <f>'[1]GHG emissions totals'!C55/10^6</f>
        <v>128.73982480000001</v>
      </c>
      <c r="D56" s="81">
        <f>'[1]GHG emissions totals'!D55/10^6</f>
        <v>127.0264071</v>
      </c>
      <c r="E56" s="81">
        <f>'[1]GHG emissions totals'!E55/10^6</f>
        <v>121.51085399999999</v>
      </c>
      <c r="F56" s="81">
        <f>'[1]GHG emissions totals'!F55/10^6</f>
        <v>0</v>
      </c>
      <c r="G56" s="81">
        <f>'[1]GHG emissions totals'!G55/10^6</f>
        <v>0</v>
      </c>
      <c r="H56" s="81">
        <f>'[1]GHG emissions totals'!H55/10^6</f>
        <v>0</v>
      </c>
      <c r="I56" s="81">
        <f>'[1]GHG emissions totals'!I55/10^6</f>
        <v>0</v>
      </c>
      <c r="J56" s="81">
        <f>'[1]GHG emissions totals'!J55/10^6</f>
        <v>0</v>
      </c>
      <c r="K56" s="81">
        <f>'[1]GHG emissions totals'!K55/10^6</f>
        <v>0</v>
      </c>
      <c r="L56" s="81">
        <f t="shared" si="0"/>
        <v>177.51758827797769</v>
      </c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x14ac:dyDescent="0.25">
      <c r="A57" s="81">
        <v>2049</v>
      </c>
      <c r="B57" s="81">
        <f>'[1]GHG emissions totals'!B56/10^6</f>
        <v>127.0202354</v>
      </c>
      <c r="C57" s="81">
        <f>'[1]GHG emissions totals'!C56/10^6</f>
        <v>126.941165</v>
      </c>
      <c r="D57" s="81">
        <f>'[1]GHG emissions totals'!D56/10^6</f>
        <v>125.1919223</v>
      </c>
      <c r="E57" s="81">
        <f>'[1]GHG emissions totals'!E56/10^6</f>
        <v>119.9264548</v>
      </c>
      <c r="F57" s="81">
        <f>'[1]GHG emissions totals'!F56/10^6</f>
        <v>0</v>
      </c>
      <c r="G57" s="81">
        <f>'[1]GHG emissions totals'!G56/10^6</f>
        <v>0</v>
      </c>
      <c r="H57" s="81">
        <f>'[1]GHG emissions totals'!H56/10^6</f>
        <v>0</v>
      </c>
      <c r="I57" s="81">
        <f>'[1]GHG emissions totals'!I56/10^6</f>
        <v>0</v>
      </c>
      <c r="J57" s="81">
        <f>'[1]GHG emissions totals'!J56/10^6</f>
        <v>0</v>
      </c>
      <c r="K57" s="81">
        <f>'[1]GHG emissions totals'!K56/10^6</f>
        <v>0</v>
      </c>
      <c r="L57" s="81">
        <f t="shared" si="0"/>
        <v>177.51758827797769</v>
      </c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x14ac:dyDescent="0.25">
      <c r="A58" s="81">
        <v>2050</v>
      </c>
      <c r="B58" s="81">
        <f>'[1]GHG emissions totals'!B57/10^6</f>
        <v>125.29738879999999</v>
      </c>
      <c r="C58" s="81">
        <f>'[1]GHG emissions totals'!C57/10^6</f>
        <v>125.22081340000001</v>
      </c>
      <c r="D58" s="81">
        <f>'[1]GHG emissions totals'!D57/10^6</f>
        <v>123.44306259999999</v>
      </c>
      <c r="E58" s="81">
        <f>'[1]GHG emissions totals'!E57/10^6</f>
        <v>118.4170024</v>
      </c>
      <c r="F58" s="81">
        <f>'[1]GHG emissions totals'!F57/10^6</f>
        <v>0</v>
      </c>
      <c r="G58" s="81">
        <f>'[1]GHG emissions totals'!G57/10^6</f>
        <v>0</v>
      </c>
      <c r="H58" s="81">
        <f>'[1]GHG emissions totals'!H57/10^6</f>
        <v>0</v>
      </c>
      <c r="I58" s="81">
        <f>'[1]GHG emissions totals'!I57/10^6</f>
        <v>0</v>
      </c>
      <c r="J58" s="81">
        <f>'[1]GHG emissions totals'!J57/10^6</f>
        <v>0</v>
      </c>
      <c r="K58" s="81">
        <f>'[1]GHG emissions totals'!K57/10^6</f>
        <v>0</v>
      </c>
      <c r="L58" s="81">
        <f t="shared" si="0"/>
        <v>177.51758827797769</v>
      </c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x14ac:dyDescent="0.25">
      <c r="A59" s="81">
        <v>2051</v>
      </c>
      <c r="B59" s="81">
        <f>'[1]GHG emissions totals'!B58/10^6</f>
        <v>125.23299324960362</v>
      </c>
      <c r="C59" s="81">
        <f>'[1]GHG emissions totals'!C58/10^6</f>
        <v>125.15645720489329</v>
      </c>
      <c r="D59" s="81">
        <f>'[1]GHG emissions totals'!D58/10^6</f>
        <v>123.3796200651246</v>
      </c>
      <c r="E59" s="81">
        <f>'[1]GHG emissions totals'!E58/10^6</f>
        <v>118.35614296694344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x14ac:dyDescent="0.25">
      <c r="A60" s="81">
        <v>2052</v>
      </c>
      <c r="B60" s="81">
        <f>'[1]GHG emissions totals'!B59/10^6</f>
        <v>125.16859769920727</v>
      </c>
      <c r="C60" s="81">
        <f>'[1]GHG emissions totals'!C59/10^6</f>
        <v>125.09210100978657</v>
      </c>
      <c r="D60" s="81">
        <f>'[1]GHG emissions totals'!D59/10^6</f>
        <v>123.31617753024921</v>
      </c>
      <c r="E60" s="81">
        <f>'[1]GHG emissions totals'!E59/10^6</f>
        <v>118.29528353388687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x14ac:dyDescent="0.25">
      <c r="A61" s="81">
        <v>2053</v>
      </c>
      <c r="B61" s="81">
        <f>'[1]GHG emissions totals'!B60/10^6</f>
        <v>125.1042021488109</v>
      </c>
      <c r="C61" s="81">
        <f>'[1]GHG emissions totals'!C60/10^6</f>
        <v>125.02774481467986</v>
      </c>
      <c r="D61" s="81">
        <f>'[1]GHG emissions totals'!D60/10^6</f>
        <v>123.25273499537381</v>
      </c>
      <c r="E61" s="81">
        <f>'[1]GHG emissions totals'!E60/10^6</f>
        <v>118.23442410083031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x14ac:dyDescent="0.25">
      <c r="A62" s="81">
        <v>2054</v>
      </c>
      <c r="B62" s="81">
        <f>'[1]GHG emissions totals'!B61/10^6</f>
        <v>125.03980659841453</v>
      </c>
      <c r="C62" s="81">
        <f>'[1]GHG emissions totals'!C61/10^6</f>
        <v>124.96338861957315</v>
      </c>
      <c r="D62" s="81">
        <f>'[1]GHG emissions totals'!D61/10^6</f>
        <v>123.18929246049842</v>
      </c>
      <c r="E62" s="81">
        <f>'[1]GHG emissions totals'!E61/10^6</f>
        <v>118.17356466777375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x14ac:dyDescent="0.25">
      <c r="A63" s="81">
        <v>2055</v>
      </c>
      <c r="B63" s="81">
        <f>'[1]GHG emissions totals'!B62/10^6</f>
        <v>124.97541104801816</v>
      </c>
      <c r="C63" s="81">
        <f>'[1]GHG emissions totals'!C62/10^6</f>
        <v>124.89903242446643</v>
      </c>
      <c r="D63" s="81">
        <f>'[1]GHG emissions totals'!D62/10^6</f>
        <v>123.12584992562303</v>
      </c>
      <c r="E63" s="81">
        <f>'[1]GHG emissions totals'!E62/10^6</f>
        <v>118.1127052347172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x14ac:dyDescent="0.25">
      <c r="A64" s="81">
        <v>2056</v>
      </c>
      <c r="B64" s="81">
        <f>'[1]GHG emissions totals'!B63/10^6</f>
        <v>124.91101549762179</v>
      </c>
      <c r="C64" s="81">
        <f>'[1]GHG emissions totals'!C63/10^6</f>
        <v>124.83467622935972</v>
      </c>
      <c r="D64" s="81">
        <f>'[1]GHG emissions totals'!D63/10^6</f>
        <v>123.06240739074764</v>
      </c>
      <c r="E64" s="81">
        <f>'[1]GHG emissions totals'!E63/10^6</f>
        <v>118.05184580166063</v>
      </c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x14ac:dyDescent="0.25">
      <c r="A65" s="81">
        <v>2057</v>
      </c>
      <c r="B65" s="81">
        <f>'[1]GHG emissions totals'!B64/10^6</f>
        <v>124.84661994722542</v>
      </c>
      <c r="C65" s="81">
        <f>'[1]GHG emissions totals'!C64/10^6</f>
        <v>124.770320034253</v>
      </c>
      <c r="D65" s="81">
        <f>'[1]GHG emissions totals'!D64/10^6</f>
        <v>122.99896485587225</v>
      </c>
      <c r="E65" s="81">
        <f>'[1]GHG emissions totals'!E64/10^6</f>
        <v>117.99098636860407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x14ac:dyDescent="0.25">
      <c r="A66" s="81">
        <v>2058</v>
      </c>
      <c r="B66" s="81">
        <f>'[1]GHG emissions totals'!B65/10^6</f>
        <v>124.78222439682905</v>
      </c>
      <c r="C66" s="81">
        <f>'[1]GHG emissions totals'!C65/10^6</f>
        <v>124.70596383914629</v>
      </c>
      <c r="D66" s="81">
        <f>'[1]GHG emissions totals'!D65/10^6</f>
        <v>122.93552232099685</v>
      </c>
      <c r="E66" s="81">
        <f>'[1]GHG emissions totals'!E65/10^6</f>
        <v>117.93012693554751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x14ac:dyDescent="0.25">
      <c r="A67" s="81">
        <v>2059</v>
      </c>
      <c r="B67" s="81">
        <f>'[1]GHG emissions totals'!B66/10^6</f>
        <v>124.71782884643268</v>
      </c>
      <c r="C67" s="81">
        <f>'[1]GHG emissions totals'!C66/10^6</f>
        <v>124.64160764403957</v>
      </c>
      <c r="D67" s="81">
        <f>'[1]GHG emissions totals'!D66/10^6</f>
        <v>122.87207978612146</v>
      </c>
      <c r="E67" s="81">
        <f>'[1]GHG emissions totals'!E66/10^6</f>
        <v>117.86926750249094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x14ac:dyDescent="0.25">
      <c r="A68" s="81">
        <v>2060</v>
      </c>
      <c r="B68" s="81">
        <f>'[1]GHG emissions totals'!B67/10^6</f>
        <v>124.65343329603631</v>
      </c>
      <c r="C68" s="81">
        <f>'[1]GHG emissions totals'!C67/10^6</f>
        <v>124.57725144893286</v>
      </c>
      <c r="D68" s="81">
        <f>'[1]GHG emissions totals'!D67/10^6</f>
        <v>122.80863725124607</v>
      </c>
      <c r="E68" s="81">
        <f>'[1]GHG emissions totals'!E67/10^6</f>
        <v>117.80840806943438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x14ac:dyDescent="0.25">
      <c r="A69" s="81">
        <v>2061</v>
      </c>
      <c r="B69" s="81">
        <f>'[1]GHG emissions totals'!B68/10^6</f>
        <v>124.58903774563996</v>
      </c>
      <c r="C69" s="81">
        <f>'[1]GHG emissions totals'!C68/10^6</f>
        <v>124.51289525382614</v>
      </c>
      <c r="D69" s="81">
        <f>'[1]GHG emissions totals'!D68/10^6</f>
        <v>122.74519471637068</v>
      </c>
      <c r="E69" s="81">
        <f>'[1]GHG emissions totals'!E68/10^6</f>
        <v>117.74754863637781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x14ac:dyDescent="0.25">
      <c r="A70" s="81">
        <v>2062</v>
      </c>
      <c r="B70" s="81">
        <f>'[1]GHG emissions totals'!B69/10^6</f>
        <v>124.52464219524359</v>
      </c>
      <c r="C70" s="81">
        <f>'[1]GHG emissions totals'!C69/10^6</f>
        <v>124.44853905871943</v>
      </c>
      <c r="D70" s="81">
        <f>'[1]GHG emissions totals'!D69/10^6</f>
        <v>122.68175218149528</v>
      </c>
      <c r="E70" s="81">
        <f>'[1]GHG emissions totals'!E69/10^6</f>
        <v>117.68668920332125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x14ac:dyDescent="0.25">
      <c r="A71" s="81">
        <v>2063</v>
      </c>
      <c r="B71" s="81">
        <f>'[1]GHG emissions totals'!B70/10^6</f>
        <v>124.46024664484722</v>
      </c>
      <c r="C71" s="81">
        <f>'[1]GHG emissions totals'!C70/10^6</f>
        <v>124.38418286361271</v>
      </c>
      <c r="D71" s="81">
        <f>'[1]GHG emissions totals'!D70/10^6</f>
        <v>122.61830964661989</v>
      </c>
      <c r="E71" s="81">
        <f>'[1]GHG emissions totals'!E70/10^6</f>
        <v>117.62582977026469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x14ac:dyDescent="0.25">
      <c r="A72" s="81">
        <v>2064</v>
      </c>
      <c r="B72" s="81">
        <f>'[1]GHG emissions totals'!B71/10^6</f>
        <v>124.39585109445085</v>
      </c>
      <c r="C72" s="81">
        <f>'[1]GHG emissions totals'!C71/10^6</f>
        <v>124.319826668506</v>
      </c>
      <c r="D72" s="81">
        <f>'[1]GHG emissions totals'!D71/10^6</f>
        <v>122.5548671117445</v>
      </c>
      <c r="E72" s="81">
        <f>'[1]GHG emissions totals'!E71/10^6</f>
        <v>117.56497033720812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x14ac:dyDescent="0.25">
      <c r="A73" s="81">
        <v>2065</v>
      </c>
      <c r="B73" s="81">
        <f>'[1]GHG emissions totals'!B72/10^6</f>
        <v>124.33145554405448</v>
      </c>
      <c r="C73" s="81">
        <f>'[1]GHG emissions totals'!C72/10^6</f>
        <v>124.25547047339928</v>
      </c>
      <c r="D73" s="81">
        <f>'[1]GHG emissions totals'!D72/10^6</f>
        <v>122.49142457686909</v>
      </c>
      <c r="E73" s="81">
        <f>'[1]GHG emissions totals'!E72/10^6</f>
        <v>117.50411090415156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x14ac:dyDescent="0.25">
      <c r="A74" s="81">
        <v>2066</v>
      </c>
      <c r="B74" s="81">
        <f>'[1]GHG emissions totals'!B73/10^6</f>
        <v>124.29431306115595</v>
      </c>
      <c r="C74" s="81">
        <f>'[1]GHG emissions totals'!C73/10^6</f>
        <v>124.21835069009978</v>
      </c>
      <c r="D74" s="81">
        <f>'[1]GHG emissions totals'!D73/10^6</f>
        <v>122.45483178043915</v>
      </c>
      <c r="E74" s="81">
        <f>'[1]GHG emissions totals'!E73/10^6</f>
        <v>117.46900800592948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x14ac:dyDescent="0.25">
      <c r="A75" s="81">
        <v>2067</v>
      </c>
      <c r="B75" s="81">
        <f>'[1]GHG emissions totals'!B74/10^6</f>
        <v>124.25717057825743</v>
      </c>
      <c r="C75" s="81">
        <f>'[1]GHG emissions totals'!C74/10^6</f>
        <v>124.18123090680028</v>
      </c>
      <c r="D75" s="81">
        <f>'[1]GHG emissions totals'!D74/10^6</f>
        <v>122.41823898400922</v>
      </c>
      <c r="E75" s="81">
        <f>'[1]GHG emissions totals'!E74/10^6</f>
        <v>117.43390510770743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x14ac:dyDescent="0.25">
      <c r="A76" s="81">
        <v>2068</v>
      </c>
      <c r="B76" s="81">
        <f>'[1]GHG emissions totals'!B75/10^6</f>
        <v>124.2200280953589</v>
      </c>
      <c r="C76" s="81">
        <f>'[1]GHG emissions totals'!C75/10^6</f>
        <v>124.14411112350078</v>
      </c>
      <c r="D76" s="81">
        <f>'[1]GHG emissions totals'!D75/10^6</f>
        <v>122.38164618757928</v>
      </c>
      <c r="E76" s="81">
        <f>'[1]GHG emissions totals'!E75/10^6</f>
        <v>117.39880220948535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x14ac:dyDescent="0.25">
      <c r="A77" s="81">
        <v>2069</v>
      </c>
      <c r="B77" s="81">
        <f>'[1]GHG emissions totals'!B76/10^6</f>
        <v>124.18288561246038</v>
      </c>
      <c r="C77" s="81">
        <f>'[1]GHG emissions totals'!C76/10^6</f>
        <v>124.10699134020129</v>
      </c>
      <c r="D77" s="81">
        <f>'[1]GHG emissions totals'!D76/10^6</f>
        <v>122.34505339114934</v>
      </c>
      <c r="E77" s="81">
        <f>'[1]GHG emissions totals'!E76/10^6</f>
        <v>117.36369931126329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 x14ac:dyDescent="0.25">
      <c r="A78" s="81">
        <v>2070</v>
      </c>
      <c r="B78" s="81">
        <f>'[1]GHG emissions totals'!B77/10^6</f>
        <v>124.14574312956185</v>
      </c>
      <c r="C78" s="81">
        <f>'[1]GHG emissions totals'!C77/10^6</f>
        <v>124.0698715569018</v>
      </c>
      <c r="D78" s="81">
        <f>'[1]GHG emissions totals'!D77/10^6</f>
        <v>122.30846059471941</v>
      </c>
      <c r="E78" s="81">
        <f>'[1]GHG emissions totals'!E77/10^6</f>
        <v>117.32859641304124</v>
      </c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5">
      <c r="A79" s="81">
        <v>2071</v>
      </c>
      <c r="B79" s="81">
        <f>'[1]GHG emissions totals'!B78/10^6</f>
        <v>124.10860064666332</v>
      </c>
      <c r="C79" s="81">
        <f>'[1]GHG emissions totals'!C78/10^6</f>
        <v>124.03275177360229</v>
      </c>
      <c r="D79" s="81">
        <f>'[1]GHG emissions totals'!D78/10^6</f>
        <v>122.27186779828946</v>
      </c>
      <c r="E79" s="81">
        <f>'[1]GHG emissions totals'!E78/10^6</f>
        <v>117.29349351481916</v>
      </c>
    </row>
    <row r="80" spans="1:25" x14ac:dyDescent="0.25">
      <c r="A80" s="81">
        <v>2072</v>
      </c>
      <c r="B80" s="81">
        <f>'[1]GHG emissions totals'!B79/10^6</f>
        <v>124.0714581637648</v>
      </c>
      <c r="C80" s="81">
        <f>'[1]GHG emissions totals'!C79/10^6</f>
        <v>123.9956319903028</v>
      </c>
      <c r="D80" s="81">
        <f>'[1]GHG emissions totals'!D79/10^6</f>
        <v>122.23527500185953</v>
      </c>
      <c r="E80" s="81">
        <f>'[1]GHG emissions totals'!E79/10^6</f>
        <v>117.2583906165971</v>
      </c>
    </row>
    <row r="81" spans="1:5" x14ac:dyDescent="0.25">
      <c r="A81" s="81">
        <v>2073</v>
      </c>
      <c r="B81" s="81">
        <f>'[1]GHG emissions totals'!B80/10^6</f>
        <v>124.03431568086627</v>
      </c>
      <c r="C81" s="81">
        <f>'[1]GHG emissions totals'!C80/10^6</f>
        <v>123.9585122070033</v>
      </c>
      <c r="D81" s="81">
        <f>'[1]GHG emissions totals'!D80/10^6</f>
        <v>122.19868220542958</v>
      </c>
      <c r="E81" s="81">
        <f>'[1]GHG emissions totals'!E80/10^6</f>
        <v>117.22328771837503</v>
      </c>
    </row>
    <row r="82" spans="1:5" x14ac:dyDescent="0.25">
      <c r="A82" s="81">
        <v>2074</v>
      </c>
      <c r="B82" s="81">
        <f>'[1]GHG emissions totals'!B81/10^6</f>
        <v>123.99717319796775</v>
      </c>
      <c r="C82" s="81">
        <f>'[1]GHG emissions totals'!C81/10^6</f>
        <v>123.92139242370381</v>
      </c>
      <c r="D82" s="81">
        <f>'[1]GHG emissions totals'!D81/10^6</f>
        <v>122.16208940899965</v>
      </c>
      <c r="E82" s="81">
        <f>'[1]GHG emissions totals'!E81/10^6</f>
        <v>117.18818482015297</v>
      </c>
    </row>
    <row r="83" spans="1:5" x14ac:dyDescent="0.25">
      <c r="A83" s="81">
        <v>2075</v>
      </c>
      <c r="B83" s="81">
        <f>'[1]GHG emissions totals'!B82/10^6</f>
        <v>123.96003071506924</v>
      </c>
      <c r="C83" s="81">
        <f>'[1]GHG emissions totals'!C82/10^6</f>
        <v>123.88427264040432</v>
      </c>
      <c r="D83" s="81">
        <f>'[1]GHG emissions totals'!D82/10^6</f>
        <v>122.12549661256972</v>
      </c>
      <c r="E83" s="81">
        <f>'[1]GHG emissions totals'!E82/10^6</f>
        <v>117.15308192193091</v>
      </c>
    </row>
    <row r="84" spans="1:5" x14ac:dyDescent="0.25">
      <c r="A84" s="81">
        <v>2076</v>
      </c>
      <c r="B84" s="81">
        <f>'[1]GHG emissions totals'!B83/10^6</f>
        <v>123.92288823217071</v>
      </c>
      <c r="C84" s="81">
        <f>'[1]GHG emissions totals'!C83/10^6</f>
        <v>123.8471528571048</v>
      </c>
      <c r="D84" s="81">
        <f>'[1]GHG emissions totals'!D83/10^6</f>
        <v>122.08890381613978</v>
      </c>
      <c r="E84" s="81">
        <f>'[1]GHG emissions totals'!E83/10^6</f>
        <v>117.11797902370884</v>
      </c>
    </row>
    <row r="85" spans="1:5" x14ac:dyDescent="0.25">
      <c r="A85" s="81">
        <v>2077</v>
      </c>
      <c r="B85" s="81">
        <f>'[1]GHG emissions totals'!B84/10^6</f>
        <v>123.88574574927219</v>
      </c>
      <c r="C85" s="81">
        <f>'[1]GHG emissions totals'!C84/10^6</f>
        <v>123.81003307380531</v>
      </c>
      <c r="D85" s="81">
        <f>'[1]GHG emissions totals'!D84/10^6</f>
        <v>122.05231101970983</v>
      </c>
      <c r="E85" s="81">
        <f>'[1]GHG emissions totals'!E84/10^6</f>
        <v>117.08287612548678</v>
      </c>
    </row>
    <row r="86" spans="1:5" x14ac:dyDescent="0.25">
      <c r="A86" s="81">
        <v>2078</v>
      </c>
      <c r="B86" s="81">
        <f>'[1]GHG emissions totals'!B85/10^6</f>
        <v>123.84860326637364</v>
      </c>
      <c r="C86" s="81">
        <f>'[1]GHG emissions totals'!C85/10^6</f>
        <v>123.77291329050581</v>
      </c>
      <c r="D86" s="81">
        <f>'[1]GHG emissions totals'!D85/10^6</f>
        <v>122.01571822327989</v>
      </c>
      <c r="E86" s="81">
        <f>'[1]GHG emissions totals'!E85/10^6</f>
        <v>117.0477732272647</v>
      </c>
    </row>
    <row r="87" spans="1:5" x14ac:dyDescent="0.25">
      <c r="A87" s="81">
        <v>2079</v>
      </c>
      <c r="B87" s="81">
        <f>'[1]GHG emissions totals'!B86/10^6</f>
        <v>123.81146078347513</v>
      </c>
      <c r="C87" s="81">
        <f>'[1]GHG emissions totals'!C86/10^6</f>
        <v>123.73579350720632</v>
      </c>
      <c r="D87" s="81">
        <f>'[1]GHG emissions totals'!D86/10^6</f>
        <v>121.97912542684996</v>
      </c>
      <c r="E87" s="81">
        <f>'[1]GHG emissions totals'!E86/10^6</f>
        <v>117.01267032904265</v>
      </c>
    </row>
    <row r="88" spans="1:5" x14ac:dyDescent="0.25">
      <c r="A88" s="81">
        <v>2080</v>
      </c>
      <c r="B88" s="81">
        <f>'[1]GHG emissions totals'!B87/10^6</f>
        <v>123.7743183005766</v>
      </c>
      <c r="C88" s="81">
        <f>'[1]GHG emissions totals'!C87/10^6</f>
        <v>123.69867372390682</v>
      </c>
      <c r="D88" s="81">
        <f>'[1]GHG emissions totals'!D87/10^6</f>
        <v>121.94253263042002</v>
      </c>
      <c r="E88" s="81">
        <f>'[1]GHG emissions totals'!E87/10^6</f>
        <v>116.97756743082057</v>
      </c>
    </row>
    <row r="89" spans="1:5" x14ac:dyDescent="0.25">
      <c r="A89" s="81">
        <v>2081</v>
      </c>
      <c r="B89" s="81">
        <f>'[1]GHG emissions totals'!B88/10^6</f>
        <v>123.19745428530096</v>
      </c>
      <c r="C89" s="81">
        <f>'[1]GHG emissions totals'!C88/10^6</f>
        <v>123.12216225861758</v>
      </c>
      <c r="D89" s="81">
        <f>'[1]GHG emissions totals'!D88/10^6</f>
        <v>121.37420585656345</v>
      </c>
      <c r="E89" s="81">
        <f>'[1]GHG emissions totals'!E88/10^6</f>
        <v>116.43238043103078</v>
      </c>
    </row>
    <row r="90" spans="1:5" x14ac:dyDescent="0.25">
      <c r="A90" s="81">
        <v>2082</v>
      </c>
      <c r="B90" s="81">
        <f>'[1]GHG emissions totals'!B89/10^6</f>
        <v>122.62059027002533</v>
      </c>
      <c r="C90" s="81">
        <f>'[1]GHG emissions totals'!C89/10^6</f>
        <v>122.54565079332832</v>
      </c>
      <c r="D90" s="81">
        <f>'[1]GHG emissions totals'!D89/10^6</f>
        <v>120.80587908270685</v>
      </c>
      <c r="E90" s="81">
        <f>'[1]GHG emissions totals'!E89/10^6</f>
        <v>115.88719343124097</v>
      </c>
    </row>
    <row r="91" spans="1:5" x14ac:dyDescent="0.25">
      <c r="A91" s="81">
        <v>2083</v>
      </c>
      <c r="B91" s="81">
        <f>'[1]GHG emissions totals'!B90/10^6</f>
        <v>122.04372625474969</v>
      </c>
      <c r="C91" s="81">
        <f>'[1]GHG emissions totals'!C90/10^6</f>
        <v>121.96913932803905</v>
      </c>
      <c r="D91" s="81">
        <f>'[1]GHG emissions totals'!D90/10^6</f>
        <v>120.23755230885025</v>
      </c>
      <c r="E91" s="81">
        <f>'[1]GHG emissions totals'!E90/10^6</f>
        <v>115.34200643145117</v>
      </c>
    </row>
    <row r="92" spans="1:5" x14ac:dyDescent="0.25">
      <c r="A92" s="81">
        <v>2084</v>
      </c>
      <c r="B92" s="81">
        <f>'[1]GHG emissions totals'!B91/10^6</f>
        <v>121.46686223947404</v>
      </c>
      <c r="C92" s="81">
        <f>'[1]GHG emissions totals'!C91/10^6</f>
        <v>121.39262786274979</v>
      </c>
      <c r="D92" s="81">
        <f>'[1]GHG emissions totals'!D91/10^6</f>
        <v>119.66922553499366</v>
      </c>
      <c r="E92" s="81">
        <f>'[1]GHG emissions totals'!E91/10^6</f>
        <v>114.79681943166136</v>
      </c>
    </row>
    <row r="93" spans="1:5" x14ac:dyDescent="0.25">
      <c r="A93" s="81">
        <v>2085</v>
      </c>
      <c r="B93" s="81">
        <f>'[1]GHG emissions totals'!B92/10^6</f>
        <v>120.88999822419842</v>
      </c>
      <c r="C93" s="81">
        <f>'[1]GHG emissions totals'!C92/10^6</f>
        <v>120.81611639746055</v>
      </c>
      <c r="D93" s="81">
        <f>'[1]GHG emissions totals'!D92/10^6</f>
        <v>119.1008987611371</v>
      </c>
      <c r="E93" s="81">
        <f>'[1]GHG emissions totals'!E92/10^6</f>
        <v>114.25163243187158</v>
      </c>
    </row>
    <row r="94" spans="1:5" x14ac:dyDescent="0.25">
      <c r="A94" s="81">
        <v>2086</v>
      </c>
      <c r="B94" s="81">
        <f>'[1]GHG emissions totals'!B93/10^6</f>
        <v>120.31313420892278</v>
      </c>
      <c r="C94" s="81">
        <f>'[1]GHG emissions totals'!C93/10^6</f>
        <v>120.23960493217129</v>
      </c>
      <c r="D94" s="81">
        <f>'[1]GHG emissions totals'!D93/10^6</f>
        <v>118.53257198728051</v>
      </c>
      <c r="E94" s="81">
        <f>'[1]GHG emissions totals'!E93/10^6</f>
        <v>113.70644543208178</v>
      </c>
    </row>
    <row r="95" spans="1:5" x14ac:dyDescent="0.25">
      <c r="A95" s="81">
        <v>2087</v>
      </c>
      <c r="B95" s="81">
        <f>'[1]GHG emissions totals'!B94/10^6</f>
        <v>119.73627019364713</v>
      </c>
      <c r="C95" s="81">
        <f>'[1]GHG emissions totals'!C94/10^6</f>
        <v>119.66309346688202</v>
      </c>
      <c r="D95" s="81">
        <f>'[1]GHG emissions totals'!D94/10^6</f>
        <v>117.96424521342391</v>
      </c>
      <c r="E95" s="81">
        <f>'[1]GHG emissions totals'!E94/10^6</f>
        <v>113.16125843229197</v>
      </c>
    </row>
    <row r="96" spans="1:5" x14ac:dyDescent="0.25">
      <c r="A96" s="81">
        <v>2088</v>
      </c>
      <c r="B96" s="81">
        <f>'[1]GHG emissions totals'!B95/10^6</f>
        <v>119.15940617837148</v>
      </c>
      <c r="C96" s="81">
        <f>'[1]GHG emissions totals'!C95/10^6</f>
        <v>119.08658200159276</v>
      </c>
      <c r="D96" s="81">
        <f>'[1]GHG emissions totals'!D95/10^6</f>
        <v>117.39591843956732</v>
      </c>
      <c r="E96" s="81">
        <f>'[1]GHG emissions totals'!E95/10^6</f>
        <v>112.61607143250217</v>
      </c>
    </row>
    <row r="97" spans="1:5" x14ac:dyDescent="0.25">
      <c r="A97" s="81">
        <v>2089</v>
      </c>
      <c r="B97" s="81">
        <f>'[1]GHG emissions totals'!B96/10^6</f>
        <v>118.58254216309587</v>
      </c>
      <c r="C97" s="81">
        <f>'[1]GHG emissions totals'!C96/10^6</f>
        <v>118.51007053630352</v>
      </c>
      <c r="D97" s="81">
        <f>'[1]GHG emissions totals'!D96/10^6</f>
        <v>116.82759166571076</v>
      </c>
      <c r="E97" s="81">
        <f>'[1]GHG emissions totals'!E96/10^6</f>
        <v>112.07088443271238</v>
      </c>
    </row>
    <row r="98" spans="1:5" x14ac:dyDescent="0.25">
      <c r="A98" s="81">
        <v>2090</v>
      </c>
      <c r="B98" s="81">
        <f>'[1]GHG emissions totals'!B97/10^6</f>
        <v>118.00567814782022</v>
      </c>
      <c r="C98" s="81">
        <f>'[1]GHG emissions totals'!C97/10^6</f>
        <v>117.93355907101426</v>
      </c>
      <c r="D98" s="81">
        <f>'[1]GHG emissions totals'!D97/10^6</f>
        <v>116.25926489185417</v>
      </c>
      <c r="E98" s="81">
        <f>'[1]GHG emissions totals'!E97/10^6</f>
        <v>111.52569743292257</v>
      </c>
    </row>
    <row r="99" spans="1:5" x14ac:dyDescent="0.25">
      <c r="A99" s="81">
        <v>2091</v>
      </c>
      <c r="B99" s="81">
        <f>'[1]GHG emissions totals'!B98/10^6</f>
        <v>117.42881413254457</v>
      </c>
      <c r="C99" s="81">
        <f>'[1]GHG emissions totals'!C98/10^6</f>
        <v>117.35704760572499</v>
      </c>
      <c r="D99" s="81">
        <f>'[1]GHG emissions totals'!D98/10^6</f>
        <v>115.69093811799758</v>
      </c>
      <c r="E99" s="81">
        <f>'[1]GHG emissions totals'!E98/10^6</f>
        <v>110.98051043313276</v>
      </c>
    </row>
    <row r="100" spans="1:5" x14ac:dyDescent="0.25">
      <c r="A100" s="81">
        <v>2092</v>
      </c>
      <c r="B100" s="81">
        <f>'[1]GHG emissions totals'!B99/10^6</f>
        <v>116.85195011726894</v>
      </c>
      <c r="C100" s="81">
        <f>'[1]GHG emissions totals'!C99/10^6</f>
        <v>116.78053614043573</v>
      </c>
      <c r="D100" s="81">
        <f>'[1]GHG emissions totals'!D99/10^6</f>
        <v>115.12261134414098</v>
      </c>
      <c r="E100" s="81">
        <f>'[1]GHG emissions totals'!E99/10^6</f>
        <v>110.43532343334296</v>
      </c>
    </row>
    <row r="101" spans="1:5" x14ac:dyDescent="0.25">
      <c r="A101" s="81">
        <v>2093</v>
      </c>
      <c r="B101" s="81">
        <f>'[1]GHG emissions totals'!B100/10^6</f>
        <v>116.27508610199331</v>
      </c>
      <c r="C101" s="81">
        <f>'[1]GHG emissions totals'!C100/10^6</f>
        <v>116.20402467514648</v>
      </c>
      <c r="D101" s="81">
        <f>'[1]GHG emissions totals'!D100/10^6</f>
        <v>114.55428457028441</v>
      </c>
      <c r="E101" s="81">
        <f>'[1]GHG emissions totals'!E100/10^6</f>
        <v>109.89013643355318</v>
      </c>
    </row>
    <row r="102" spans="1:5" x14ac:dyDescent="0.25">
      <c r="A102" s="81">
        <v>2094</v>
      </c>
      <c r="B102" s="81">
        <f>'[1]GHG emissions totals'!B101/10^6</f>
        <v>115.69822208671766</v>
      </c>
      <c r="C102" s="81">
        <f>'[1]GHG emissions totals'!C101/10^6</f>
        <v>115.62751320985723</v>
      </c>
      <c r="D102" s="81">
        <f>'[1]GHG emissions totals'!D101/10^6</f>
        <v>113.98595779642781</v>
      </c>
      <c r="E102" s="81">
        <f>'[1]GHG emissions totals'!E101/10^6</f>
        <v>109.34494943376338</v>
      </c>
    </row>
    <row r="103" spans="1:5" x14ac:dyDescent="0.25">
      <c r="A103" s="81">
        <v>2095</v>
      </c>
      <c r="B103" s="81">
        <f>'[1]GHG emissions totals'!B102/10^6</f>
        <v>115.12135807144202</v>
      </c>
      <c r="C103" s="81">
        <f>'[1]GHG emissions totals'!C102/10^6</f>
        <v>115.05100174456796</v>
      </c>
      <c r="D103" s="81">
        <f>'[1]GHG emissions totals'!D102/10^6</f>
        <v>113.41763102257124</v>
      </c>
      <c r="E103" s="81">
        <f>'[1]GHG emissions totals'!E102/10^6</f>
        <v>108.79976243397357</v>
      </c>
    </row>
    <row r="104" spans="1:5" x14ac:dyDescent="0.25">
      <c r="A104" s="81">
        <v>2096</v>
      </c>
      <c r="B104" s="81">
        <f>'[1]GHG emissions totals'!B103/10^6</f>
        <v>115.12135807144202</v>
      </c>
      <c r="C104" s="81">
        <f>'[1]GHG emissions totals'!C103/10^6</f>
        <v>115.05100174456796</v>
      </c>
      <c r="D104" s="81">
        <f>'[1]GHG emissions totals'!D103/10^6</f>
        <v>113.41763102257124</v>
      </c>
      <c r="E104" s="81">
        <f>'[1]GHG emissions totals'!E103/10^6</f>
        <v>108.79976243397357</v>
      </c>
    </row>
    <row r="105" spans="1:5" x14ac:dyDescent="0.25">
      <c r="A105" s="81">
        <v>2097</v>
      </c>
      <c r="B105" s="81">
        <f>'[1]GHG emissions totals'!B104/10^6</f>
        <v>115.12135807144202</v>
      </c>
      <c r="C105" s="81">
        <f>'[1]GHG emissions totals'!C104/10^6</f>
        <v>115.05100174456796</v>
      </c>
      <c r="D105" s="81">
        <f>'[1]GHG emissions totals'!D104/10^6</f>
        <v>113.41763102257124</v>
      </c>
      <c r="E105" s="81">
        <f>'[1]GHG emissions totals'!E104/10^6</f>
        <v>108.79976243397357</v>
      </c>
    </row>
    <row r="106" spans="1:5" x14ac:dyDescent="0.25">
      <c r="A106" s="81">
        <v>2098</v>
      </c>
      <c r="B106" s="81">
        <f>'[1]GHG emissions totals'!B105/10^6</f>
        <v>115.12135807144202</v>
      </c>
      <c r="C106" s="81">
        <f>'[1]GHG emissions totals'!C105/10^6</f>
        <v>115.05100174456796</v>
      </c>
      <c r="D106" s="81">
        <f>'[1]GHG emissions totals'!D105/10^6</f>
        <v>113.41763102257124</v>
      </c>
      <c r="E106" s="81">
        <f>'[1]GHG emissions totals'!E105/10^6</f>
        <v>108.79976243397357</v>
      </c>
    </row>
    <row r="107" spans="1:5" x14ac:dyDescent="0.25">
      <c r="A107" s="81">
        <v>2099</v>
      </c>
      <c r="B107" s="81">
        <f>'[1]GHG emissions totals'!B106/10^6</f>
        <v>115.12135807144202</v>
      </c>
      <c r="C107" s="81">
        <f>'[1]GHG emissions totals'!C106/10^6</f>
        <v>115.05100174456796</v>
      </c>
      <c r="D107" s="81">
        <f>'[1]GHG emissions totals'!D106/10^6</f>
        <v>113.41763102257124</v>
      </c>
      <c r="E107" s="81">
        <f>'[1]GHG emissions totals'!E106/10^6</f>
        <v>108.79976243397357</v>
      </c>
    </row>
    <row r="108" spans="1:5" x14ac:dyDescent="0.25">
      <c r="A108" s="81">
        <v>2100</v>
      </c>
      <c r="B108" s="81">
        <f>'[1]GHG emissions totals'!B107/10^6</f>
        <v>115.12135807144202</v>
      </c>
      <c r="C108" s="81">
        <f>'[1]GHG emissions totals'!C107/10^6</f>
        <v>115.05100174456796</v>
      </c>
      <c r="D108" s="81">
        <f>'[1]GHG emissions totals'!D107/10^6</f>
        <v>113.41763102257124</v>
      </c>
      <c r="E108" s="81">
        <f>'[1]GHG emissions totals'!E107/10^6</f>
        <v>108.79976243397357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3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58" t="s">
        <v>67</v>
      </c>
      <c r="B3" s="258" t="s">
        <v>96</v>
      </c>
      <c r="C3" s="258"/>
      <c r="D3" s="258"/>
      <c r="E3" s="258" t="s">
        <v>97</v>
      </c>
      <c r="F3" s="258"/>
      <c r="G3" s="258"/>
      <c r="H3" s="258" t="s">
        <v>98</v>
      </c>
      <c r="I3" s="258"/>
      <c r="J3" s="258"/>
    </row>
    <row r="4" spans="1:10" ht="25.5" x14ac:dyDescent="0.25">
      <c r="A4" s="258"/>
      <c r="B4" s="97"/>
      <c r="C4" s="97"/>
      <c r="D4" s="97" t="s">
        <v>99</v>
      </c>
      <c r="E4" s="97"/>
      <c r="F4" s="97"/>
      <c r="G4" s="97" t="s">
        <v>99</v>
      </c>
      <c r="H4" s="97"/>
      <c r="I4" s="97"/>
      <c r="J4" s="97" t="s">
        <v>99</v>
      </c>
    </row>
    <row r="5" spans="1:10" x14ac:dyDescent="0.25">
      <c r="A5" s="77">
        <v>2021</v>
      </c>
      <c r="B5" s="98"/>
      <c r="C5" s="98"/>
      <c r="D5" s="99">
        <f>'[1]GHG emissions totals'!B28/10^6</f>
        <v>188.25628437454557</v>
      </c>
      <c r="E5" s="45"/>
      <c r="F5" s="45"/>
      <c r="G5" s="152">
        <v>248509762.09999999</v>
      </c>
      <c r="H5" s="100"/>
      <c r="I5" s="100"/>
      <c r="J5" s="113">
        <f>D5*10^6/G5</f>
        <v>0.75754080155125458</v>
      </c>
    </row>
    <row r="6" spans="1:10" x14ac:dyDescent="0.25">
      <c r="A6" s="77">
        <v>2022</v>
      </c>
      <c r="B6" s="98"/>
      <c r="C6" s="98"/>
      <c r="D6" s="99">
        <f>'[1]GHG emissions totals'!B29/10^6</f>
        <v>186.31119530000001</v>
      </c>
      <c r="E6" s="45"/>
      <c r="F6" s="45"/>
      <c r="G6" s="152">
        <v>249506429.09999999</v>
      </c>
      <c r="H6" s="100"/>
      <c r="I6" s="100"/>
      <c r="J6" s="113">
        <f>D6*10^6/G6</f>
        <v>0.74671901630770454</v>
      </c>
    </row>
    <row r="7" spans="1:10" x14ac:dyDescent="0.25">
      <c r="A7" s="77">
        <v>2023</v>
      </c>
      <c r="B7" s="98"/>
      <c r="C7" s="98"/>
      <c r="D7" s="99">
        <f>'[1]GHG emissions totals'!B30/10^6</f>
        <v>185.73816980000001</v>
      </c>
      <c r="E7" s="45"/>
      <c r="F7" s="45"/>
      <c r="G7" s="152">
        <v>250449900.30000001</v>
      </c>
      <c r="H7" s="100"/>
      <c r="I7" s="100"/>
      <c r="J7" s="113">
        <f>D7*10^6/G7</f>
        <v>0.74161806244488249</v>
      </c>
    </row>
    <row r="8" spans="1:10" x14ac:dyDescent="0.25">
      <c r="A8" s="77">
        <v>2024</v>
      </c>
      <c r="B8" s="98"/>
      <c r="C8" s="98"/>
      <c r="D8" s="99">
        <f>'[1]GHG emissions totals'!B31/10^6</f>
        <v>183.9376206</v>
      </c>
      <c r="E8" s="45"/>
      <c r="F8" s="45"/>
      <c r="G8" s="152">
        <v>252107768.90000001</v>
      </c>
      <c r="H8" s="100"/>
      <c r="I8" s="100"/>
      <c r="J8" s="113">
        <f>D8*10^6/G8</f>
        <v>0.72959917658451812</v>
      </c>
    </row>
    <row r="9" spans="1:10" x14ac:dyDescent="0.25">
      <c r="A9" s="77">
        <v>2025</v>
      </c>
      <c r="B9" s="98"/>
      <c r="C9" s="98"/>
      <c r="D9" s="99">
        <f>'[1]GHG emissions totals'!B32/10^6</f>
        <v>183.38918130000002</v>
      </c>
      <c r="E9" s="45"/>
      <c r="F9" s="45"/>
      <c r="G9" s="152">
        <v>253949460.69999999</v>
      </c>
      <c r="H9" s="100"/>
      <c r="I9" s="100"/>
      <c r="J9" s="113">
        <f>D9*10^6/G9</f>
        <v>0.72214833925811928</v>
      </c>
    </row>
    <row r="11" spans="1:10" x14ac:dyDescent="0.25">
      <c r="G11" t="s">
        <v>100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3" t="s">
        <v>101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58" t="s">
        <v>67</v>
      </c>
      <c r="B3" s="259" t="s">
        <v>102</v>
      </c>
      <c r="C3" s="259"/>
      <c r="D3" s="259"/>
      <c r="E3" s="259"/>
      <c r="F3" s="259"/>
      <c r="G3" s="259"/>
    </row>
    <row r="4" spans="1:11" x14ac:dyDescent="0.25">
      <c r="A4" s="258"/>
      <c r="B4" s="77" t="s">
        <v>103</v>
      </c>
      <c r="C4" s="43" t="s">
        <v>104</v>
      </c>
      <c r="D4" s="77" t="s">
        <v>105</v>
      </c>
      <c r="E4" s="43" t="s">
        <v>106</v>
      </c>
      <c r="F4" s="77" t="s">
        <v>107</v>
      </c>
      <c r="G4" s="43" t="s">
        <v>108</v>
      </c>
      <c r="H4" s="77" t="s">
        <v>109</v>
      </c>
      <c r="I4" s="43" t="s">
        <v>110</v>
      </c>
      <c r="J4" s="77" t="s">
        <v>111</v>
      </c>
      <c r="K4" s="43" t="s">
        <v>112</v>
      </c>
    </row>
    <row r="5" spans="1:11" x14ac:dyDescent="0.25">
      <c r="A5" s="77">
        <v>2021</v>
      </c>
      <c r="B5" s="98">
        <f>'[1]GHG emissions totals'!B28/10^6</f>
        <v>188.25628437454557</v>
      </c>
      <c r="C5" s="98">
        <f>'[1]GHG emissions totals'!C28/10^6</f>
        <v>188.25628437454557</v>
      </c>
      <c r="D5" s="98">
        <f>'[1]GHG emissions totals'!D28/10^6</f>
        <v>188.25628437454557</v>
      </c>
      <c r="E5" s="98">
        <f>'[1]GHG emissions totals'!E28/10^6</f>
        <v>188.25628437454557</v>
      </c>
      <c r="F5" s="98">
        <f>'[1]GHG emissions totals'!F28/10^6</f>
        <v>188.25628437454557</v>
      </c>
      <c r="G5" s="98">
        <f>'[1]GHG emissions totals'!G28/10^6</f>
        <v>188.25628437454557</v>
      </c>
      <c r="H5" s="98">
        <f>'[1]GHG emissions totals'!H28/10^6</f>
        <v>188.25628437454557</v>
      </c>
      <c r="I5" s="98">
        <f>'[1]GHG emissions totals'!I28/10^6</f>
        <v>188.25628437454557</v>
      </c>
      <c r="J5" s="98">
        <f>'[1]GHG emissions totals'!J28/10^6</f>
        <v>188.25628437454557</v>
      </c>
      <c r="K5" s="98">
        <f>'[1]GHG emissions totals'!K28/10^6</f>
        <v>188.25628437454557</v>
      </c>
    </row>
    <row r="6" spans="1:11" x14ac:dyDescent="0.25">
      <c r="A6" s="77">
        <v>2022</v>
      </c>
      <c r="B6" s="98">
        <f>'[1]GHG emissions totals'!B29/10^6</f>
        <v>186.31119530000001</v>
      </c>
      <c r="C6" s="98">
        <f>'[1]GHG emissions totals'!C29/10^6</f>
        <v>186.31119530000001</v>
      </c>
      <c r="D6" s="98">
        <f>'[1]GHG emissions totals'!D29/10^6</f>
        <v>186.31119530000001</v>
      </c>
      <c r="E6" s="98">
        <f>'[1]GHG emissions totals'!E29/10^6</f>
        <v>186.31119530000001</v>
      </c>
      <c r="F6" s="98">
        <f>'[1]GHG emissions totals'!F29/10^6</f>
        <v>0</v>
      </c>
      <c r="G6" s="98">
        <f>'[1]GHG emissions totals'!G29/10^6</f>
        <v>0</v>
      </c>
      <c r="H6" s="98">
        <f>'[1]GHG emissions totals'!H29/10^6</f>
        <v>0</v>
      </c>
      <c r="I6" s="98">
        <f>'[1]GHG emissions totals'!I29/10^6</f>
        <v>0</v>
      </c>
      <c r="J6" s="98">
        <f>'[1]GHG emissions totals'!J29/10^6</f>
        <v>0</v>
      </c>
      <c r="K6" s="98">
        <f>'[1]GHG emissions totals'!K29/10^6</f>
        <v>0</v>
      </c>
    </row>
    <row r="7" spans="1:11" x14ac:dyDescent="0.25">
      <c r="A7" s="77">
        <v>2023</v>
      </c>
      <c r="B7" s="98">
        <f>'[1]GHG emissions totals'!B30/10^6</f>
        <v>185.73816980000001</v>
      </c>
      <c r="C7" s="98">
        <f>'[1]GHG emissions totals'!C30/10^6</f>
        <v>185.73816980000001</v>
      </c>
      <c r="D7" s="98">
        <f>'[1]GHG emissions totals'!D30/10^6</f>
        <v>185.73816980000001</v>
      </c>
      <c r="E7" s="98">
        <f>'[1]GHG emissions totals'!E30/10^6</f>
        <v>185.73816980000001</v>
      </c>
      <c r="F7" s="98">
        <f>'[1]GHG emissions totals'!F30/10^6</f>
        <v>0</v>
      </c>
      <c r="G7" s="98">
        <f>'[1]GHG emissions totals'!G30/10^6</f>
        <v>0</v>
      </c>
      <c r="H7" s="98">
        <f>'[1]GHG emissions totals'!H30/10^6</f>
        <v>0</v>
      </c>
      <c r="I7" s="98">
        <f>'[1]GHG emissions totals'!I30/10^6</f>
        <v>0</v>
      </c>
      <c r="J7" s="98">
        <f>'[1]GHG emissions totals'!J30/10^6</f>
        <v>0</v>
      </c>
      <c r="K7" s="98">
        <f>'[1]GHG emissions totals'!K30/10^6</f>
        <v>0</v>
      </c>
    </row>
    <row r="8" spans="1:11" x14ac:dyDescent="0.25">
      <c r="A8" s="77">
        <v>2024</v>
      </c>
      <c r="B8" s="98">
        <f>'[1]GHG emissions totals'!B31/10^6</f>
        <v>183.9376206</v>
      </c>
      <c r="C8" s="98">
        <f>'[1]GHG emissions totals'!C31/10^6</f>
        <v>183.9376206</v>
      </c>
      <c r="D8" s="98">
        <f>'[1]GHG emissions totals'!D31/10^6</f>
        <v>183.9376206</v>
      </c>
      <c r="E8" s="98">
        <f>'[1]GHG emissions totals'!E31/10^6</f>
        <v>183.9376206</v>
      </c>
      <c r="F8" s="98">
        <f>'[1]GHG emissions totals'!F31/10^6</f>
        <v>0</v>
      </c>
      <c r="G8" s="98">
        <f>'[1]GHG emissions totals'!G31/10^6</f>
        <v>0</v>
      </c>
      <c r="H8" s="98">
        <f>'[1]GHG emissions totals'!H31/10^6</f>
        <v>0</v>
      </c>
      <c r="I8" s="98">
        <f>'[1]GHG emissions totals'!I31/10^6</f>
        <v>0</v>
      </c>
      <c r="J8" s="98">
        <f>'[1]GHG emissions totals'!J31/10^6</f>
        <v>0</v>
      </c>
      <c r="K8" s="98">
        <f>'[1]GHG emissions totals'!K31/10^6</f>
        <v>0</v>
      </c>
    </row>
    <row r="9" spans="1:11" x14ac:dyDescent="0.25">
      <c r="A9" s="77">
        <v>2025</v>
      </c>
      <c r="B9" s="98">
        <f>'[1]GHG emissions totals'!B32/10^6</f>
        <v>183.38918130000002</v>
      </c>
      <c r="C9" s="98">
        <f>'[1]GHG emissions totals'!C32/10^6</f>
        <v>183.38918130000002</v>
      </c>
      <c r="D9" s="98">
        <f>'[1]GHG emissions totals'!D32/10^6</f>
        <v>183.38918130000002</v>
      </c>
      <c r="E9" s="98">
        <f>'[1]GHG emissions totals'!E32/10^6</f>
        <v>183.38918130000002</v>
      </c>
      <c r="F9" s="98">
        <f>'[1]GHG emissions totals'!F32/10^6</f>
        <v>0</v>
      </c>
      <c r="G9" s="98">
        <f>'[1]GHG emissions totals'!G32/10^6</f>
        <v>0</v>
      </c>
      <c r="H9" s="98">
        <f>'[1]GHG emissions totals'!H32/10^6</f>
        <v>0</v>
      </c>
      <c r="I9" s="98">
        <f>'[1]GHG emissions totals'!I32/10^6</f>
        <v>0</v>
      </c>
      <c r="J9" s="98">
        <f>'[1]GHG emissions totals'!J32/10^6</f>
        <v>0</v>
      </c>
      <c r="K9" s="98">
        <f>'[1]GHG emissions totals'!K32/10^6</f>
        <v>0</v>
      </c>
    </row>
    <row r="10" spans="1:11" x14ac:dyDescent="0.25">
      <c r="A10" s="24"/>
      <c r="B10" s="24">
        <f>B9/'CO2 per vehicle'!$J9</f>
        <v>253.94946069999997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58" t="s">
        <v>67</v>
      </c>
      <c r="B12" s="259" t="s">
        <v>113</v>
      </c>
      <c r="C12" s="259"/>
      <c r="D12" s="259"/>
      <c r="E12" s="259"/>
      <c r="F12" s="259"/>
      <c r="G12" s="259"/>
    </row>
    <row r="13" spans="1:11" x14ac:dyDescent="0.25">
      <c r="A13" s="258"/>
      <c r="B13" s="24" t="s">
        <v>114</v>
      </c>
      <c r="C13" s="43" t="s">
        <v>104</v>
      </c>
      <c r="D13" s="43" t="s">
        <v>105</v>
      </c>
      <c r="E13" s="43" t="s">
        <v>106</v>
      </c>
      <c r="F13" s="43" t="s">
        <v>107</v>
      </c>
      <c r="G13" s="43" t="s">
        <v>108</v>
      </c>
      <c r="H13" s="43" t="s">
        <v>109</v>
      </c>
      <c r="I13" s="43" t="s">
        <v>110</v>
      </c>
      <c r="J13" s="43" t="s">
        <v>111</v>
      </c>
      <c r="K13" s="43" t="s">
        <v>112</v>
      </c>
    </row>
    <row r="14" spans="1:11" x14ac:dyDescent="0.25">
      <c r="A14" s="77">
        <v>2021</v>
      </c>
      <c r="B14" s="24"/>
      <c r="C14" s="98">
        <f>C5-$B5</f>
        <v>0</v>
      </c>
      <c r="D14" s="98">
        <f t="shared" ref="C14:F18" si="0">D5-$B5</f>
        <v>0</v>
      </c>
      <c r="E14" s="98">
        <f t="shared" si="0"/>
        <v>0</v>
      </c>
      <c r="F14" s="98">
        <f t="shared" si="0"/>
        <v>0</v>
      </c>
      <c r="G14" s="98">
        <f t="shared" ref="G14:K18" si="1">G5-$B5</f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98">
        <f t="shared" si="1"/>
        <v>0</v>
      </c>
    </row>
    <row r="15" spans="1:11" x14ac:dyDescent="0.25">
      <c r="A15" s="77">
        <v>2022</v>
      </c>
      <c r="B15" s="24"/>
      <c r="C15" s="98">
        <f t="shared" si="0"/>
        <v>0</v>
      </c>
      <c r="D15" s="98">
        <f t="shared" si="0"/>
        <v>0</v>
      </c>
      <c r="E15" s="98">
        <f t="shared" si="0"/>
        <v>0</v>
      </c>
      <c r="F15" s="98">
        <f t="shared" si="0"/>
        <v>-186.31119530000001</v>
      </c>
      <c r="G15" s="98">
        <f t="shared" si="1"/>
        <v>-186.31119530000001</v>
      </c>
      <c r="H15" s="98">
        <f t="shared" si="1"/>
        <v>-186.31119530000001</v>
      </c>
      <c r="I15" s="98">
        <f t="shared" si="1"/>
        <v>-186.31119530000001</v>
      </c>
      <c r="J15" s="98">
        <f t="shared" si="1"/>
        <v>-186.31119530000001</v>
      </c>
      <c r="K15" s="98">
        <f t="shared" si="1"/>
        <v>-186.31119530000001</v>
      </c>
    </row>
    <row r="16" spans="1:11" x14ac:dyDescent="0.25">
      <c r="A16" s="77">
        <v>2023</v>
      </c>
      <c r="B16" s="24"/>
      <c r="C16" s="98">
        <f t="shared" si="0"/>
        <v>0</v>
      </c>
      <c r="D16" s="98">
        <f t="shared" si="0"/>
        <v>0</v>
      </c>
      <c r="E16" s="98">
        <f t="shared" si="0"/>
        <v>0</v>
      </c>
      <c r="F16" s="98">
        <f t="shared" si="0"/>
        <v>-185.73816980000001</v>
      </c>
      <c r="G16" s="98">
        <f t="shared" si="1"/>
        <v>-185.73816980000001</v>
      </c>
      <c r="H16" s="98">
        <f t="shared" si="1"/>
        <v>-185.73816980000001</v>
      </c>
      <c r="I16" s="98">
        <f t="shared" si="1"/>
        <v>-185.73816980000001</v>
      </c>
      <c r="J16" s="98">
        <f t="shared" si="1"/>
        <v>-185.73816980000001</v>
      </c>
      <c r="K16" s="98">
        <f t="shared" si="1"/>
        <v>-185.73816980000001</v>
      </c>
    </row>
    <row r="17" spans="1:11" x14ac:dyDescent="0.25">
      <c r="A17" s="77">
        <v>2024</v>
      </c>
      <c r="B17" s="24"/>
      <c r="C17" s="98">
        <f t="shared" si="0"/>
        <v>0</v>
      </c>
      <c r="D17" s="98">
        <f t="shared" si="0"/>
        <v>0</v>
      </c>
      <c r="E17" s="98">
        <f t="shared" si="0"/>
        <v>0</v>
      </c>
      <c r="F17" s="98">
        <f t="shared" si="0"/>
        <v>-183.9376206</v>
      </c>
      <c r="G17" s="98">
        <f t="shared" si="1"/>
        <v>-183.9376206</v>
      </c>
      <c r="H17" s="98">
        <f t="shared" si="1"/>
        <v>-183.9376206</v>
      </c>
      <c r="I17" s="98">
        <f t="shared" si="1"/>
        <v>-183.9376206</v>
      </c>
      <c r="J17" s="98">
        <f t="shared" si="1"/>
        <v>-183.9376206</v>
      </c>
      <c r="K17" s="98">
        <f t="shared" si="1"/>
        <v>-183.9376206</v>
      </c>
    </row>
    <row r="18" spans="1:11" x14ac:dyDescent="0.25">
      <c r="A18" s="77">
        <v>2025</v>
      </c>
      <c r="B18" s="24"/>
      <c r="C18" s="98">
        <f>C9-$B9</f>
        <v>0</v>
      </c>
      <c r="D18" s="98">
        <f>D9-$B9</f>
        <v>0</v>
      </c>
      <c r="E18" s="98">
        <f>E9-$B9</f>
        <v>0</v>
      </c>
      <c r="F18" s="98">
        <f t="shared" si="0"/>
        <v>-183.38918130000002</v>
      </c>
      <c r="G18" s="98">
        <f t="shared" si="1"/>
        <v>-183.38918130000002</v>
      </c>
      <c r="H18" s="98">
        <f t="shared" si="1"/>
        <v>-183.38918130000002</v>
      </c>
      <c r="I18" s="98">
        <f>I9-$B9</f>
        <v>-183.38918130000002</v>
      </c>
      <c r="J18" s="98">
        <f t="shared" si="1"/>
        <v>-183.38918130000002</v>
      </c>
      <c r="K18" s="98">
        <f t="shared" si="1"/>
        <v>-183.38918130000002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1" t="s">
        <v>115</v>
      </c>
      <c r="C4" s="102" t="s">
        <v>116</v>
      </c>
      <c r="D4" s="102" t="s">
        <v>117</v>
      </c>
      <c r="E4" s="102" t="s">
        <v>118</v>
      </c>
      <c r="F4" s="102" t="s">
        <v>119</v>
      </c>
    </row>
    <row r="5" spans="1:6" x14ac:dyDescent="0.25">
      <c r="A5" s="2" t="s">
        <v>11</v>
      </c>
      <c r="B5" s="101">
        <v>5.3476672985517185E-2</v>
      </c>
      <c r="C5" s="101"/>
      <c r="D5" s="101"/>
      <c r="E5" s="101">
        <v>0.12875236669567175</v>
      </c>
      <c r="F5" s="101">
        <v>0.36310159551688348</v>
      </c>
    </row>
    <row r="6" spans="1:6" x14ac:dyDescent="0.25">
      <c r="A6" s="2" t="s">
        <v>8</v>
      </c>
      <c r="B6" s="101">
        <v>5.0204760649369504E-2</v>
      </c>
      <c r="C6" s="101"/>
      <c r="D6" s="101"/>
      <c r="E6" s="101">
        <v>0.20014414173847508</v>
      </c>
      <c r="F6" s="101">
        <v>0.23477832540634516</v>
      </c>
    </row>
    <row r="7" spans="1:6" x14ac:dyDescent="0.25">
      <c r="A7" s="2" t="s">
        <v>5</v>
      </c>
      <c r="B7" s="101">
        <v>4.7211341248418998E-2</v>
      </c>
      <c r="C7" s="101"/>
      <c r="D7" s="101"/>
      <c r="E7" s="101">
        <v>0.24259022558161961</v>
      </c>
      <c r="F7" s="101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BA2B9C-8AAE-4E00-929C-1501F637434C}"/>
</file>

<file path=customXml/itemProps3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a92290d7-b971-4e1d-81ee-28387a7fbc93"/>
    <ds:schemaRef ds:uri="61551a5c-c5b0-4157-91ef-0e56f6671ed0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172</vt:i4>
      </vt:variant>
    </vt:vector>
  </HeadingPairs>
  <TitlesOfParts>
    <vt:vector size="187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2 Alt 3'!ExternalData_69</vt:lpstr>
      <vt:lpstr>'CO2 and Temp Alt 0 Alt 1'!ExternalData_7</vt:lpstr>
      <vt:lpstr>'CO2 and Temp Alt 2 Alt 3'!ExternalData_7</vt:lpstr>
      <vt:lpstr>'CO2 and Temp Alt 0 Alt 1'!ExternalData_70</vt:lpstr>
      <vt:lpstr>'CO2 and Temp Alt 2 Alt 3'!ExternalData_70</vt:lpstr>
      <vt:lpstr>'CO2 and Temp Alt 0 Alt 1'!ExternalData_71</vt:lpstr>
      <vt:lpstr>'CO2 and Temp Alt 2 Alt 3'!ExternalData_71</vt:lpstr>
      <vt:lpstr>'CO2 and Temp Alt 0 Alt 1'!ExternalData_72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