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01"/>
  <workbookPr date1904="1" codeName="ThisWorkbook"/>
  <mc:AlternateContent xmlns:mc="http://schemas.openxmlformats.org/markup-compatibility/2006">
    <mc:Choice Requires="x15">
      <x15ac:absPath xmlns:x15ac="http://schemas.microsoft.com/office/spreadsheetml/2010/11/ac" url="https://usdot-my.sharepoint.com/personal/vinay_nagabhushana_ad_dot_gov/Documents/1-CAFE_dir/EIS_dir/LD MY2027-203x EIS/MY2027-2031 DEIS Adminstrtiaive Records/Tab 3 DEIS ICF Generated Data/Climate/Final Data Used in DEIS/Processing Tools/"/>
    </mc:Choice>
  </mc:AlternateContent>
  <xr:revisionPtr revIDLastSave="0" documentId="8_{A34B61EB-0F77-477A-93E7-D0EE54702D34}" xr6:coauthVersionLast="47" xr6:coauthVersionMax="47" xr10:uidLastSave="{00000000-0000-0000-0000-000000000000}"/>
  <bookViews>
    <workbookView xWindow="-110" yWindow="-110" windowWidth="19420" windowHeight="10420"/>
  </bookViews>
  <sheets>
    <sheet name="ReadMe" sheetId="6" r:id="rId1"/>
    <sheet name="DATA" sheetId="3" r:id="rId2"/>
    <sheet name="INFO" sheetId="2" r:id="rId3"/>
    <sheet name="INPUT" sheetId="1" r:id="rId4"/>
    <sheet name="SSP370_Combined_2_20_23" sheetId="4" r:id="rId5"/>
  </sheets>
  <externalReferences>
    <externalReference r:id="rId6"/>
  </externalReferences>
  <definedNames>
    <definedName name="_ftn1" localSheetId="0">ReadMe!$A$14</definedName>
    <definedName name="_ftn2" localSheetId="0">ReadMe!$A$15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 i="4" l="1"/>
  <c r="D7" i="4"/>
  <c r="D18" i="4"/>
  <c r="E7" i="4"/>
  <c r="C8" i="4"/>
  <c r="D8" i="4"/>
  <c r="E8" i="4"/>
  <c r="C9" i="4"/>
  <c r="R9" i="4"/>
  <c r="L7" i="3"/>
  <c r="D9" i="4"/>
  <c r="E9" i="4"/>
  <c r="T9" i="4"/>
  <c r="L15" i="3"/>
  <c r="D6" i="4"/>
  <c r="D25" i="4"/>
  <c r="E6" i="4"/>
  <c r="C6" i="4"/>
  <c r="T8" i="4"/>
  <c r="L14" i="3"/>
  <c r="E18" i="4"/>
  <c r="S8" i="4"/>
  <c r="L10" i="3"/>
  <c r="L22" i="3"/>
  <c r="R8" i="4"/>
  <c r="L6" i="3"/>
  <c r="S9" i="4"/>
  <c r="L11" i="3"/>
  <c r="R7" i="4"/>
  <c r="L5" i="3"/>
  <c r="B26" i="4"/>
  <c r="B25" i="4"/>
  <c r="B24" i="4"/>
  <c r="B23" i="4"/>
  <c r="B22" i="4"/>
  <c r="B21" i="4"/>
  <c r="B20" i="4"/>
  <c r="B19" i="4"/>
  <c r="B18" i="4"/>
  <c r="S17" i="4"/>
  <c r="T15" i="4"/>
  <c r="S15" i="4"/>
  <c r="R15" i="4"/>
  <c r="T14" i="4"/>
  <c r="T13" i="4"/>
  <c r="S12" i="4"/>
  <c r="R12" i="4"/>
  <c r="S11" i="4"/>
  <c r="R11" i="4"/>
  <c r="S10" i="4"/>
  <c r="T10" i="4"/>
  <c r="R10" i="4"/>
  <c r="T11" i="4"/>
  <c r="R14" i="4"/>
  <c r="T12" i="4"/>
  <c r="R13" i="4"/>
  <c r="S13" i="4"/>
  <c r="S14" i="4"/>
  <c r="E23" i="4"/>
  <c r="E21" i="4"/>
  <c r="E22" i="4"/>
  <c r="E25" i="4"/>
  <c r="E24" i="4"/>
  <c r="D24" i="4"/>
  <c r="T6" i="4"/>
  <c r="D20" i="4"/>
  <c r="S7" i="4"/>
  <c r="L9" i="3"/>
  <c r="L12" i="3"/>
  <c r="L24" i="3"/>
  <c r="S6" i="4"/>
  <c r="L8" i="3"/>
  <c r="D23" i="4"/>
  <c r="E20" i="4"/>
  <c r="E19" i="4"/>
  <c r="T7" i="4"/>
  <c r="L13" i="3"/>
  <c r="L36" i="3"/>
  <c r="D19" i="4"/>
  <c r="L18" i="3"/>
  <c r="L30" i="3"/>
  <c r="L39" i="3"/>
  <c r="L27" i="3"/>
  <c r="L37" i="3"/>
  <c r="L25" i="3"/>
  <c r="L19" i="3"/>
  <c r="L31" i="3"/>
  <c r="L38" i="3"/>
  <c r="L26" i="3"/>
  <c r="L29" i="3"/>
  <c r="L17" i="3"/>
  <c r="L21" i="3"/>
  <c r="L33" i="3"/>
  <c r="L35" i="3"/>
  <c r="L23" i="3"/>
  <c r="C20" i="4"/>
  <c r="L34" i="3"/>
  <c r="C18" i="4"/>
  <c r="L32" i="3"/>
  <c r="L20" i="3"/>
  <c r="D21" i="4"/>
  <c r="D22" i="4"/>
  <c r="C21" i="4"/>
  <c r="C23" i="4"/>
  <c r="C22" i="4"/>
  <c r="C24" i="4"/>
  <c r="R6" i="4"/>
  <c r="C19" i="4"/>
  <c r="C25" i="4"/>
  <c r="F6" i="4"/>
  <c r="L4" i="3"/>
  <c r="G9" i="4"/>
  <c r="H9" i="4"/>
  <c r="F8" i="4"/>
  <c r="H7" i="4"/>
  <c r="F7" i="4"/>
  <c r="G6" i="4"/>
  <c r="G7" i="4"/>
  <c r="L16" i="3"/>
  <c r="G8" i="4"/>
  <c r="H8" i="4"/>
  <c r="L28" i="3"/>
  <c r="F9" i="4"/>
  <c r="H6" i="4"/>
  <c r="K7" i="4"/>
  <c r="J9" i="4"/>
  <c r="K8" i="4"/>
  <c r="K9" i="4"/>
  <c r="I7" i="4"/>
  <c r="I8" i="4"/>
  <c r="K6" i="4"/>
  <c r="J6" i="4"/>
  <c r="I9" i="4"/>
  <c r="J7" i="4"/>
  <c r="J8" i="4"/>
  <c r="I6" i="4"/>
  <c r="G10" i="4"/>
  <c r="G18" i="4"/>
  <c r="F10" i="4"/>
  <c r="F18" i="4"/>
  <c r="F20" i="4"/>
  <c r="F12" i="4"/>
  <c r="H18" i="4"/>
  <c r="H10" i="4"/>
  <c r="N6" i="4"/>
  <c r="M6" i="4"/>
  <c r="L7" i="4"/>
  <c r="L8" i="4"/>
  <c r="N8" i="4"/>
  <c r="L9" i="4"/>
  <c r="M8" i="4"/>
  <c r="M9" i="4"/>
  <c r="N7" i="4"/>
  <c r="N9" i="4"/>
  <c r="M7" i="4"/>
  <c r="L6" i="4"/>
  <c r="F11" i="4"/>
  <c r="F19" i="4"/>
  <c r="H19" i="4"/>
  <c r="H11" i="4"/>
  <c r="H20" i="4"/>
  <c r="H12" i="4"/>
  <c r="G19" i="4"/>
  <c r="G11" i="4"/>
  <c r="G20" i="4"/>
  <c r="G12" i="4"/>
  <c r="G22" i="4"/>
  <c r="G14" i="4"/>
  <c r="G25" i="4"/>
  <c r="L19" i="4"/>
  <c r="L11" i="4"/>
  <c r="H23" i="4"/>
  <c r="H15" i="4"/>
  <c r="N20" i="4"/>
  <c r="N12" i="4"/>
  <c r="I11" i="4"/>
  <c r="I19" i="4"/>
  <c r="N18" i="4"/>
  <c r="N10" i="4"/>
  <c r="G21" i="4"/>
  <c r="G13" i="4"/>
  <c r="G24" i="4"/>
  <c r="I10" i="4"/>
  <c r="I18" i="4"/>
  <c r="F21" i="4"/>
  <c r="F13" i="4"/>
  <c r="F24" i="4"/>
  <c r="M12" i="4"/>
  <c r="M20" i="4"/>
  <c r="H13" i="4"/>
  <c r="H24" i="4"/>
  <c r="H21" i="4"/>
  <c r="K12" i="4"/>
  <c r="K20" i="4"/>
  <c r="L10" i="4"/>
  <c r="L18" i="4"/>
  <c r="H14" i="4"/>
  <c r="H25" i="4"/>
  <c r="H22" i="4"/>
  <c r="M19" i="4"/>
  <c r="M11" i="4"/>
  <c r="J11" i="4"/>
  <c r="J19" i="4"/>
  <c r="K19" i="4"/>
  <c r="K11" i="4"/>
  <c r="G15" i="4"/>
  <c r="G23" i="4"/>
  <c r="L20" i="4"/>
  <c r="L12" i="4"/>
  <c r="F15" i="4"/>
  <c r="F23" i="4"/>
  <c r="J18" i="4"/>
  <c r="J10" i="4"/>
  <c r="J12" i="4"/>
  <c r="J20" i="4"/>
  <c r="M18" i="4"/>
  <c r="M10" i="4"/>
  <c r="F22" i="4"/>
  <c r="F14" i="4"/>
  <c r="F25" i="4"/>
  <c r="N11" i="4"/>
  <c r="N19" i="4"/>
  <c r="I20" i="4"/>
  <c r="I12" i="4"/>
  <c r="K18" i="4"/>
  <c r="K10" i="4"/>
  <c r="K15" i="4"/>
  <c r="K23" i="4"/>
  <c r="N23" i="4"/>
  <c r="N15" i="4"/>
  <c r="M13" i="4"/>
  <c r="M24" i="4"/>
  <c r="M21" i="4"/>
  <c r="M14" i="4"/>
  <c r="M25" i="4"/>
  <c r="M22" i="4"/>
  <c r="L15" i="4"/>
  <c r="L23" i="4"/>
  <c r="J14" i="4"/>
  <c r="J25" i="4"/>
  <c r="J22" i="4"/>
  <c r="I23" i="4"/>
  <c r="I15" i="4"/>
  <c r="N13" i="4"/>
  <c r="N24" i="4"/>
  <c r="N21" i="4"/>
  <c r="L22" i="4"/>
  <c r="L14" i="4"/>
  <c r="L25" i="4"/>
  <c r="J15" i="4"/>
  <c r="J23" i="4"/>
  <c r="M23" i="4"/>
  <c r="M15" i="4"/>
  <c r="I13" i="4"/>
  <c r="I24" i="4"/>
  <c r="I21" i="4"/>
  <c r="J13" i="4"/>
  <c r="J24" i="4"/>
  <c r="J21" i="4"/>
  <c r="K22" i="4"/>
  <c r="K14" i="4"/>
  <c r="K25" i="4"/>
  <c r="K21" i="4"/>
  <c r="K13" i="4"/>
  <c r="K24" i="4"/>
  <c r="N14" i="4"/>
  <c r="N25" i="4"/>
  <c r="N22" i="4"/>
  <c r="L21" i="4"/>
  <c r="L13" i="4"/>
  <c r="L24" i="4"/>
  <c r="I22" i="4"/>
  <c r="I14" i="4"/>
  <c r="I25" i="4"/>
</calcChain>
</file>

<file path=xl/sharedStrings.xml><?xml version="1.0" encoding="utf-8"?>
<sst xmlns="http://schemas.openxmlformats.org/spreadsheetml/2006/main" count="143" uniqueCount="123">
  <si>
    <r>
      <t>P Alk out (</t>
    </r>
    <r>
      <rPr>
        <sz val="12"/>
        <rFont val="Symbol"/>
        <family val="1"/>
      </rPr>
      <t>m</t>
    </r>
    <r>
      <rPr>
        <sz val="12"/>
        <rFont val="Comic Sans MS"/>
      </rPr>
      <t>mol/kgSW)</t>
    </r>
  </si>
  <si>
    <r>
      <t>Si Alk out (</t>
    </r>
    <r>
      <rPr>
        <sz val="12"/>
        <rFont val="Symbol"/>
        <family val="1"/>
      </rPr>
      <t>m</t>
    </r>
    <r>
      <rPr>
        <sz val="12"/>
        <rFont val="Comic Sans MS"/>
      </rPr>
      <t xml:space="preserve">mol/kgSW) </t>
    </r>
  </si>
  <si>
    <r>
      <t>W</t>
    </r>
    <r>
      <rPr>
        <sz val="12"/>
        <rFont val="Comic Sans MS"/>
        <family val="4"/>
      </rPr>
      <t>Ca out</t>
    </r>
  </si>
  <si>
    <t xml:space="preserve">Total scale (mol/kg-SW) </t>
  </si>
  <si>
    <t xml:space="preserve">Seawater scale (mol/kg-SW) </t>
  </si>
  <si>
    <t xml:space="preserve">Free scale (mol/kg-SW) </t>
  </si>
  <si>
    <t>About this Macro</t>
  </si>
  <si>
    <t>fCO2, pCO2</t>
  </si>
  <si>
    <t>KSO4</t>
  </si>
  <si>
    <r>
      <t>OH out (</t>
    </r>
    <r>
      <rPr>
        <sz val="12"/>
        <rFont val="Symbol"/>
        <family val="1"/>
      </rPr>
      <t>m</t>
    </r>
    <r>
      <rPr>
        <sz val="12"/>
        <rFont val="Comic Sans MS"/>
      </rPr>
      <t>mol/kgSW)</t>
    </r>
  </si>
  <si>
    <t xml:space="preserve">NBS scale (mol/kg-H2O) </t>
  </si>
  <si>
    <r>
      <t>W</t>
    </r>
    <r>
      <rPr>
        <sz val="12"/>
        <rFont val="Comic Sans MS"/>
        <family val="4"/>
      </rPr>
      <t>Ar out</t>
    </r>
  </si>
  <si>
    <t>Set of Constants</t>
  </si>
  <si>
    <r>
      <t>KHSO</t>
    </r>
    <r>
      <rPr>
        <b/>
        <i/>
        <u/>
        <vertAlign val="subscript"/>
        <sz val="12"/>
        <color indexed="8"/>
        <rFont val="Comic Sans MS"/>
        <family val="4"/>
      </rPr>
      <t>4</t>
    </r>
  </si>
  <si>
    <t>pH Scale</t>
  </si>
  <si>
    <t>SubFlag</t>
  </si>
  <si>
    <t>SUBJECT</t>
  </si>
  <si>
    <t>pH Scales</t>
  </si>
  <si>
    <t>Alkalinity</t>
  </si>
  <si>
    <t>Revelle Factor</t>
  </si>
  <si>
    <t>Constants</t>
  </si>
  <si>
    <t>START     START    START    START    START    START    START    START     START    START    START    START    START    START</t>
  </si>
  <si>
    <t>INPUT CONDITIONS</t>
  </si>
  <si>
    <t>OUTPUT CONDITIONS</t>
  </si>
  <si>
    <t>SCALES and CONSTANTS</t>
  </si>
  <si>
    <t>RESULTS (Input Conditions)</t>
  </si>
  <si>
    <t>RESULTS (Output Conditions)</t>
  </si>
  <si>
    <t>Salinity</t>
  </si>
  <si>
    <t>t(oC)</t>
  </si>
  <si>
    <t>P (dbars)</t>
  </si>
  <si>
    <t>Clear DATA  &lt;----</t>
  </si>
  <si>
    <t>DO NOT MODIFY...THE PROGRAM WILL DO IT!</t>
  </si>
  <si>
    <t>t(oC) in</t>
  </si>
  <si>
    <t>P (dbars) in</t>
  </si>
  <si>
    <t>pH        (Chosen Scale)</t>
  </si>
  <si>
    <r>
      <t>t(</t>
    </r>
    <r>
      <rPr>
        <vertAlign val="superscript"/>
        <sz val="12"/>
        <rFont val="Comic Sans MS"/>
        <family val="4"/>
      </rPr>
      <t>o</t>
    </r>
    <r>
      <rPr>
        <sz val="12"/>
        <rFont val="Comic Sans MS"/>
      </rPr>
      <t>C)</t>
    </r>
  </si>
  <si>
    <t>pH in</t>
  </si>
  <si>
    <t>Revelle in</t>
  </si>
  <si>
    <r>
      <t>W</t>
    </r>
    <r>
      <rPr>
        <sz val="12"/>
        <rFont val="Comic Sans MS"/>
      </rPr>
      <t>Ca in</t>
    </r>
  </si>
  <si>
    <t>xCO2 in (dry at 1 atm) (ppm)</t>
  </si>
  <si>
    <t>t(oC) out</t>
  </si>
  <si>
    <t>P (dbars) out</t>
  </si>
  <si>
    <t>pH out</t>
  </si>
  <si>
    <t>Revelle out</t>
  </si>
  <si>
    <t>xCO2 out (dry at 1 atm) (ppm)</t>
  </si>
  <si>
    <t>pH Scale:</t>
  </si>
  <si>
    <t>Clear Results  ---&gt;</t>
  </si>
  <si>
    <t>KSO4 Source:</t>
  </si>
  <si>
    <r>
      <t>DATA</t>
    </r>
    <r>
      <rPr>
        <b/>
        <i/>
        <sz val="12"/>
        <rFont val="Comic Sans MS"/>
        <family val="4"/>
      </rPr>
      <t xml:space="preserve"> (leave empty if no data)</t>
    </r>
  </si>
  <si>
    <r>
      <t>Total P (</t>
    </r>
    <r>
      <rPr>
        <sz val="12"/>
        <rFont val="Symbol"/>
        <family val="1"/>
      </rPr>
      <t>m</t>
    </r>
    <r>
      <rPr>
        <sz val="12"/>
        <rFont val="Comic Sans MS"/>
      </rPr>
      <t>mol/kgSW)</t>
    </r>
  </si>
  <si>
    <r>
      <t>Total Si (</t>
    </r>
    <r>
      <rPr>
        <sz val="12"/>
        <rFont val="Symbol"/>
        <family val="1"/>
      </rPr>
      <t>m</t>
    </r>
    <r>
      <rPr>
        <sz val="12"/>
        <rFont val="Comic Sans MS"/>
      </rPr>
      <t>mol/kgSW)</t>
    </r>
  </si>
  <si>
    <r>
      <t>TA (</t>
    </r>
    <r>
      <rPr>
        <sz val="12"/>
        <rFont val="Symbol"/>
        <family val="1"/>
      </rPr>
      <t>m</t>
    </r>
    <r>
      <rPr>
        <sz val="12"/>
        <rFont val="Comic Sans MS"/>
      </rPr>
      <t>mol/kgSW)</t>
    </r>
  </si>
  <si>
    <r>
      <t>TCO2 (</t>
    </r>
    <r>
      <rPr>
        <sz val="12"/>
        <rFont val="Symbol"/>
        <family val="1"/>
      </rPr>
      <t>m</t>
    </r>
    <r>
      <rPr>
        <sz val="12"/>
        <rFont val="Comic Sans MS"/>
      </rPr>
      <t>mol/kgSW)</t>
    </r>
  </si>
  <si>
    <r>
      <t>fCO2 (</t>
    </r>
    <r>
      <rPr>
        <sz val="12"/>
        <rFont val="Symbol"/>
        <family val="1"/>
      </rPr>
      <t>m</t>
    </r>
    <r>
      <rPr>
        <sz val="12"/>
        <rFont val="Comic Sans MS"/>
      </rPr>
      <t>atm)</t>
    </r>
  </si>
  <si>
    <r>
      <t>pCO2 (</t>
    </r>
    <r>
      <rPr>
        <sz val="12"/>
        <rFont val="Symbol"/>
        <family val="1"/>
      </rPr>
      <t>m</t>
    </r>
    <r>
      <rPr>
        <sz val="12"/>
        <rFont val="Comic Sans MS"/>
      </rPr>
      <t>atm)</t>
    </r>
  </si>
  <si>
    <r>
      <t>TA in (</t>
    </r>
    <r>
      <rPr>
        <sz val="12"/>
        <rFont val="Symbol"/>
        <family val="1"/>
      </rPr>
      <t>m</t>
    </r>
    <r>
      <rPr>
        <sz val="12"/>
        <rFont val="Comic Sans MS"/>
      </rPr>
      <t>mol/kgSW)</t>
    </r>
  </si>
  <si>
    <r>
      <t>TCO2 in (</t>
    </r>
    <r>
      <rPr>
        <sz val="12"/>
        <rFont val="Symbol"/>
        <family val="1"/>
      </rPr>
      <t>m</t>
    </r>
    <r>
      <rPr>
        <sz val="12"/>
        <rFont val="Comic Sans MS"/>
      </rPr>
      <t>mol/kgSW)</t>
    </r>
  </si>
  <si>
    <r>
      <t>fCO2 in (</t>
    </r>
    <r>
      <rPr>
        <sz val="12"/>
        <rFont val="Symbol"/>
        <family val="1"/>
      </rPr>
      <t>m</t>
    </r>
    <r>
      <rPr>
        <sz val="12"/>
        <rFont val="Comic Sans MS"/>
      </rPr>
      <t>atm)</t>
    </r>
  </si>
  <si>
    <r>
      <t>pCO2 in (</t>
    </r>
    <r>
      <rPr>
        <sz val="12"/>
        <rFont val="Symbol"/>
        <family val="1"/>
      </rPr>
      <t>m</t>
    </r>
    <r>
      <rPr>
        <sz val="12"/>
        <rFont val="Comic Sans MS"/>
      </rPr>
      <t>atm)</t>
    </r>
  </si>
  <si>
    <r>
      <t>HCO3 in (</t>
    </r>
    <r>
      <rPr>
        <sz val="12"/>
        <rFont val="Symbol"/>
        <family val="1"/>
      </rPr>
      <t>m</t>
    </r>
    <r>
      <rPr>
        <sz val="12"/>
        <rFont val="Comic Sans MS"/>
      </rPr>
      <t>mol/kgSW)</t>
    </r>
  </si>
  <si>
    <r>
      <t>CO3 in (</t>
    </r>
    <r>
      <rPr>
        <sz val="12"/>
        <rFont val="Symbol"/>
        <family val="1"/>
      </rPr>
      <t>m</t>
    </r>
    <r>
      <rPr>
        <sz val="12"/>
        <rFont val="Comic Sans MS"/>
      </rPr>
      <t>mol/kgSW)</t>
    </r>
  </si>
  <si>
    <r>
      <t>CO2 in (</t>
    </r>
    <r>
      <rPr>
        <sz val="12"/>
        <rFont val="Symbol"/>
        <family val="1"/>
      </rPr>
      <t>m</t>
    </r>
    <r>
      <rPr>
        <sz val="12"/>
        <rFont val="Comic Sans MS"/>
      </rPr>
      <t>mol/kgSW)</t>
    </r>
  </si>
  <si>
    <r>
      <t>B Alk in (</t>
    </r>
    <r>
      <rPr>
        <sz val="12"/>
        <rFont val="Symbol"/>
        <family val="1"/>
      </rPr>
      <t>m</t>
    </r>
    <r>
      <rPr>
        <sz val="12"/>
        <rFont val="Comic Sans MS"/>
      </rPr>
      <t>mol/kgSW)</t>
    </r>
  </si>
  <si>
    <r>
      <t>OH in (</t>
    </r>
    <r>
      <rPr>
        <sz val="12"/>
        <rFont val="Symbol"/>
        <family val="1"/>
      </rPr>
      <t>m</t>
    </r>
    <r>
      <rPr>
        <sz val="12"/>
        <rFont val="Comic Sans MS"/>
      </rPr>
      <t>mol/kgSW)</t>
    </r>
  </si>
  <si>
    <r>
      <t>P Alk in (</t>
    </r>
    <r>
      <rPr>
        <sz val="12"/>
        <rFont val="Symbol"/>
        <family val="1"/>
      </rPr>
      <t>m</t>
    </r>
    <r>
      <rPr>
        <sz val="12"/>
        <rFont val="Comic Sans MS"/>
      </rPr>
      <t>mol/kgSW)</t>
    </r>
  </si>
  <si>
    <r>
      <t>Si Alk in (</t>
    </r>
    <r>
      <rPr>
        <sz val="12"/>
        <rFont val="Symbol"/>
        <family val="1"/>
      </rPr>
      <t>m</t>
    </r>
    <r>
      <rPr>
        <sz val="12"/>
        <rFont val="Comic Sans MS"/>
      </rPr>
      <t xml:space="preserve">mol/kgSW) </t>
    </r>
  </si>
  <si>
    <r>
      <t>W</t>
    </r>
    <r>
      <rPr>
        <sz val="12"/>
        <rFont val="Comic Sans MS"/>
        <family val="4"/>
      </rPr>
      <t>Ar in</t>
    </r>
  </si>
  <si>
    <r>
      <t>fCO2 out (</t>
    </r>
    <r>
      <rPr>
        <sz val="12"/>
        <rFont val="Symbol"/>
        <family val="1"/>
      </rPr>
      <t>m</t>
    </r>
    <r>
      <rPr>
        <sz val="12"/>
        <rFont val="Comic Sans MS"/>
      </rPr>
      <t>atm)</t>
    </r>
  </si>
  <si>
    <r>
      <t>pCO2 out (</t>
    </r>
    <r>
      <rPr>
        <sz val="12"/>
        <rFont val="Symbol"/>
        <family val="1"/>
      </rPr>
      <t>m</t>
    </r>
    <r>
      <rPr>
        <sz val="12"/>
        <rFont val="Comic Sans MS"/>
      </rPr>
      <t>atm)</t>
    </r>
  </si>
  <si>
    <r>
      <t>HCO3 out (</t>
    </r>
    <r>
      <rPr>
        <sz val="12"/>
        <rFont val="Symbol"/>
        <family val="1"/>
      </rPr>
      <t>m</t>
    </r>
    <r>
      <rPr>
        <sz val="12"/>
        <rFont val="Comic Sans MS"/>
      </rPr>
      <t>mol/kgSW)</t>
    </r>
  </si>
  <si>
    <r>
      <t>CO3 out (</t>
    </r>
    <r>
      <rPr>
        <sz val="12"/>
        <rFont val="Symbol"/>
        <family val="1"/>
      </rPr>
      <t>m</t>
    </r>
    <r>
      <rPr>
        <sz val="12"/>
        <rFont val="Comic Sans MS"/>
      </rPr>
      <t>mol/kgSW)</t>
    </r>
  </si>
  <si>
    <r>
      <t>CO2 out (</t>
    </r>
    <r>
      <rPr>
        <sz val="12"/>
        <rFont val="Symbol"/>
        <family val="1"/>
      </rPr>
      <t>m</t>
    </r>
    <r>
      <rPr>
        <sz val="12"/>
        <rFont val="Comic Sans MS"/>
      </rPr>
      <t>mol/kgSW)</t>
    </r>
  </si>
  <si>
    <r>
      <t>B Alk out (</t>
    </r>
    <r>
      <rPr>
        <sz val="12"/>
        <rFont val="Symbol"/>
        <family val="1"/>
      </rPr>
      <t>m</t>
    </r>
    <r>
      <rPr>
        <sz val="12"/>
        <rFont val="Comic Sans MS"/>
      </rPr>
      <t>mol/kgSW)</t>
    </r>
  </si>
  <si>
    <r>
      <t>[B]</t>
    </r>
    <r>
      <rPr>
        <b/>
        <i/>
        <u/>
        <vertAlign val="subscript"/>
        <sz val="12"/>
        <color indexed="8"/>
        <rFont val="Comic Sans MS"/>
        <family val="4"/>
      </rPr>
      <t>T</t>
    </r>
    <r>
      <rPr>
        <b/>
        <i/>
        <u/>
        <sz val="12"/>
        <color indexed="8"/>
        <rFont val="Comic Sans MS"/>
        <family val="4"/>
      </rPr>
      <t xml:space="preserve"> Value</t>
    </r>
  </si>
  <si>
    <t>Uppstrom, 1974</t>
  </si>
  <si>
    <t>Lee et al., 2010</t>
  </si>
  <si>
    <t>CO2 Constants:</t>
  </si>
  <si>
    <t>Total Boron Source:</t>
  </si>
  <si>
    <t>Macro Version History</t>
  </si>
  <si>
    <t xml:space="preserve"> K1, K2 from Roy, et al., 1993 </t>
  </si>
  <si>
    <t xml:space="preserve"> K1, K2 from Goyet and Poisson, 1989 </t>
  </si>
  <si>
    <t xml:space="preserve"> K1, K2 from Hansson, 1973 refit by Dickson and Millero, 1987 </t>
  </si>
  <si>
    <t xml:space="preserve"> K1, K2 from Mehrbach et al., 1973 refit by Dickson and Millero, 1987 </t>
  </si>
  <si>
    <t xml:space="preserve"> K1, K2 from Hansson and Mehrbach refit by Dickson and Millero, 1987 </t>
  </si>
  <si>
    <t xml:space="preserve"> GEOSECS constants (NBS scale); K1, K2 from Mehrbach et al., 1973 </t>
  </si>
  <si>
    <t xml:space="preserve"> Constants from Peng et al. (NBS scale); K1, K2 from Mehrbach et al. </t>
  </si>
  <si>
    <t xml:space="preserve"> Salinity = 0 (freshwater); K1, K2 from Millero, 1979 </t>
  </si>
  <si>
    <t xml:space="preserve"> K1, K2 from _x000C_Lueker et al., 2000</t>
  </si>
  <si>
    <t xml:space="preserve"> K1, K2 from _x000C_Mojica Prieto et al., 2002</t>
  </si>
  <si>
    <t xml:space="preserve"> K1, K2 from _x000C_Millero et al., 2002</t>
  </si>
  <si>
    <t xml:space="preserve"> K1, K2 from _x000C_Millero et al., 2006</t>
  </si>
  <si>
    <t>Freshwater Option</t>
  </si>
  <si>
    <t xml:space="preserve">GEOSECS Option </t>
  </si>
  <si>
    <t xml:space="preserve">Peng Option </t>
  </si>
  <si>
    <t>Pressure Effects</t>
  </si>
  <si>
    <t xml:space="preserve">Calcium Carbonate Solubility (Omega Values) </t>
  </si>
  <si>
    <t xml:space="preserve">General Information </t>
  </si>
  <si>
    <t xml:space="preserve"> K1, K2 from Cai and Wang, 1998</t>
  </si>
  <si>
    <t xml:space="preserve"> K1, K2 from _x000C_Millero, 2010</t>
  </si>
  <si>
    <t>KHF</t>
  </si>
  <si>
    <t>KF Source:</t>
  </si>
  <si>
    <t>Dickson and Riley, 1979</t>
  </si>
  <si>
    <t xml:space="preserve">Khoo et al., 1977 </t>
  </si>
  <si>
    <t>Perez and Fraga, 1987</t>
  </si>
  <si>
    <t xml:space="preserve">Dickson, 1990 </t>
  </si>
  <si>
    <t xml:space="preserve">Uppstrom, 1974 </t>
  </si>
  <si>
    <t>CO2, Temperature Increase, and Sea Level Rise Results</t>
  </si>
  <si>
    <t>CO2 Concentration (ppm)</t>
  </si>
  <si>
    <t>Ocean Acidifciation (pH)</t>
  </si>
  <si>
    <t>pCO2 (micro-atm)</t>
  </si>
  <si>
    <t>Alt 0 - No Action</t>
  </si>
  <si>
    <t>Alt 1</t>
  </si>
  <si>
    <t>Alt 2</t>
  </si>
  <si>
    <t>Alt 3</t>
  </si>
  <si>
    <t>Alt 4</t>
  </si>
  <si>
    <t>Alt 5</t>
  </si>
  <si>
    <t>Alt 6</t>
  </si>
  <si>
    <t>Alt 7</t>
  </si>
  <si>
    <t>Alt 8</t>
  </si>
  <si>
    <t>pH20</t>
  </si>
  <si>
    <t>Alt 9</t>
  </si>
  <si>
    <t xml:space="preserve">The code for this Macro was taken directly from Ernie Lewis' "CO2SYS.BAS" Basic Program.  (See the "INFO" sheet in the macro for contact information).
What it DoesÉ
     From two known CO2 parameters (TA, TCO2, pH, pCO2 or fCO2), the program will calculate the other 3,as well as other quantities such as Omega, Revelle Factor, Carbonate species concentrationsÉ(referred to as "Auxiliary Data" in the macro).The quantities can be calculated at 2 different sets of T and P conditions (IN and OUT)
What it Doesn't doÉ
     Unlike CO2Sys.BAS, this macro does not calculate the sensitivity of the output on the input(referred to as "Partials" in the original program).
HOW TO RUN THE CO2Sys MACRO.
   In Sheet "INFO":
      -- You can select which section of the program you want information on by selecting the appropriate option from the "Subject" column on the left. The information will be listed in this text box.
   In Sheet "INPUT":
      The program gives you a number of options. When selected, the option is highlighted in yellow.
      -- Select the set of CO2 constants you want to use for the calculations.
      -- Select the KHSO4.
      -- Select the pH scale of your data.
     -- Select the Total Boron formulation you want.
   In Sheet "Data":
      --  If copying from another Excel file, it is suggested to only paste the VALUES in the cells.
      --  Input your data in the appropriate columns for Salinity, Temperature (oC) and Pressure (dbars). Total Si and Total P (in  umol/kg SW) are optional.
      --  Input the CO2 parameters in their respective columns. If more than two are entered, the FIRST TWO from the left will be used. You may use different sets of parameters in different rows.
      --  Set the output conditions at which you want your results (optional).
      --  Click the red "Start" Button located on the top left part of the "Data" sheet.
      --  Calculations will stop when an entire row of data (columns "A" to "L") is empty.
      --  You can either clear your data (columns "A" to "L") or clear the results (columns "L" to the end) by clicking on the appropriate button located on top of the column "M" in this sheet.
   After the program starts:
      --  You will be asked if you entered your data properlyÉthis gives you a chance to cancel your action.
      --  You will be asked if you want to calculate the "Auxiliary Data". This corresponds to Omega, Revelle FactorÉetcÉany column right of the pCO2 column in both the "Input Conditions" and the "Output Conditions" sections. Choosing "No" will save time.
      --  Results at the "Input Conditions" are posted in columns "Q" to "AK" and are labeled "in". Those at the "Output Conditions" are posted in columns "AM" to "BB" and are labeled "out".
      --  If Pressure, Total P or Total Si are missing, equal to -999, or -9, their value is set to zero and the calculation performed anyway. In this case, the whole corresponding row is colored in red and column "BC" (labeled "SubFlag" ) will mention which input parameter was set to zero.
Any problem or comment related to the code of this macro can be addressed to:
       Denis Pierrot
       CIMAS
       University of Miami
       4600 Rickenbacker Causeway
       Miami, FL 33149
       dpierrot@rsmas.miami.edu  or  denis.pierrot@noaa.gov
</t>
  </si>
  <si>
    <t>Note: Highlighted cells in cells F18-N20 are absolute zeros.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</si>
</sst>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2" formatCode="0.000"/>
    <numFmt numFmtId="173" formatCode="0.0"/>
    <numFmt numFmtId="174" formatCode="#0.0"/>
    <numFmt numFmtId="175" formatCode="#0.000"/>
    <numFmt numFmtId="176" formatCode="#0.00"/>
    <numFmt numFmtId="179" formatCode="#0.000000"/>
    <numFmt numFmtId="180" formatCode="0.000000"/>
    <numFmt numFmtId="181" formatCode="0.0000"/>
    <numFmt numFmtId="193" formatCode="0.00000000"/>
  </numFmts>
  <fonts count="21" x14ac:knownFonts="1">
    <font>
      <sz val="12"/>
      <name val="Comic Sans MS"/>
    </font>
    <font>
      <sz val="12"/>
      <name val="Comic Sans MS"/>
    </font>
    <font>
      <b/>
      <i/>
      <u/>
      <sz val="12"/>
      <color indexed="8"/>
      <name val="Comic Sans MS"/>
      <family val="4"/>
    </font>
    <font>
      <b/>
      <i/>
      <u/>
      <vertAlign val="subscript"/>
      <sz val="12"/>
      <color indexed="8"/>
      <name val="Comic Sans MS"/>
      <family val="4"/>
    </font>
    <font>
      <sz val="10"/>
      <name val="Comic Sans MS"/>
      <family val="4"/>
    </font>
    <font>
      <b/>
      <i/>
      <u/>
      <sz val="12"/>
      <name val="Comic Sans MS"/>
      <family val="4"/>
    </font>
    <font>
      <b/>
      <i/>
      <sz val="12"/>
      <name val="Comic Sans MS"/>
      <family val="4"/>
    </font>
    <font>
      <sz val="12"/>
      <name val="Symbol"/>
      <family val="1"/>
    </font>
    <font>
      <b/>
      <sz val="12"/>
      <name val="Comic Sans MS"/>
      <family val="4"/>
    </font>
    <font>
      <sz val="12"/>
      <name val="Comic Sans MS"/>
      <family val="4"/>
    </font>
    <font>
      <vertAlign val="superscript"/>
      <sz val="12"/>
      <name val="Comic Sans MS"/>
      <family val="4"/>
    </font>
    <font>
      <sz val="12"/>
      <name val="Comic Sans MS"/>
      <family val="4"/>
    </font>
    <font>
      <i/>
      <sz val="12"/>
      <name val="Comic Sans MS"/>
      <family val="4"/>
    </font>
    <font>
      <sz val="12"/>
      <color indexed="10"/>
      <name val="Comic Sans MS"/>
      <family val="4"/>
    </font>
    <font>
      <sz val="8"/>
      <name val="Comic Sans MS"/>
      <family val="4"/>
    </font>
    <font>
      <b/>
      <sz val="10"/>
      <name val="Arial"/>
      <family val="2"/>
    </font>
    <font>
      <sz val="10"/>
      <name val="Arial"/>
      <family val="2"/>
    </font>
    <font>
      <sz val="10"/>
      <name val="Gill Sans MT"/>
      <family val="2"/>
    </font>
    <font>
      <i/>
      <sz val="10"/>
      <name val="Arial"/>
      <family val="2"/>
    </font>
    <font>
      <sz val="12"/>
      <name val="Comic Sans MS"/>
      <family val="4"/>
    </font>
    <font>
      <i/>
      <sz val="12"/>
      <color theme="0" tint="-0.34998626667073579"/>
      <name val="Comic Sans MS"/>
      <family val="4"/>
    </font>
  </fonts>
  <fills count="13">
    <fill>
      <patternFill patternType="none"/>
    </fill>
    <fill>
      <patternFill patternType="gray125"/>
    </fill>
    <fill>
      <patternFill patternType="solid">
        <fgColor indexed="44"/>
        <bgColor indexed="64"/>
      </patternFill>
    </fill>
    <fill>
      <patternFill patternType="solid">
        <fgColor indexed="43"/>
        <bgColor indexed="64"/>
      </patternFill>
    </fill>
    <fill>
      <patternFill patternType="solid">
        <fgColor indexed="65"/>
        <bgColor indexed="64"/>
      </patternFill>
    </fill>
    <fill>
      <patternFill patternType="solid">
        <fgColor indexed="10"/>
        <bgColor indexed="64"/>
      </patternFill>
    </fill>
    <fill>
      <patternFill patternType="solid">
        <fgColor indexed="42"/>
        <bgColor indexed="64"/>
      </patternFill>
    </fill>
    <fill>
      <patternFill patternType="solid">
        <fgColor theme="0" tint="-0.499984740745262"/>
        <bgColor indexed="64"/>
      </patternFill>
    </fill>
    <fill>
      <patternFill patternType="solid">
        <fgColor rgb="FFFFFF00"/>
        <bgColor indexed="64"/>
      </patternFill>
    </fill>
    <fill>
      <patternFill patternType="solid">
        <fgColor rgb="FFFFFF99"/>
        <bgColor indexed="64"/>
      </patternFill>
    </fill>
    <fill>
      <patternFill patternType="solid">
        <fgColor rgb="FF92D050"/>
        <bgColor indexed="64"/>
      </patternFill>
    </fill>
    <fill>
      <patternFill patternType="solid">
        <fgColor theme="3" tint="0.59999389629810485"/>
        <bgColor indexed="64"/>
      </patternFill>
    </fill>
    <fill>
      <patternFill patternType="solid">
        <fgColor rgb="FFFFC000"/>
        <bgColor indexed="64"/>
      </patternFill>
    </fill>
  </fills>
  <borders count="33">
    <border>
      <left/>
      <right/>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double">
        <color indexed="64"/>
      </left>
      <right style="double">
        <color indexed="64"/>
      </right>
      <top style="double">
        <color indexed="64"/>
      </top>
      <bottom/>
      <diagonal/>
    </border>
    <border>
      <left style="double">
        <color indexed="64"/>
      </left>
      <right style="double">
        <color indexed="64"/>
      </right>
      <top style="double">
        <color indexed="64"/>
      </top>
      <bottom style="double">
        <color indexed="64"/>
      </bottom>
      <diagonal/>
    </border>
    <border>
      <left/>
      <right style="double">
        <color indexed="64"/>
      </right>
      <top/>
      <bottom/>
      <diagonal/>
    </border>
    <border>
      <left/>
      <right/>
      <top/>
      <bottom style="thin">
        <color indexed="64"/>
      </bottom>
      <diagonal/>
    </border>
    <border>
      <left style="double">
        <color indexed="64"/>
      </left>
      <right/>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double">
        <color indexed="64"/>
      </right>
      <top/>
      <bottom style="double">
        <color indexed="64"/>
      </bottom>
      <diagonal/>
    </border>
    <border>
      <left style="thin">
        <color indexed="64"/>
      </left>
      <right/>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bottom/>
      <diagonal/>
    </border>
    <border>
      <left/>
      <right/>
      <top/>
      <bottom style="double">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style="double">
        <color indexed="64"/>
      </right>
      <top style="thin">
        <color indexed="64"/>
      </top>
      <bottom/>
      <diagonal/>
    </border>
    <border>
      <left style="double">
        <color indexed="64"/>
      </left>
      <right/>
      <top style="thin">
        <color indexed="64"/>
      </top>
      <bottom/>
      <diagonal/>
    </border>
    <border>
      <left/>
      <right style="double">
        <color indexed="64"/>
      </right>
      <top/>
      <bottom style="thin">
        <color indexed="64"/>
      </bottom>
      <diagonal/>
    </border>
    <border>
      <left style="double">
        <color indexed="64"/>
      </left>
      <right style="double">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s>
  <cellStyleXfs count="2">
    <xf numFmtId="0" fontId="0" fillId="0" borderId="0"/>
    <xf numFmtId="9" fontId="9" fillId="0" borderId="0" applyFont="0" applyFill="0" applyBorder="0" applyAlignment="0" applyProtection="0"/>
  </cellStyleXfs>
  <cellXfs count="155">
    <xf numFmtId="0" fontId="0" fillId="0" borderId="0" xfId="0"/>
    <xf numFmtId="0" fontId="2" fillId="2" borderId="0" xfId="0" applyFont="1" applyFill="1" applyAlignment="1">
      <alignment horizontal="center"/>
    </xf>
    <xf numFmtId="0" fontId="0" fillId="3" borderId="1" xfId="0" applyFill="1" applyBorder="1" applyAlignment="1">
      <alignment horizontal="left" vertical="center" wrapText="1"/>
    </xf>
    <xf numFmtId="0" fontId="0" fillId="0" borderId="0" xfId="0" applyFill="1" applyBorder="1" applyAlignment="1">
      <alignment horizontal="left" vertical="center" wrapText="1"/>
    </xf>
    <xf numFmtId="0" fontId="0" fillId="0" borderId="2" xfId="0" applyFill="1" applyBorder="1" applyAlignment="1">
      <alignment horizontal="left" vertical="center" wrapText="1"/>
    </xf>
    <xf numFmtId="0" fontId="0" fillId="0" borderId="0" xfId="0" applyBorder="1" applyAlignment="1">
      <alignment horizontal="center"/>
    </xf>
    <xf numFmtId="0" fontId="0" fillId="0" borderId="3" xfId="0" applyBorder="1"/>
    <xf numFmtId="0" fontId="0" fillId="0" borderId="4" xfId="0" applyBorder="1" applyAlignment="1">
      <alignment horizontal="center"/>
    </xf>
    <xf numFmtId="0" fontId="0" fillId="0" borderId="0" xfId="0" applyAlignment="1">
      <alignment horizontal="center"/>
    </xf>
    <xf numFmtId="0" fontId="0" fillId="2" borderId="0" xfId="0" applyFill="1" applyAlignment="1">
      <alignment horizontal="center"/>
    </xf>
    <xf numFmtId="0" fontId="0" fillId="0" borderId="0" xfId="0" applyFill="1" applyAlignment="1">
      <alignment horizontal="left" vertical="center" wrapText="1"/>
    </xf>
    <xf numFmtId="0" fontId="4" fillId="0" borderId="0" xfId="0" applyFont="1"/>
    <xf numFmtId="0" fontId="0" fillId="0" borderId="5" xfId="0" applyBorder="1" applyProtection="1"/>
    <xf numFmtId="0" fontId="0" fillId="0" borderId="0" xfId="0" applyProtection="1">
      <protection locked="0"/>
    </xf>
    <xf numFmtId="0" fontId="0" fillId="0" borderId="0" xfId="0" applyAlignment="1" applyProtection="1">
      <alignment horizontal="center"/>
      <protection locked="0"/>
    </xf>
    <xf numFmtId="2" fontId="0" fillId="0" borderId="0" xfId="0" applyNumberFormat="1" applyAlignment="1" applyProtection="1">
      <alignment horizontal="center"/>
      <protection locked="0"/>
    </xf>
    <xf numFmtId="0" fontId="0" fillId="0" borderId="0" xfId="0" applyBorder="1" applyAlignment="1" applyProtection="1">
      <alignment horizontal="center"/>
      <protection locked="0"/>
    </xf>
    <xf numFmtId="0" fontId="0" fillId="0" borderId="6" xfId="0" applyBorder="1" applyAlignment="1" applyProtection="1">
      <alignment horizontal="center"/>
    </xf>
    <xf numFmtId="0" fontId="0" fillId="0" borderId="6" xfId="0" applyBorder="1"/>
    <xf numFmtId="0" fontId="5" fillId="0" borderId="7" xfId="0" applyFont="1" applyBorder="1" applyAlignment="1" applyProtection="1">
      <alignment horizontal="center"/>
    </xf>
    <xf numFmtId="0" fontId="5" fillId="0" borderId="8" xfId="0" applyFont="1" applyBorder="1" applyAlignment="1" applyProtection="1">
      <alignment horizontal="center"/>
    </xf>
    <xf numFmtId="0" fontId="5" fillId="0" borderId="9" xfId="0" applyFont="1" applyBorder="1" applyAlignment="1" applyProtection="1">
      <alignment horizontal="left"/>
    </xf>
    <xf numFmtId="2" fontId="5" fillId="0" borderId="8" xfId="0" applyNumberFormat="1" applyFont="1" applyBorder="1" applyAlignment="1" applyProtection="1">
      <alignment horizontal="center"/>
    </xf>
    <xf numFmtId="0" fontId="5" fillId="0" borderId="0" xfId="0" applyFont="1" applyBorder="1" applyAlignment="1" applyProtection="1">
      <alignment horizontal="center"/>
    </xf>
    <xf numFmtId="0" fontId="0" fillId="0" borderId="6" xfId="0" applyBorder="1" applyProtection="1"/>
    <xf numFmtId="0" fontId="0" fillId="0" borderId="10" xfId="0" applyBorder="1" applyAlignment="1" applyProtection="1">
      <alignment horizontal="center" vertical="center" wrapText="1"/>
    </xf>
    <xf numFmtId="0" fontId="0" fillId="0" borderId="11" xfId="0"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0" fillId="0" borderId="12" xfId="0" applyBorder="1" applyAlignment="1" applyProtection="1">
      <alignment horizontal="center" vertical="center" wrapText="1"/>
    </xf>
    <xf numFmtId="2" fontId="0" fillId="0" borderId="10" xfId="0" applyNumberFormat="1" applyBorder="1" applyAlignment="1" applyProtection="1">
      <alignment horizontal="center" vertical="center" wrapText="1"/>
    </xf>
    <xf numFmtId="0" fontId="0" fillId="0" borderId="13" xfId="0" applyBorder="1" applyAlignment="1" applyProtection="1">
      <alignment horizontal="center" vertical="center" wrapText="1"/>
    </xf>
    <xf numFmtId="0" fontId="7" fillId="0" borderId="10" xfId="0" applyFont="1"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6" xfId="0" applyBorder="1" applyAlignment="1">
      <alignment horizontal="center" vertical="center" wrapText="1"/>
    </xf>
    <xf numFmtId="0" fontId="0" fillId="0" borderId="0" xfId="0" applyAlignment="1">
      <alignment horizontal="center" vertical="center" wrapText="1"/>
    </xf>
    <xf numFmtId="0" fontId="0" fillId="0" borderId="14" xfId="0" applyBorder="1" applyProtection="1"/>
    <xf numFmtId="174" fontId="0" fillId="0" borderId="15" xfId="0" applyNumberFormat="1" applyBorder="1" applyAlignment="1" applyProtection="1">
      <alignment horizontal="center"/>
      <protection locked="0"/>
    </xf>
    <xf numFmtId="174" fontId="0" fillId="0" borderId="0" xfId="0" applyNumberFormat="1" applyAlignment="1" applyProtection="1">
      <alignment horizontal="center"/>
      <protection locked="0"/>
    </xf>
    <xf numFmtId="175" fontId="0" fillId="0" borderId="0" xfId="0" applyNumberFormat="1" applyAlignment="1" applyProtection="1">
      <alignment horizontal="center"/>
      <protection locked="0"/>
    </xf>
    <xf numFmtId="176" fontId="0" fillId="0" borderId="0" xfId="0" applyNumberFormat="1" applyAlignment="1" applyProtection="1">
      <alignment horizontal="center"/>
      <protection locked="0"/>
    </xf>
    <xf numFmtId="0" fontId="0" fillId="0" borderId="15" xfId="0" applyBorder="1" applyAlignment="1" applyProtection="1">
      <alignment horizontal="center"/>
      <protection locked="0"/>
    </xf>
    <xf numFmtId="0" fontId="0" fillId="0" borderId="0" xfId="0" applyAlignment="1"/>
    <xf numFmtId="0" fontId="1" fillId="0" borderId="16" xfId="0" applyFont="1" applyBorder="1" applyAlignment="1" applyProtection="1">
      <alignment horizontal="center" vertical="center" wrapText="1"/>
    </xf>
    <xf numFmtId="0" fontId="1" fillId="0" borderId="17" xfId="0" applyFont="1" applyBorder="1" applyAlignment="1">
      <alignment horizontal="center" vertical="center" wrapText="1"/>
    </xf>
    <xf numFmtId="0" fontId="11" fillId="0" borderId="0" xfId="0" applyFont="1" applyAlignment="1">
      <alignment horizontal="center"/>
    </xf>
    <xf numFmtId="0" fontId="11" fillId="0" borderId="0" xfId="0" applyFont="1" applyAlignment="1" applyProtection="1">
      <alignment horizontal="center"/>
      <protection locked="0"/>
    </xf>
    <xf numFmtId="0" fontId="11" fillId="0" borderId="18" xfId="0" applyFont="1" applyBorder="1" applyAlignment="1" applyProtection="1">
      <alignment horizontal="center"/>
      <protection locked="0"/>
    </xf>
    <xf numFmtId="1" fontId="11" fillId="0" borderId="0" xfId="0" applyNumberFormat="1" applyFont="1" applyAlignment="1">
      <alignment horizontal="center"/>
    </xf>
    <xf numFmtId="173" fontId="11" fillId="0" borderId="0" xfId="0" applyNumberFormat="1" applyFont="1" applyAlignment="1">
      <alignment horizontal="center"/>
    </xf>
    <xf numFmtId="1" fontId="11" fillId="0" borderId="0" xfId="0" applyNumberFormat="1" applyFont="1" applyBorder="1" applyAlignment="1" applyProtection="1">
      <alignment horizontal="center"/>
      <protection locked="0"/>
    </xf>
    <xf numFmtId="172" fontId="11" fillId="0" borderId="0" xfId="0" applyNumberFormat="1" applyFont="1" applyAlignment="1">
      <alignment horizontal="center"/>
    </xf>
    <xf numFmtId="2" fontId="11" fillId="0" borderId="0" xfId="0" applyNumberFormat="1" applyFont="1" applyAlignment="1">
      <alignment horizontal="center"/>
    </xf>
    <xf numFmtId="172" fontId="11" fillId="0" borderId="0" xfId="0" applyNumberFormat="1" applyFont="1" applyBorder="1" applyAlignment="1" applyProtection="1">
      <alignment horizontal="center"/>
      <protection locked="0"/>
    </xf>
    <xf numFmtId="1" fontId="11" fillId="0" borderId="0" xfId="0" applyNumberFormat="1" applyFont="1" applyAlignment="1" applyProtection="1">
      <alignment horizontal="center"/>
      <protection locked="0"/>
    </xf>
    <xf numFmtId="172" fontId="11" fillId="0" borderId="19" xfId="0" applyNumberFormat="1" applyFont="1" applyBorder="1" applyAlignment="1">
      <alignment horizontal="center"/>
    </xf>
    <xf numFmtId="2" fontId="11" fillId="0" borderId="19" xfId="0" applyNumberFormat="1" applyFont="1" applyBorder="1" applyAlignment="1">
      <alignment horizontal="center"/>
    </xf>
    <xf numFmtId="0" fontId="0" fillId="0" borderId="20" xfId="0" applyFill="1" applyBorder="1" applyAlignment="1">
      <alignment horizontal="left" vertical="center" wrapText="1"/>
    </xf>
    <xf numFmtId="0" fontId="0" fillId="0" borderId="4" xfId="0" applyFill="1" applyBorder="1" applyAlignment="1">
      <alignment horizontal="left" vertical="center" wrapText="1"/>
    </xf>
    <xf numFmtId="0" fontId="0" fillId="0" borderId="20" xfId="0" applyFill="1" applyBorder="1"/>
    <xf numFmtId="0" fontId="0" fillId="0" borderId="21" xfId="0" applyFill="1" applyBorder="1"/>
    <xf numFmtId="179" fontId="0" fillId="0" borderId="0" xfId="0" applyNumberFormat="1" applyAlignment="1" applyProtection="1">
      <alignment horizontal="center"/>
      <protection locked="0"/>
    </xf>
    <xf numFmtId="0" fontId="12" fillId="0" borderId="0" xfId="0" applyFont="1" applyProtection="1">
      <protection locked="0"/>
    </xf>
    <xf numFmtId="0" fontId="0" fillId="0" borderId="0" xfId="0" applyFill="1"/>
    <xf numFmtId="0" fontId="0" fillId="3" borderId="0" xfId="0" applyFill="1" applyAlignment="1">
      <alignment horizontal="left" vertical="center" wrapText="1"/>
    </xf>
    <xf numFmtId="0" fontId="13" fillId="0" borderId="0" xfId="0" applyFont="1"/>
    <xf numFmtId="0" fontId="0" fillId="0" borderId="0" xfId="0" applyFont="1"/>
    <xf numFmtId="0" fontId="9" fillId="0" borderId="0" xfId="0" applyFont="1" applyAlignment="1">
      <alignment horizontal="center"/>
    </xf>
    <xf numFmtId="0" fontId="9" fillId="0" borderId="0" xfId="0" applyFont="1" applyAlignment="1" applyProtection="1">
      <alignment horizontal="center"/>
      <protection locked="0"/>
    </xf>
    <xf numFmtId="0" fontId="9" fillId="0" borderId="18" xfId="0" applyFont="1" applyBorder="1" applyAlignment="1" applyProtection="1">
      <alignment horizontal="center"/>
      <protection locked="0"/>
    </xf>
    <xf numFmtId="1" fontId="9" fillId="0" borderId="0" xfId="0" applyNumberFormat="1" applyFont="1" applyAlignment="1">
      <alignment horizontal="center"/>
    </xf>
    <xf numFmtId="0" fontId="9" fillId="0" borderId="16" xfId="0" applyFont="1" applyBorder="1" applyAlignment="1" applyProtection="1">
      <alignment horizontal="center" vertical="center" wrapText="1"/>
    </xf>
    <xf numFmtId="0" fontId="0" fillId="0" borderId="0" xfId="0" applyNumberFormat="1" applyAlignment="1" applyProtection="1">
      <alignment horizontal="center"/>
      <protection locked="0"/>
    </xf>
    <xf numFmtId="0" fontId="0" fillId="0" borderId="6" xfId="0" applyNumberFormat="1" applyBorder="1" applyAlignment="1" applyProtection="1">
      <alignment horizontal="center"/>
    </xf>
    <xf numFmtId="3" fontId="9" fillId="0" borderId="18" xfId="0" applyNumberFormat="1" applyFont="1" applyBorder="1" applyAlignment="1" applyProtection="1">
      <alignment horizontal="center"/>
      <protection locked="0"/>
    </xf>
    <xf numFmtId="172" fontId="11" fillId="0" borderId="0" xfId="0" applyNumberFormat="1" applyFont="1" applyAlignment="1" applyProtection="1">
      <alignment horizontal="center"/>
      <protection locked="0"/>
    </xf>
    <xf numFmtId="180" fontId="11" fillId="0" borderId="0" xfId="0" applyNumberFormat="1" applyFont="1" applyAlignment="1">
      <alignment horizontal="center"/>
    </xf>
    <xf numFmtId="0" fontId="0" fillId="0" borderId="2" xfId="0" applyBorder="1"/>
    <xf numFmtId="0" fontId="0" fillId="0" borderId="20" xfId="0" applyBorder="1"/>
    <xf numFmtId="0" fontId="0" fillId="0" borderId="2" xfId="0" applyBorder="1" applyAlignment="1">
      <alignment horizontal="center" wrapText="1"/>
    </xf>
    <xf numFmtId="0" fontId="0" fillId="0" borderId="20" xfId="0" applyBorder="1" applyAlignment="1">
      <alignment horizontal="center" wrapText="1"/>
    </xf>
    <xf numFmtId="0" fontId="15" fillId="0" borderId="2" xfId="0" applyFont="1" applyBorder="1"/>
    <xf numFmtId="173" fontId="16" fillId="0" borderId="22" xfId="0" applyNumberFormat="1" applyFont="1" applyBorder="1"/>
    <xf numFmtId="0" fontId="15" fillId="0" borderId="0" xfId="0" applyFont="1"/>
    <xf numFmtId="0" fontId="17" fillId="0" borderId="2" xfId="0" applyFont="1" applyBorder="1" applyAlignment="1">
      <alignment horizontal="left" vertical="center" wrapText="1"/>
    </xf>
    <xf numFmtId="2" fontId="0" fillId="0" borderId="0" xfId="0" applyNumberFormat="1"/>
    <xf numFmtId="0" fontId="16" fillId="0" borderId="2" xfId="0" applyFont="1" applyBorder="1"/>
    <xf numFmtId="0" fontId="15" fillId="0" borderId="22" xfId="0" applyFont="1" applyBorder="1"/>
    <xf numFmtId="0" fontId="18" fillId="0" borderId="2" xfId="0" applyFont="1" applyBorder="1"/>
    <xf numFmtId="2" fontId="16" fillId="0" borderId="22" xfId="0" applyNumberFormat="1" applyFont="1" applyBorder="1"/>
    <xf numFmtId="180" fontId="0" fillId="0" borderId="0" xfId="0" applyNumberFormat="1"/>
    <xf numFmtId="193" fontId="0" fillId="0" borderId="0" xfId="0" applyNumberFormat="1"/>
    <xf numFmtId="0" fontId="0" fillId="0" borderId="0" xfId="0" applyBorder="1"/>
    <xf numFmtId="0" fontId="15" fillId="0" borderId="0" xfId="0" applyFont="1" applyBorder="1"/>
    <xf numFmtId="0" fontId="19" fillId="0" borderId="10" xfId="0" applyFont="1" applyBorder="1" applyAlignment="1" applyProtection="1">
      <alignment horizontal="center" vertical="center" wrapText="1"/>
    </xf>
    <xf numFmtId="0" fontId="20" fillId="0" borderId="0" xfId="0" applyFont="1"/>
    <xf numFmtId="2" fontId="11" fillId="0" borderId="0" xfId="0" applyNumberFormat="1" applyFont="1" applyAlignment="1" applyProtection="1">
      <alignment horizontal="center"/>
      <protection locked="0"/>
    </xf>
    <xf numFmtId="0" fontId="9" fillId="0" borderId="0" xfId="0" applyNumberFormat="1" applyFont="1" applyAlignment="1" applyProtection="1">
      <alignment horizontal="center"/>
      <protection locked="0"/>
    </xf>
    <xf numFmtId="174" fontId="9" fillId="0" borderId="15" xfId="0" applyNumberFormat="1" applyFont="1" applyBorder="1" applyAlignment="1" applyProtection="1">
      <alignment horizontal="center"/>
      <protection locked="0"/>
    </xf>
    <xf numFmtId="174" fontId="9" fillId="0" borderId="0" xfId="0" applyNumberFormat="1" applyFont="1" applyAlignment="1" applyProtection="1">
      <alignment horizontal="center"/>
      <protection locked="0"/>
    </xf>
    <xf numFmtId="175" fontId="9" fillId="0" borderId="0" xfId="0" applyNumberFormat="1" applyFont="1" applyAlignment="1" applyProtection="1">
      <alignment horizontal="center"/>
      <protection locked="0"/>
    </xf>
    <xf numFmtId="176" fontId="9" fillId="0" borderId="0" xfId="0" applyNumberFormat="1" applyFont="1" applyAlignment="1" applyProtection="1">
      <alignment horizontal="center"/>
      <protection locked="0"/>
    </xf>
    <xf numFmtId="0" fontId="9" fillId="0" borderId="6" xfId="0" applyNumberFormat="1" applyFont="1" applyBorder="1" applyAlignment="1" applyProtection="1">
      <alignment horizontal="center"/>
    </xf>
    <xf numFmtId="0" fontId="9" fillId="0" borderId="6" xfId="0" applyNumberFormat="1" applyFont="1" applyBorder="1"/>
    <xf numFmtId="0" fontId="9" fillId="0" borderId="0" xfId="0" applyNumberFormat="1" applyFont="1"/>
    <xf numFmtId="0" fontId="15" fillId="7" borderId="2" xfId="0" applyFont="1" applyFill="1" applyBorder="1"/>
    <xf numFmtId="173" fontId="16" fillId="7" borderId="22" xfId="0" applyNumberFormat="1" applyFont="1" applyFill="1" applyBorder="1"/>
    <xf numFmtId="2" fontId="16" fillId="7" borderId="22" xfId="0" applyNumberFormat="1" applyFont="1" applyFill="1" applyBorder="1"/>
    <xf numFmtId="0" fontId="18" fillId="7" borderId="2" xfId="0" applyFont="1" applyFill="1" applyBorder="1"/>
    <xf numFmtId="2" fontId="16" fillId="8" borderId="22" xfId="0" applyNumberFormat="1" applyFont="1" applyFill="1" applyBorder="1"/>
    <xf numFmtId="172" fontId="16" fillId="4" borderId="22" xfId="0" applyNumberFormat="1" applyFont="1" applyFill="1" applyBorder="1"/>
    <xf numFmtId="172" fontId="16" fillId="7" borderId="22" xfId="0" applyNumberFormat="1" applyFont="1" applyFill="1" applyBorder="1"/>
    <xf numFmtId="172" fontId="0" fillId="0" borderId="0" xfId="0" applyNumberFormat="1"/>
    <xf numFmtId="0" fontId="16" fillId="0" borderId="22" xfId="0" applyFont="1" applyBorder="1"/>
    <xf numFmtId="0" fontId="16" fillId="0" borderId="0" xfId="0" applyFont="1"/>
    <xf numFmtId="175" fontId="9" fillId="0" borderId="0" xfId="0" applyNumberFormat="1" applyFont="1" applyAlignment="1" applyProtection="1">
      <alignment horizontal="left"/>
      <protection locked="0"/>
    </xf>
    <xf numFmtId="181" fontId="16" fillId="4" borderId="22" xfId="0" applyNumberFormat="1" applyFont="1" applyFill="1" applyBorder="1"/>
    <xf numFmtId="0" fontId="16" fillId="0" borderId="13" xfId="0" applyFont="1" applyBorder="1"/>
    <xf numFmtId="0" fontId="0" fillId="0" borderId="10" xfId="0" applyBorder="1"/>
    <xf numFmtId="0" fontId="0" fillId="8" borderId="23" xfId="0" applyFill="1" applyBorder="1"/>
    <xf numFmtId="0" fontId="0" fillId="0" borderId="1" xfId="0" applyFill="1" applyBorder="1" applyAlignment="1">
      <alignment horizontal="left" vertical="center" wrapText="1"/>
    </xf>
    <xf numFmtId="0" fontId="0" fillId="0" borderId="24" xfId="0" applyFill="1" applyBorder="1" applyAlignment="1">
      <alignment horizontal="left" vertical="center" wrapText="1"/>
    </xf>
    <xf numFmtId="0" fontId="0" fillId="3" borderId="0" xfId="0" applyFill="1" applyBorder="1" applyAlignment="1">
      <alignment horizontal="left" vertical="center" wrapText="1"/>
    </xf>
    <xf numFmtId="0" fontId="0" fillId="3" borderId="20" xfId="0" applyFill="1" applyBorder="1" applyAlignment="1">
      <alignment horizontal="left" vertical="center" wrapText="1"/>
    </xf>
    <xf numFmtId="0" fontId="0" fillId="3" borderId="32" xfId="0" applyFill="1" applyBorder="1" applyAlignment="1">
      <alignment horizontal="left" vertical="center" wrapText="1"/>
    </xf>
    <xf numFmtId="0" fontId="0" fillId="0" borderId="18" xfId="0" applyBorder="1" applyAlignment="1" applyProtection="1">
      <alignment vertical="top" wrapText="1"/>
    </xf>
    <xf numFmtId="0" fontId="0" fillId="0" borderId="7" xfId="0" applyBorder="1" applyAlignment="1" applyProtection="1">
      <alignment vertical="top" wrapText="1"/>
    </xf>
    <xf numFmtId="0" fontId="0" fillId="0" borderId="25" xfId="0" applyBorder="1" applyAlignment="1" applyProtection="1">
      <alignment vertical="top" wrapText="1"/>
    </xf>
    <xf numFmtId="0" fontId="5" fillId="5" borderId="0" xfId="0" applyFont="1" applyFill="1" applyAlignment="1" applyProtection="1">
      <alignment horizontal="left"/>
      <protection locked="0"/>
    </xf>
    <xf numFmtId="0" fontId="5" fillId="5" borderId="7" xfId="0" applyFont="1" applyFill="1" applyBorder="1" applyAlignment="1" applyProtection="1">
      <alignment horizontal="left"/>
      <protection locked="0"/>
    </xf>
    <xf numFmtId="0" fontId="0" fillId="0" borderId="11" xfId="0" applyBorder="1" applyAlignment="1" applyProtection="1">
      <alignment horizontal="center" vertical="center" wrapText="1"/>
    </xf>
    <xf numFmtId="0" fontId="0" fillId="0" borderId="16" xfId="0" applyBorder="1" applyAlignment="1" applyProtection="1">
      <alignment horizontal="center" vertical="center" wrapText="1"/>
    </xf>
    <xf numFmtId="0" fontId="0" fillId="0" borderId="26" xfId="0" applyBorder="1" applyAlignment="1" applyProtection="1">
      <alignment vertical="top" wrapText="1"/>
    </xf>
    <xf numFmtId="0" fontId="5" fillId="0" borderId="9" xfId="0" applyFont="1" applyBorder="1" applyAlignment="1" applyProtection="1">
      <alignment horizontal="center"/>
    </xf>
    <xf numFmtId="0" fontId="5" fillId="0" borderId="8" xfId="0" applyFont="1" applyBorder="1" applyAlignment="1" applyProtection="1">
      <alignment horizontal="center"/>
    </xf>
    <xf numFmtId="0" fontId="5" fillId="0" borderId="27" xfId="0" applyFont="1" applyBorder="1" applyAlignment="1" applyProtection="1">
      <alignment horizontal="center"/>
    </xf>
    <xf numFmtId="0" fontId="5" fillId="0" borderId="18" xfId="0" applyFont="1" applyBorder="1" applyAlignment="1" applyProtection="1">
      <alignment horizontal="center"/>
    </xf>
    <xf numFmtId="0" fontId="5" fillId="0" borderId="0" xfId="0" applyFont="1" applyAlignment="1" applyProtection="1">
      <alignment horizontal="center"/>
    </xf>
    <xf numFmtId="0" fontId="5" fillId="0" borderId="7" xfId="0" applyFont="1" applyBorder="1" applyAlignment="1" applyProtection="1">
      <alignment horizontal="center"/>
    </xf>
    <xf numFmtId="0" fontId="8" fillId="6" borderId="5" xfId="0" applyFont="1" applyFill="1" applyBorder="1" applyAlignment="1" applyProtection="1">
      <alignment horizontal="center" vertical="top" wrapText="1"/>
    </xf>
    <xf numFmtId="0" fontId="8" fillId="6" borderId="28" xfId="0" applyFont="1" applyFill="1" applyBorder="1" applyAlignment="1" applyProtection="1">
      <alignment horizontal="center" vertical="top" wrapText="1"/>
    </xf>
    <xf numFmtId="0" fontId="8" fillId="6" borderId="14" xfId="0" applyFont="1" applyFill="1" applyBorder="1" applyAlignment="1" applyProtection="1">
      <alignment horizontal="center" vertical="top" wrapText="1"/>
    </xf>
    <xf numFmtId="0" fontId="14" fillId="0" borderId="0" xfId="0" applyNumberFormat="1" applyFont="1" applyFill="1" applyAlignment="1">
      <alignment vertical="top" wrapText="1"/>
    </xf>
    <xf numFmtId="0" fontId="0" fillId="0" borderId="0" xfId="0" applyNumberFormat="1" applyAlignment="1">
      <alignment vertical="top" wrapText="1"/>
    </xf>
    <xf numFmtId="0" fontId="0" fillId="3" borderId="0" xfId="0" applyNumberFormat="1" applyFill="1" applyAlignment="1">
      <alignment vertical="top" wrapText="1"/>
    </xf>
    <xf numFmtId="0" fontId="0" fillId="0" borderId="0" xfId="0" applyNumberFormat="1" applyFill="1" applyAlignment="1">
      <alignment vertical="top" wrapText="1"/>
    </xf>
    <xf numFmtId="0" fontId="15" fillId="0" borderId="0" xfId="0" applyFont="1" applyAlignment="1">
      <alignment horizontal="center" wrapText="1"/>
    </xf>
    <xf numFmtId="0" fontId="0" fillId="9" borderId="3" xfId="0" applyFill="1" applyBorder="1" applyAlignment="1">
      <alignment horizontal="center"/>
    </xf>
    <xf numFmtId="0" fontId="0" fillId="9" borderId="4" xfId="0" applyFill="1" applyBorder="1" applyAlignment="1">
      <alignment horizontal="center"/>
    </xf>
    <xf numFmtId="0" fontId="0" fillId="9" borderId="21" xfId="0" applyFill="1" applyBorder="1" applyAlignment="1">
      <alignment horizontal="center"/>
    </xf>
    <xf numFmtId="0" fontId="15" fillId="3" borderId="29" xfId="0" applyFont="1" applyFill="1" applyBorder="1" applyAlignment="1">
      <alignment horizontal="center"/>
    </xf>
    <xf numFmtId="0" fontId="15" fillId="3" borderId="30" xfId="0" applyFont="1" applyFill="1" applyBorder="1" applyAlignment="1">
      <alignment horizontal="center"/>
    </xf>
    <xf numFmtId="0" fontId="15" fillId="3" borderId="31" xfId="0" applyFont="1" applyFill="1" applyBorder="1" applyAlignment="1">
      <alignment horizontal="center"/>
    </xf>
    <xf numFmtId="0" fontId="15" fillId="10" borderId="0" xfId="0" applyFont="1" applyFill="1" applyAlignment="1">
      <alignment horizontal="center" wrapText="1"/>
    </xf>
    <xf numFmtId="0" fontId="15" fillId="11" borderId="0" xfId="0" applyFont="1" applyFill="1" applyAlignment="1">
      <alignment horizontal="center" wrapText="1"/>
    </xf>
    <xf numFmtId="0" fontId="15" fillId="12" borderId="0" xfId="0" applyFont="1" applyFill="1" applyAlignment="1">
      <alignment horizontal="center" wrapText="1"/>
    </xf>
  </cellXfs>
  <cellStyles count="2">
    <cellStyle name="Normal" xfId="0" builtinId="0"/>
    <cellStyle name="Percent 2" xfId="1"/>
  </cellStyles>
  <dxfs count="1">
    <dxf>
      <fill>
        <patternFill>
          <bgColor rgb="FFFFFF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838518</xdr:colOff>
      <xdr:row>0</xdr:row>
      <xdr:rowOff>225108</xdr:rowOff>
    </xdr:from>
    <xdr:to>
      <xdr:col>9</xdr:col>
      <xdr:colOff>50493</xdr:colOff>
      <xdr:row>37</xdr:row>
      <xdr:rowOff>2538</xdr:rowOff>
    </xdr:to>
    <xdr:sp macro="" textlink="">
      <xdr:nvSpPr>
        <xdr:cNvPr id="2" name="TextBox 1">
          <a:extLst>
            <a:ext uri="{FF2B5EF4-FFF2-40B4-BE49-F238E27FC236}">
              <a16:creationId xmlns:a16="http://schemas.microsoft.com/office/drawing/2014/main" id="{E910A59B-21D7-49F4-2C2E-984F63A2FA2A}"/>
            </a:ext>
          </a:extLst>
        </xdr:cNvPr>
        <xdr:cNvSpPr txBox="1"/>
      </xdr:nvSpPr>
      <xdr:spPr>
        <a:xfrm>
          <a:off x="223838" y="42863"/>
          <a:ext cx="7324725" cy="86153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This model uses two of four measurable parameters of the CO</a:t>
          </a:r>
          <a:r>
            <a:rPr lang="en-US" sz="1100" baseline="-25000">
              <a:solidFill>
                <a:schemeClr val="dk1"/>
              </a:solidFill>
              <a:effectLst/>
              <a:latin typeface="+mn-lt"/>
              <a:ea typeface="+mn-ea"/>
              <a:cs typeface="+mn-cs"/>
            </a:rPr>
            <a:t>2 </a:t>
          </a:r>
          <a:r>
            <a:rPr lang="en-US" sz="1100">
              <a:solidFill>
                <a:schemeClr val="dk1"/>
              </a:solidFill>
              <a:effectLst/>
              <a:latin typeface="+mn-lt"/>
              <a:ea typeface="+mn-ea"/>
              <a:cs typeface="+mn-cs"/>
            </a:rPr>
            <a:t>system, total alkalinity (TA), total inorganic CO</a:t>
          </a:r>
          <a:r>
            <a:rPr lang="en-US" sz="1100" baseline="-25000">
              <a:solidFill>
                <a:schemeClr val="dk1"/>
              </a:solidFill>
              <a:effectLst/>
              <a:latin typeface="+mn-lt"/>
              <a:ea typeface="+mn-ea"/>
              <a:cs typeface="+mn-cs"/>
            </a:rPr>
            <a:t>2</a:t>
          </a:r>
          <a:r>
            <a:rPr lang="en-US" sz="1100">
              <a:solidFill>
                <a:schemeClr val="dk1"/>
              </a:solidFill>
              <a:effectLst/>
              <a:latin typeface="+mn-lt"/>
              <a:ea typeface="+mn-ea"/>
              <a:cs typeface="+mn-cs"/>
            </a:rPr>
            <a:t> (TCO</a:t>
          </a:r>
          <a:r>
            <a:rPr lang="en-US" sz="1100" baseline="-25000">
              <a:solidFill>
                <a:schemeClr val="dk1"/>
              </a:solidFill>
              <a:effectLst/>
              <a:latin typeface="+mn-lt"/>
              <a:ea typeface="+mn-ea"/>
              <a:cs typeface="+mn-cs"/>
            </a:rPr>
            <a:t>2</a:t>
          </a:r>
          <a:r>
            <a:rPr lang="en-US" sz="1100">
              <a:solidFill>
                <a:schemeClr val="dk1"/>
              </a:solidFill>
              <a:effectLst/>
              <a:latin typeface="+mn-lt"/>
              <a:ea typeface="+mn-ea"/>
              <a:cs typeface="+mn-cs"/>
            </a:rPr>
            <a:t>), pH, and either fugacity (fCO</a:t>
          </a:r>
          <a:r>
            <a:rPr lang="en-US" sz="1100" baseline="-25000">
              <a:solidFill>
                <a:schemeClr val="dk1"/>
              </a:solidFill>
              <a:effectLst/>
              <a:latin typeface="+mn-lt"/>
              <a:ea typeface="+mn-ea"/>
              <a:cs typeface="+mn-cs"/>
            </a:rPr>
            <a:t>2</a:t>
          </a:r>
          <a:r>
            <a:rPr lang="en-US" sz="1100">
              <a:solidFill>
                <a:schemeClr val="dk1"/>
              </a:solidFill>
              <a:effectLst/>
              <a:latin typeface="+mn-lt"/>
              <a:ea typeface="+mn-ea"/>
              <a:cs typeface="+mn-cs"/>
            </a:rPr>
            <a:t>) or partial pressure of CO</a:t>
          </a:r>
          <a:r>
            <a:rPr lang="en-US" sz="1100" baseline="-25000">
              <a:solidFill>
                <a:schemeClr val="dk1"/>
              </a:solidFill>
              <a:effectLst/>
              <a:latin typeface="+mn-lt"/>
              <a:ea typeface="+mn-ea"/>
              <a:cs typeface="+mn-cs"/>
            </a:rPr>
            <a:t>2</a:t>
          </a:r>
          <a:r>
            <a:rPr lang="en-US" sz="1100">
              <a:solidFill>
                <a:schemeClr val="dk1"/>
              </a:solidFill>
              <a:effectLst/>
              <a:latin typeface="+mn-lt"/>
              <a:ea typeface="+mn-ea"/>
              <a:cs typeface="+mn-cs"/>
            </a:rPr>
            <a:t> (pCO</a:t>
          </a:r>
          <a:r>
            <a:rPr lang="en-US" sz="1100" baseline="-25000">
              <a:solidFill>
                <a:schemeClr val="dk1"/>
              </a:solidFill>
              <a:effectLst/>
              <a:latin typeface="+mn-lt"/>
              <a:ea typeface="+mn-ea"/>
              <a:cs typeface="+mn-cs"/>
            </a:rPr>
            <a:t>2</a:t>
          </a:r>
          <a:r>
            <a:rPr lang="en-US" sz="1100">
              <a:solidFill>
                <a:schemeClr val="dk1"/>
              </a:solidFill>
              <a:effectLst/>
              <a:latin typeface="+mn-lt"/>
              <a:ea typeface="+mn-ea"/>
              <a:cs typeface="+mn-cs"/>
            </a:rPr>
            <a:t>) to calculate the remaining two input parameters. NHTSA used the CO2SYS model to estimate the pH of ocean water in the year 2040, 2060, and 2100 under the No Action Alternative and each of the action alternatives. For each action alternative, TA and pCO</a:t>
          </a:r>
          <a:r>
            <a:rPr lang="en-US" sz="1100" baseline="-25000">
              <a:solidFill>
                <a:schemeClr val="dk1"/>
              </a:solidFill>
              <a:effectLst/>
              <a:latin typeface="+mn-lt"/>
              <a:ea typeface="+mn-ea"/>
              <a:cs typeface="+mn-cs"/>
            </a:rPr>
            <a:t>2</a:t>
          </a:r>
          <a:r>
            <a:rPr lang="en-US" sz="1100">
              <a:solidFill>
                <a:schemeClr val="dk1"/>
              </a:solidFill>
              <a:effectLst/>
              <a:latin typeface="+mn-lt"/>
              <a:ea typeface="+mn-ea"/>
              <a:cs typeface="+mn-cs"/>
            </a:rPr>
            <a:t> were selected as inputs.</a:t>
          </a:r>
          <a:r>
            <a:rPr lang="en-US" sz="1100" u="sng">
              <a:solidFill>
                <a:schemeClr val="dk1"/>
              </a:solidFill>
              <a:effectLst/>
              <a:latin typeface="+mn-lt"/>
              <a:ea typeface="+mn-ea"/>
              <a:cs typeface="+mn-cs"/>
            </a:rPr>
            <a:t> </a:t>
          </a:r>
          <a:endParaRPr lang="en-US" sz="1100">
            <a:solidFill>
              <a:schemeClr val="dk1"/>
            </a:solidFill>
            <a:effectLst/>
            <a:latin typeface="+mn-lt"/>
            <a:ea typeface="+mn-ea"/>
            <a:cs typeface="+mn-cs"/>
          </a:endParaRPr>
        </a:p>
        <a:p>
          <a:endParaRPr lang="en-US" sz="1100" u="sng">
            <a:solidFill>
              <a:schemeClr val="dk1"/>
            </a:solidFill>
            <a:effectLst/>
            <a:latin typeface="+mn-lt"/>
            <a:ea typeface="+mn-ea"/>
            <a:cs typeface="+mn-cs"/>
          </a:endParaRPr>
        </a:p>
        <a:p>
          <a:r>
            <a:rPr lang="en-US" sz="1100" u="none">
              <a:solidFill>
                <a:schemeClr val="dk1"/>
              </a:solidFill>
              <a:effectLst/>
              <a:latin typeface="+mn-lt"/>
              <a:ea typeface="+mn-ea"/>
              <a:cs typeface="+mn-cs"/>
            </a:rPr>
            <a:t>The TA input was held constant at </a:t>
          </a:r>
          <a:r>
            <a:rPr lang="en-US" sz="1100" u="sng">
              <a:solidFill>
                <a:schemeClr val="dk1"/>
              </a:solidFill>
              <a:effectLst/>
              <a:latin typeface="+mn-lt"/>
              <a:ea typeface="+mn-ea"/>
              <a:cs typeface="+mn-cs"/>
            </a:rPr>
            <a:t>2,345 micromoles per kilogram (µmol/kg) </a:t>
          </a:r>
          <a:r>
            <a:rPr lang="en-US" sz="1100" u="none">
              <a:solidFill>
                <a:schemeClr val="dk1"/>
              </a:solidFill>
              <a:effectLst/>
              <a:latin typeface="+mn-lt"/>
              <a:ea typeface="+mn-ea"/>
              <a:cs typeface="+mn-cs"/>
            </a:rPr>
            <a:t>seawater and the projected atmospheric CO</a:t>
          </a:r>
          <a:r>
            <a:rPr lang="en-US" sz="1100" u="none" baseline="-25000">
              <a:solidFill>
                <a:schemeClr val="dk1"/>
              </a:solidFill>
              <a:effectLst/>
              <a:latin typeface="+mn-lt"/>
              <a:ea typeface="+mn-ea"/>
              <a:cs typeface="+mn-cs"/>
            </a:rPr>
            <a:t>2</a:t>
          </a:r>
          <a:r>
            <a:rPr lang="en-US" sz="1100" u="none">
              <a:solidFill>
                <a:schemeClr val="dk1"/>
              </a:solidFill>
              <a:effectLst/>
              <a:latin typeface="+mn-lt"/>
              <a:ea typeface="+mn-ea"/>
              <a:cs typeface="+mn-cs"/>
            </a:rPr>
            <a:t> concentration (ppm) data was obtained from MAGICC model runs using each action alternative. A range of values derived from certified reference materials of sterilized natural seawater (Dickson, 2003, 2005, and 2009) and </a:t>
          </a:r>
          <a:r>
            <a:rPr lang="en-US" sz="1100">
              <a:solidFill>
                <a:schemeClr val="dk1"/>
              </a:solidFill>
              <a:effectLst/>
              <a:latin typeface="+mn-lt"/>
              <a:ea typeface="+mn-ea"/>
              <a:cs typeface="+mn-cs"/>
            </a:rPr>
            <a:t>the following seawater parameters provided by the model were used for other required constants and variables.</a:t>
          </a:r>
        </a:p>
        <a:p>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pCO</a:t>
          </a:r>
          <a:r>
            <a:rPr lang="en-US" sz="1100" baseline="-25000">
              <a:solidFill>
                <a:schemeClr val="dk1"/>
              </a:solidFill>
              <a:effectLst/>
              <a:latin typeface="+mn-lt"/>
              <a:ea typeface="+mn-ea"/>
              <a:cs typeface="+mn-cs"/>
            </a:rPr>
            <a:t>2</a:t>
          </a:r>
          <a:r>
            <a:rPr lang="en-US" sz="1100">
              <a:solidFill>
                <a:schemeClr val="dk1"/>
              </a:solidFill>
              <a:effectLst/>
              <a:latin typeface="+mn-lt"/>
              <a:ea typeface="+mn-ea"/>
              <a:cs typeface="+mn-cs"/>
            </a:rPr>
            <a:t> is derived by taking the product of the atmospheric CO</a:t>
          </a:r>
          <a:r>
            <a:rPr lang="en-US" sz="1100" baseline="-25000">
              <a:solidFill>
                <a:schemeClr val="dk1"/>
              </a:solidFill>
              <a:effectLst/>
              <a:latin typeface="+mn-lt"/>
              <a:ea typeface="+mn-ea"/>
              <a:cs typeface="+mn-cs"/>
            </a:rPr>
            <a:t>2</a:t>
          </a:r>
          <a:r>
            <a:rPr lang="en-US" sz="1100">
              <a:solidFill>
                <a:schemeClr val="dk1"/>
              </a:solidFill>
              <a:effectLst/>
              <a:latin typeface="+mn-lt"/>
              <a:ea typeface="+mn-ea"/>
              <a:cs typeface="+mn-cs"/>
            </a:rPr>
            <a:t> concentration and the difference between total pressure and the vapor pressure of water above seawater. Total pressure is assumed to be one atmosphere (atm) and the vapor pressure of water above seawater is provided by Weiss and Price (1980).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FILE</a:t>
          </a:r>
          <a:r>
            <a:rPr lang="en-US" sz="1100" b="1" baseline="0">
              <a:solidFill>
                <a:schemeClr val="dk1"/>
              </a:solidFill>
              <a:effectLst/>
              <a:latin typeface="+mn-lt"/>
              <a:ea typeface="+mn-ea"/>
              <a:cs typeface="+mn-cs"/>
            </a:rPr>
            <a:t> MANAGEMENT</a:t>
          </a:r>
        </a:p>
        <a:p>
          <a:pPr marL="0" marR="0" lvl="0" indent="0" defTabSz="914400" eaLnBrk="1" fontAlgn="auto" latinLnBrk="0" hangingPunct="1">
            <a:lnSpc>
              <a:spcPct val="100000"/>
            </a:lnSpc>
            <a:spcBef>
              <a:spcPts val="0"/>
            </a:spcBef>
            <a:spcAft>
              <a:spcPts val="0"/>
            </a:spcAft>
            <a:buClrTx/>
            <a:buSzTx/>
            <a:buFontTx/>
            <a:buNone/>
            <a:tabLst/>
            <a:defRPr/>
          </a:pPr>
          <a:r>
            <a:rPr lang="en-US" sz="1100" b="0" baseline="0">
              <a:solidFill>
                <a:schemeClr val="dk1"/>
              </a:solidFill>
              <a:effectLst/>
              <a:latin typeface="+mn-lt"/>
              <a:ea typeface="+mn-ea"/>
              <a:cs typeface="+mn-cs"/>
            </a:rPr>
            <a:t>Save copy of template with date of modeling run [COS2ys_v2.3_CAFE5_5April2021]</a:t>
          </a:r>
        </a:p>
        <a:p>
          <a:pPr marL="0" marR="0" lvl="0" indent="0" defTabSz="914400" eaLnBrk="1" fontAlgn="auto" latinLnBrk="0" hangingPunct="1">
            <a:lnSpc>
              <a:spcPct val="100000"/>
            </a:lnSpc>
            <a:spcBef>
              <a:spcPts val="0"/>
            </a:spcBef>
            <a:spcAft>
              <a:spcPts val="0"/>
            </a:spcAft>
            <a:buClrTx/>
            <a:buSzTx/>
            <a:buFontTx/>
            <a:buNone/>
            <a:tabLst/>
            <a:defRPr/>
          </a:pPr>
          <a:r>
            <a:rPr lang="en-US" sz="1100" b="0" baseline="0">
              <a:solidFill>
                <a:schemeClr val="dk1"/>
              </a:solidFill>
              <a:effectLst/>
              <a:latin typeface="+mn-lt"/>
              <a:ea typeface="+mn-ea"/>
              <a:cs typeface="+mn-cs"/>
            </a:rPr>
            <a:t>When saving always select "Save As"</a:t>
          </a:r>
          <a:endParaRPr lang="en-US" sz="1100" b="0">
            <a:solidFill>
              <a:schemeClr val="dk1"/>
            </a:solidFill>
            <a:effectLst/>
            <a:latin typeface="+mn-lt"/>
            <a:ea typeface="+mn-ea"/>
            <a:cs typeface="+mn-cs"/>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INPUT</a:t>
          </a:r>
          <a:endParaRPr lang="en-US">
            <a:effectLst/>
          </a:endParaRPr>
        </a:p>
        <a:p>
          <a:r>
            <a:rPr lang="en-US" sz="1100">
              <a:solidFill>
                <a:schemeClr val="dk1"/>
              </a:solidFill>
              <a:effectLst/>
              <a:latin typeface="+mn-lt"/>
              <a:ea typeface="+mn-ea"/>
              <a:cs typeface="+mn-cs"/>
            </a:rPr>
            <a:t>Select</a:t>
          </a:r>
          <a:r>
            <a:rPr lang="en-US" sz="1100" baseline="0">
              <a:solidFill>
                <a:schemeClr val="dk1"/>
              </a:solidFill>
              <a:effectLst/>
              <a:latin typeface="+mn-lt"/>
              <a:ea typeface="+mn-ea"/>
              <a:cs typeface="+mn-cs"/>
            </a:rPr>
            <a:t> following fields in Input tab:</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-Choice of constants: </a:t>
          </a:r>
          <a:r>
            <a:rPr lang="en-US" sz="1100" u="sng">
              <a:solidFill>
                <a:schemeClr val="dk1"/>
              </a:solidFill>
              <a:effectLst/>
              <a:latin typeface="+mn-lt"/>
              <a:ea typeface="+mn-ea"/>
              <a:cs typeface="+mn-cs"/>
            </a:rPr>
            <a:t>Mehrbach et al. (1973), refit by Dickson and Millero (1987)</a:t>
          </a:r>
          <a:endParaRPr lang="en-US">
            <a:effectLst/>
          </a:endParaRPr>
        </a:p>
        <a:p>
          <a:r>
            <a:rPr lang="en-US" sz="1100">
              <a:solidFill>
                <a:schemeClr val="dk1"/>
              </a:solidFill>
              <a:effectLst/>
              <a:latin typeface="+mn-lt"/>
              <a:ea typeface="+mn-ea"/>
              <a:cs typeface="+mn-cs"/>
            </a:rPr>
            <a:t>-Choice of fCO</a:t>
          </a:r>
          <a:r>
            <a:rPr lang="en-US" sz="1100" baseline="-25000">
              <a:solidFill>
                <a:schemeClr val="dk1"/>
              </a:solidFill>
              <a:effectLst/>
              <a:latin typeface="+mn-lt"/>
              <a:ea typeface="+mn-ea"/>
              <a:cs typeface="+mn-cs"/>
            </a:rPr>
            <a:t>2</a:t>
          </a:r>
          <a:r>
            <a:rPr lang="en-US" sz="1100">
              <a:solidFill>
                <a:schemeClr val="dk1"/>
              </a:solidFill>
              <a:effectLst/>
              <a:latin typeface="+mn-lt"/>
              <a:ea typeface="+mn-ea"/>
              <a:cs typeface="+mn-cs"/>
            </a:rPr>
            <a:t> or pCO2: </a:t>
          </a:r>
          <a:r>
            <a:rPr lang="en-US" sz="1100" u="sng">
              <a:solidFill>
                <a:schemeClr val="dk1"/>
              </a:solidFill>
              <a:effectLst/>
              <a:latin typeface="+mn-lt"/>
              <a:ea typeface="+mn-ea"/>
              <a:cs typeface="+mn-cs"/>
            </a:rPr>
            <a:t>pCO</a:t>
          </a:r>
          <a:r>
            <a:rPr lang="en-US" sz="1100" u="sng" baseline="-25000">
              <a:solidFill>
                <a:schemeClr val="dk1"/>
              </a:solidFill>
              <a:effectLst/>
              <a:latin typeface="+mn-lt"/>
              <a:ea typeface="+mn-ea"/>
              <a:cs typeface="+mn-cs"/>
            </a:rPr>
            <a:t>2</a:t>
          </a:r>
          <a:endParaRPr lang="en-US">
            <a:effectLst/>
          </a:endParaRPr>
        </a:p>
        <a:p>
          <a:r>
            <a:rPr lang="en-US" sz="1100">
              <a:solidFill>
                <a:schemeClr val="dk1"/>
              </a:solidFill>
              <a:effectLst/>
              <a:latin typeface="+mn-lt"/>
              <a:ea typeface="+mn-ea"/>
              <a:cs typeface="+mn-cs"/>
            </a:rPr>
            <a:t>-Choice of KHSO</a:t>
          </a:r>
          <a:r>
            <a:rPr lang="en-US" sz="1100" baseline="-25000">
              <a:solidFill>
                <a:schemeClr val="dk1"/>
              </a:solidFill>
              <a:effectLst/>
              <a:latin typeface="+mn-lt"/>
              <a:ea typeface="+mn-ea"/>
              <a:cs typeface="+mn-cs"/>
            </a:rPr>
            <a:t>4</a:t>
          </a:r>
          <a:r>
            <a:rPr lang="en-US" sz="1100">
              <a:solidFill>
                <a:schemeClr val="dk1"/>
              </a:solidFill>
              <a:effectLst/>
              <a:latin typeface="+mn-lt"/>
              <a:ea typeface="+mn-ea"/>
              <a:cs typeface="+mn-cs"/>
            </a:rPr>
            <a:t>: </a:t>
          </a:r>
          <a:r>
            <a:rPr lang="en-US" sz="1100" u="sng">
              <a:solidFill>
                <a:schemeClr val="dk1"/>
              </a:solidFill>
              <a:effectLst/>
              <a:latin typeface="+mn-lt"/>
              <a:ea typeface="+mn-ea"/>
              <a:cs typeface="+mn-cs"/>
            </a:rPr>
            <a:t>Dickson (1990)</a:t>
          </a:r>
          <a:endParaRPr lang="en-US">
            <a:effectLst/>
          </a:endParaRPr>
        </a:p>
        <a:p>
          <a:r>
            <a:rPr lang="en-US" sz="1100">
              <a:solidFill>
                <a:schemeClr val="dk1"/>
              </a:solidFill>
              <a:effectLst/>
              <a:latin typeface="+mn-lt"/>
              <a:ea typeface="+mn-ea"/>
              <a:cs typeface="+mn-cs"/>
            </a:rPr>
            <a:t>-Choice of KHF: </a:t>
          </a:r>
          <a:r>
            <a:rPr lang="en-US" sz="1100" u="sng">
              <a:solidFill>
                <a:schemeClr val="dk1"/>
              </a:solidFill>
              <a:effectLst/>
              <a:latin typeface="+mn-lt"/>
              <a:ea typeface="+mn-ea"/>
              <a:cs typeface="+mn-cs"/>
            </a:rPr>
            <a:t>Dickson and Riley (1979)</a:t>
          </a:r>
          <a:endParaRPr lang="en-US">
            <a:effectLst/>
          </a:endParaRPr>
        </a:p>
        <a:p>
          <a:r>
            <a:rPr lang="en-US" sz="1100">
              <a:solidFill>
                <a:schemeClr val="dk1"/>
              </a:solidFill>
              <a:effectLst/>
              <a:latin typeface="+mn-lt"/>
              <a:ea typeface="+mn-ea"/>
              <a:cs typeface="+mn-cs"/>
            </a:rPr>
            <a:t>-Choice of pH scale: Total scale Choice of pH scale: </a:t>
          </a:r>
          <a:r>
            <a:rPr lang="en-US" sz="1100" u="sng">
              <a:solidFill>
                <a:schemeClr val="dk1"/>
              </a:solidFill>
              <a:effectLst/>
              <a:latin typeface="+mn-lt"/>
              <a:ea typeface="+mn-ea"/>
              <a:cs typeface="+mn-cs"/>
            </a:rPr>
            <a:t>Total scale</a:t>
          </a:r>
          <a:endParaRPr lang="en-US">
            <a:effectLst/>
          </a:endParaRPr>
        </a:p>
        <a:p>
          <a:r>
            <a:rPr lang="en-US" sz="1100">
              <a:solidFill>
                <a:schemeClr val="dk1"/>
              </a:solidFill>
              <a:effectLst/>
              <a:latin typeface="+mn-lt"/>
              <a:ea typeface="+mn-ea"/>
              <a:cs typeface="+mn-cs"/>
            </a:rPr>
            <a:t>-[B]T value: </a:t>
          </a:r>
          <a:r>
            <a:rPr lang="en-US" sz="1100" u="sng">
              <a:solidFill>
                <a:schemeClr val="dk1"/>
              </a:solidFill>
              <a:effectLst/>
              <a:latin typeface="+mn-lt"/>
              <a:ea typeface="+mn-ea"/>
              <a:cs typeface="+mn-cs"/>
            </a:rPr>
            <a:t>Uppstrom, 1974</a:t>
          </a:r>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effectLst/>
          </a:endParaRPr>
        </a:p>
        <a:p>
          <a:r>
            <a:rPr lang="en-US" sz="1100" b="1">
              <a:solidFill>
                <a:schemeClr val="dk1"/>
              </a:solidFill>
              <a:effectLst/>
              <a:latin typeface="+mn-lt"/>
              <a:ea typeface="+mn-ea"/>
              <a:cs typeface="+mn-cs"/>
            </a:rPr>
            <a:t>DATA</a:t>
          </a:r>
        </a:p>
        <a:p>
          <a:r>
            <a:rPr lang="en-US" sz="1100" b="0">
              <a:solidFill>
                <a:schemeClr val="dk1"/>
              </a:solidFill>
              <a:effectLst/>
              <a:latin typeface="+mn-lt"/>
              <a:ea typeface="+mn-ea"/>
              <a:cs typeface="+mn-cs"/>
            </a:rPr>
            <a:t>Enter</a:t>
          </a:r>
          <a:r>
            <a:rPr lang="en-US" sz="1100" b="0" baseline="0">
              <a:solidFill>
                <a:schemeClr val="dk1"/>
              </a:solidFill>
              <a:effectLst/>
              <a:latin typeface="+mn-lt"/>
              <a:ea typeface="+mn-ea"/>
              <a:cs typeface="+mn-cs"/>
            </a:rPr>
            <a:t> the following data for for "Input Conditions":</a:t>
          </a:r>
          <a:endParaRPr lang="en-US" sz="1100" b="0">
            <a:solidFill>
              <a:schemeClr val="dk1"/>
            </a:solidFill>
            <a:effectLst/>
            <a:latin typeface="+mn-lt"/>
            <a:ea typeface="+mn-ea"/>
            <a:cs typeface="+mn-cs"/>
          </a:endParaRPr>
        </a:p>
        <a:p>
          <a:endParaRPr lang="en-US" sz="1100" b="1">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pPr lvl="0"/>
          <a:endParaRPr lang="en-US" sz="1100">
            <a:solidFill>
              <a:schemeClr val="dk1"/>
            </a:solidFill>
            <a:effectLst/>
            <a:latin typeface="+mn-lt"/>
            <a:ea typeface="+mn-ea"/>
            <a:cs typeface="+mn-cs"/>
          </a:endParaRPr>
        </a:p>
        <a:p>
          <a:pPr lvl="0"/>
          <a:endParaRPr lang="en-US" sz="1100">
            <a:solidFill>
              <a:schemeClr val="dk1"/>
            </a:solidFill>
            <a:effectLst/>
            <a:latin typeface="+mn-lt"/>
            <a:ea typeface="+mn-ea"/>
            <a:cs typeface="+mn-cs"/>
          </a:endParaRPr>
        </a:p>
        <a:p>
          <a:pPr lvl="0"/>
          <a:endParaRPr lang="en-US" sz="1100" b="1">
            <a:solidFill>
              <a:schemeClr val="dk1"/>
            </a:solidFill>
            <a:effectLst/>
            <a:latin typeface="+mn-lt"/>
            <a:ea typeface="+mn-ea"/>
            <a:cs typeface="+mn-cs"/>
          </a:endParaRPr>
        </a:p>
        <a:p>
          <a:pPr lvl="0"/>
          <a:endParaRPr lang="en-US" sz="1100" b="1">
            <a:solidFill>
              <a:schemeClr val="dk1"/>
            </a:solidFill>
            <a:effectLst/>
            <a:latin typeface="+mn-lt"/>
            <a:ea typeface="+mn-ea"/>
            <a:cs typeface="+mn-cs"/>
          </a:endParaRPr>
        </a:p>
        <a:p>
          <a:pPr lvl="0"/>
          <a:endParaRPr lang="en-US" sz="1100" b="1">
            <a:solidFill>
              <a:schemeClr val="dk1"/>
            </a:solidFill>
            <a:effectLst/>
            <a:latin typeface="+mn-lt"/>
            <a:ea typeface="+mn-ea"/>
            <a:cs typeface="+mn-cs"/>
          </a:endParaRPr>
        </a:p>
        <a:p>
          <a:pPr lvl="0"/>
          <a:r>
            <a:rPr lang="en-US" sz="1100">
              <a:solidFill>
                <a:schemeClr val="dk1"/>
              </a:solidFill>
              <a:effectLst/>
              <a:latin typeface="+mn-lt"/>
              <a:ea typeface="+mn-ea"/>
              <a:cs typeface="+mn-cs"/>
            </a:rPr>
            <a:t>Enter</a:t>
          </a:r>
          <a:r>
            <a:rPr lang="en-US" sz="1100" baseline="0">
              <a:solidFill>
                <a:schemeClr val="dk1"/>
              </a:solidFill>
              <a:effectLst/>
              <a:latin typeface="+mn-lt"/>
              <a:ea typeface="+mn-ea"/>
              <a:cs typeface="+mn-cs"/>
            </a:rPr>
            <a:t> the  following data for "Data":</a:t>
          </a:r>
          <a:endParaRPr lang="en-US" sz="1100">
            <a:solidFill>
              <a:schemeClr val="dk1"/>
            </a:solidFill>
            <a:effectLst/>
            <a:latin typeface="+mn-lt"/>
            <a:ea typeface="+mn-ea"/>
            <a:cs typeface="+mn-cs"/>
          </a:endParaRPr>
        </a:p>
        <a:p>
          <a:pPr lvl="0"/>
          <a:r>
            <a:rPr lang="en-US" sz="1100">
              <a:solidFill>
                <a:schemeClr val="dk1"/>
              </a:solidFill>
              <a:effectLst/>
              <a:latin typeface="+mn-lt"/>
              <a:ea typeface="+mn-ea"/>
              <a:cs typeface="+mn-cs"/>
            </a:rPr>
            <a:t>-TA: </a:t>
          </a:r>
          <a:r>
            <a:rPr lang="en-US" sz="1100" u="none">
              <a:solidFill>
                <a:schemeClr val="dk1"/>
              </a:solidFill>
              <a:effectLst/>
              <a:latin typeface="+mn-lt"/>
              <a:ea typeface="+mn-ea"/>
              <a:cs typeface="+mn-cs"/>
            </a:rPr>
            <a:t>2,345 micromoles per kilogram (µmol/kg)  </a:t>
          </a:r>
        </a:p>
        <a:p>
          <a:pPr lvl="0"/>
          <a:r>
            <a:rPr lang="en-US" sz="1100">
              <a:solidFill>
                <a:schemeClr val="dk1"/>
              </a:solidFill>
              <a:effectLst/>
              <a:latin typeface="+mn-lt"/>
              <a:ea typeface="+mn-ea"/>
              <a:cs typeface="+mn-cs"/>
            </a:rPr>
            <a:t>-pCO2 (matm)</a:t>
          </a:r>
          <a:r>
            <a:rPr lang="en-US" sz="1100" baseline="0">
              <a:solidFill>
                <a:schemeClr val="dk1"/>
              </a:solidFill>
              <a:effectLst/>
              <a:latin typeface="+mn-lt"/>
              <a:ea typeface="+mn-ea"/>
              <a:cs typeface="+mn-cs"/>
            </a:rPr>
            <a:t>: Input adjusted ppm from MAGICC </a:t>
          </a:r>
          <a:r>
            <a:rPr lang="en-US" sz="1100" u="none" baseline="0">
              <a:solidFill>
                <a:schemeClr val="dk1"/>
              </a:solidFill>
              <a:effectLst/>
              <a:latin typeface="+mn-lt"/>
              <a:ea typeface="+mn-ea"/>
              <a:cs typeface="+mn-cs"/>
            </a:rPr>
            <a:t>[</a:t>
          </a:r>
          <a:r>
            <a:rPr lang="en-US" sz="1100" u="none">
              <a:solidFill>
                <a:schemeClr val="dk1"/>
              </a:solidFill>
              <a:effectLst/>
              <a:latin typeface="+mn-lt"/>
              <a:ea typeface="+mn-ea"/>
              <a:cs typeface="+mn-cs"/>
            </a:rPr>
            <a:t>PPM*(1-</a:t>
          </a:r>
          <a:r>
            <a:rPr lang="en-US" sz="1100" u="none" baseline="0">
              <a:solidFill>
                <a:schemeClr val="dk1"/>
              </a:solidFill>
              <a:effectLst/>
              <a:latin typeface="+mn-lt"/>
              <a:ea typeface="+mn-ea"/>
              <a:cs typeface="+mn-cs"/>
            </a:rPr>
            <a:t>5*10^-6)] for each year and alternative</a:t>
          </a:r>
        </a:p>
        <a:p>
          <a:pPr lvl="0"/>
          <a:r>
            <a:rPr lang="en-US" sz="1100" u="none" baseline="0">
              <a:solidFill>
                <a:schemeClr val="dk1"/>
              </a:solidFill>
              <a:effectLst/>
              <a:latin typeface="+mn-lt"/>
              <a:ea typeface="+mn-ea"/>
              <a:cs typeface="+mn-cs"/>
            </a:rPr>
            <a:t>-Leave other "Data" fields blank</a:t>
          </a:r>
        </a:p>
        <a:p>
          <a:pPr lvl="0"/>
          <a:endParaRPr lang="en-US" sz="1100" u="none" baseline="0">
            <a:solidFill>
              <a:schemeClr val="dk1"/>
            </a:solidFill>
            <a:effectLst/>
            <a:latin typeface="+mn-lt"/>
            <a:ea typeface="+mn-ea"/>
            <a:cs typeface="+mn-cs"/>
          </a:endParaRPr>
        </a:p>
        <a:p>
          <a:pPr lvl="0"/>
          <a:r>
            <a:rPr lang="en-US" sz="1100" u="none" baseline="0">
              <a:solidFill>
                <a:schemeClr val="dk1"/>
              </a:solidFill>
              <a:effectLst/>
              <a:latin typeface="+mn-lt"/>
              <a:ea typeface="+mn-ea"/>
              <a:cs typeface="+mn-cs"/>
            </a:rPr>
            <a:t>Click Start to run model</a:t>
          </a: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RESULTS</a:t>
          </a:r>
          <a:r>
            <a:rPr lang="en-US" sz="1100" b="1" baseline="0">
              <a:solidFill>
                <a:schemeClr val="dk1"/>
              </a:solidFill>
              <a:effectLst/>
              <a:latin typeface="+mn-lt"/>
              <a:ea typeface="+mn-ea"/>
              <a:cs typeface="+mn-cs"/>
            </a:rPr>
            <a:t> TEMPLATE</a:t>
          </a:r>
        </a:p>
        <a:p>
          <a:r>
            <a:rPr lang="en-US" sz="1100" b="0" baseline="0">
              <a:solidFill>
                <a:schemeClr val="dk1"/>
              </a:solidFill>
              <a:effectLst/>
              <a:latin typeface="+mn-lt"/>
              <a:ea typeface="+mn-ea"/>
              <a:cs typeface="+mn-cs"/>
            </a:rPr>
            <a:t>-Link Data tab results [Column AO] to Ocean Acidification Results [Use green results for findings]</a:t>
          </a:r>
          <a:endParaRPr lang="en-US" sz="1100" b="0">
            <a:solidFill>
              <a:schemeClr val="dk1"/>
            </a:solidFill>
            <a:effectLst/>
            <a:latin typeface="+mn-lt"/>
            <a:ea typeface="+mn-ea"/>
            <a:cs typeface="+mn-cs"/>
          </a:endParaRPr>
        </a:p>
      </xdr:txBody>
    </xdr:sp>
    <xdr:clientData/>
  </xdr:twoCellAnchor>
  <xdr:twoCellAnchor editAs="oneCell">
    <xdr:from>
      <xdr:col>0</xdr:col>
      <xdr:colOff>2047875</xdr:colOff>
      <xdr:row>21</xdr:row>
      <xdr:rowOff>742950</xdr:rowOff>
    </xdr:from>
    <xdr:to>
      <xdr:col>4</xdr:col>
      <xdr:colOff>2600325</xdr:colOff>
      <xdr:row>26</xdr:row>
      <xdr:rowOff>238125</xdr:rowOff>
    </xdr:to>
    <xdr:pic>
      <xdr:nvPicPr>
        <xdr:cNvPr id="7238" name="Picture 4">
          <a:extLst>
            <a:ext uri="{FF2B5EF4-FFF2-40B4-BE49-F238E27FC236}">
              <a16:creationId xmlns:a16="http://schemas.microsoft.com/office/drawing/2014/main" id="{CE6BF6A1-0FAD-E26F-F977-41DDF95D692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8200" y="5448300"/>
          <a:ext cx="3352800"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cfonline.sharepoint.com/teams/CAFE4/Shared%20Documents/API/api_output_combined_3.17.23/Results/MAGICC%20Results_SSP370_Combined_3.17.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face"/>
      <sheetName val="Tables (1)"/>
      <sheetName val="Tables (2)"/>
      <sheetName val="Graphs"/>
      <sheetName val="17 Percent Below"/>
      <sheetName val="Emissions"/>
      <sheetName val="CO2 per vehicle"/>
      <sheetName val="Emission Reductions"/>
      <sheetName val="ICF SLR Lookup"/>
      <sheetName val="CO2 and Temp Alt 0 Alt 1"/>
      <sheetName val="CO2 and Temp Alt 2 Alt 3"/>
      <sheetName val="ICF SLR Module (1)"/>
      <sheetName val="ICF SLR Module (2)"/>
      <sheetName val="ICF SLR Module (3)"/>
      <sheetName val="ICF SLR Module (4)"/>
    </sheetNames>
    <sheetDataSet>
      <sheetData sheetId="0"/>
      <sheetData sheetId="1">
        <row r="7">
          <cell r="C7">
            <v>490.19072499999999</v>
          </cell>
          <cell r="D7">
            <v>587.75643000000002</v>
          </cell>
          <cell r="E7">
            <v>838.31201499999997</v>
          </cell>
        </row>
        <row r="8">
          <cell r="C8">
            <v>490.17919999999998</v>
          </cell>
          <cell r="D8">
            <v>587.73778500000003</v>
          </cell>
          <cell r="E8">
            <v>838.28538000000003</v>
          </cell>
        </row>
        <row r="9">
          <cell r="C9">
            <v>490.17194999999998</v>
          </cell>
          <cell r="D9">
            <v>587.70446000000004</v>
          </cell>
          <cell r="E9">
            <v>838.19807500000002</v>
          </cell>
        </row>
        <row r="10">
          <cell r="C10">
            <v>490.09474999999998</v>
          </cell>
          <cell r="D10">
            <v>587.40272000000004</v>
          </cell>
          <cell r="E10">
            <v>837.44259499999998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zoomScale="53" workbookViewId="0"/>
  </sheetViews>
  <sheetFormatPr defaultRowHeight="19.5" x14ac:dyDescent="0.4"/>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G3264"/>
  <sheetViews>
    <sheetView zoomScale="75" workbookViewId="0">
      <selection activeCell="A2" sqref="A2:E2"/>
    </sheetView>
  </sheetViews>
  <sheetFormatPr defaultColWidth="8.69921875" defaultRowHeight="21" thickTop="1" thickBottom="1" x14ac:dyDescent="0.45"/>
  <cols>
    <col min="1" max="3" width="8.8984375" style="45" customWidth="1"/>
    <col min="4" max="5" width="11.69921875" style="45" customWidth="1"/>
    <col min="6" max="6" width="10.296875" style="46" customWidth="1"/>
    <col min="7" max="7" width="11.8984375" style="45" customWidth="1"/>
    <col min="8" max="8" width="12" style="46" customWidth="1"/>
    <col min="9" max="9" width="12.69921875" style="45" customWidth="1"/>
    <col min="10" max="10" width="22" style="45" bestFit="1" customWidth="1"/>
    <col min="11" max="11" width="10.09765625" style="45" bestFit="1" customWidth="1"/>
    <col min="12" max="12" width="20.09765625" style="45" customWidth="1"/>
    <col min="13" max="13" width="6.8984375" style="24" customWidth="1"/>
    <col min="14" max="14" width="11.296875" style="13" customWidth="1"/>
    <col min="15" max="15" width="19.296875" style="13" customWidth="1"/>
    <col min="16" max="16" width="1.296875" style="24" customWidth="1"/>
    <col min="17" max="17" width="8.8984375" style="14" customWidth="1"/>
    <col min="18" max="18" width="8.296875" style="14" customWidth="1"/>
    <col min="19" max="19" width="10.296875" style="14" customWidth="1"/>
    <col min="20" max="20" width="11.09765625" style="15" customWidth="1"/>
    <col min="21" max="21" width="10.69921875" style="15" customWidth="1"/>
    <col min="22" max="22" width="10.69921875" style="40" customWidth="1"/>
    <col min="23" max="23" width="13.296875" style="14" customWidth="1"/>
    <col min="24" max="24" width="8" style="14" customWidth="1"/>
    <col min="25" max="26" width="8.8984375" style="14" customWidth="1"/>
    <col min="27" max="27" width="11.09765625" style="14" customWidth="1"/>
    <col min="28" max="32" width="11.5" style="14" customWidth="1"/>
    <col min="33" max="33" width="10.69921875" style="14" customWidth="1"/>
    <col min="34" max="34" width="9.296875" style="14" customWidth="1"/>
    <col min="35" max="35" width="7.296875" style="14" customWidth="1"/>
    <col min="36" max="36" width="7.69921875" style="14" customWidth="1"/>
    <col min="37" max="37" width="12.09765625" style="14" customWidth="1"/>
    <col min="38" max="38" width="1.296875" style="17" customWidth="1"/>
    <col min="39" max="40" width="8.8984375" style="14" customWidth="1"/>
    <col min="41" max="41" width="7.8984375" style="14" customWidth="1"/>
    <col min="42" max="43" width="8.8984375" style="14" customWidth="1"/>
    <col min="44" max="44" width="12.296875" style="14" customWidth="1"/>
    <col min="45" max="45" width="11.09765625" style="14" customWidth="1"/>
    <col min="46" max="46" width="10.8984375" style="14" customWidth="1"/>
    <col min="47" max="47" width="11.8984375" style="14" customWidth="1"/>
    <col min="48" max="48" width="11.09765625" style="14" customWidth="1"/>
    <col min="49" max="49" width="10.69921875" style="14" customWidth="1"/>
    <col min="50" max="50" width="11.09765625" style="14" customWidth="1"/>
    <col min="51" max="51" width="8.8984375" style="14" customWidth="1"/>
    <col min="52" max="52" width="7.8984375" style="14" customWidth="1"/>
    <col min="53" max="53" width="7.69921875" style="14" customWidth="1"/>
    <col min="54" max="54" width="12.296875" style="14" customWidth="1"/>
    <col min="55" max="55" width="1.296875" style="18" customWidth="1"/>
  </cols>
  <sheetData>
    <row r="1" spans="1:111" thickTop="1" thickBot="1" x14ac:dyDescent="0.45">
      <c r="A1" s="127" t="s">
        <v>21</v>
      </c>
      <c r="B1" s="127"/>
      <c r="C1" s="127"/>
      <c r="D1" s="127"/>
      <c r="E1" s="127"/>
      <c r="F1" s="127"/>
      <c r="G1" s="127"/>
      <c r="H1" s="127"/>
      <c r="I1" s="127"/>
      <c r="J1" s="127"/>
      <c r="K1" s="127"/>
      <c r="L1" s="128"/>
      <c r="M1" s="12"/>
      <c r="P1" s="12"/>
      <c r="V1" s="16"/>
    </row>
    <row r="2" spans="1:111" thickTop="1" thickBot="1" x14ac:dyDescent="0.45">
      <c r="A2" s="136" t="s">
        <v>22</v>
      </c>
      <c r="B2" s="136"/>
      <c r="C2" s="136"/>
      <c r="D2" s="136"/>
      <c r="E2" s="137"/>
      <c r="F2" s="135" t="s">
        <v>23</v>
      </c>
      <c r="G2" s="136"/>
      <c r="H2" s="132" t="s">
        <v>48</v>
      </c>
      <c r="I2" s="133"/>
      <c r="J2" s="133"/>
      <c r="K2" s="133"/>
      <c r="L2" s="134"/>
      <c r="M2" s="12"/>
      <c r="N2" s="135" t="s">
        <v>24</v>
      </c>
      <c r="O2" s="136"/>
      <c r="P2" s="12"/>
      <c r="Q2" s="21" t="s">
        <v>25</v>
      </c>
      <c r="R2" s="20"/>
      <c r="S2" s="20"/>
      <c r="T2" s="22"/>
      <c r="U2" s="22"/>
      <c r="V2" s="20"/>
      <c r="W2" s="20"/>
      <c r="X2" s="20"/>
      <c r="Y2" s="20"/>
      <c r="Z2" s="20"/>
      <c r="AA2" s="23"/>
      <c r="AB2" s="23"/>
      <c r="AC2" s="23"/>
      <c r="AD2" s="23"/>
      <c r="AE2" s="23"/>
      <c r="AF2" s="23"/>
      <c r="AG2" s="23"/>
      <c r="AH2" s="23"/>
      <c r="AI2" s="23"/>
      <c r="AJ2" s="23"/>
      <c r="AL2" s="24"/>
      <c r="AM2" s="21" t="s">
        <v>26</v>
      </c>
      <c r="AN2" s="20"/>
      <c r="AO2" s="20"/>
      <c r="AP2" s="20"/>
      <c r="AQ2" s="20"/>
      <c r="AR2" s="23"/>
      <c r="AS2" s="23"/>
      <c r="AT2" s="23"/>
      <c r="AU2" s="23"/>
      <c r="AV2" s="23"/>
      <c r="AW2" s="23"/>
      <c r="AX2" s="23"/>
      <c r="AY2" s="23"/>
      <c r="AZ2" s="23"/>
      <c r="BA2" s="23"/>
      <c r="BB2" s="19"/>
    </row>
    <row r="3" spans="1:111" s="34" customFormat="1" ht="54" customHeight="1" thickTop="1" thickBot="1" x14ac:dyDescent="0.45">
      <c r="A3" s="25" t="s">
        <v>27</v>
      </c>
      <c r="B3" s="25" t="s">
        <v>35</v>
      </c>
      <c r="C3" s="25" t="s">
        <v>29</v>
      </c>
      <c r="D3" s="25" t="s">
        <v>49</v>
      </c>
      <c r="E3" s="25" t="s">
        <v>50</v>
      </c>
      <c r="F3" s="26" t="s">
        <v>28</v>
      </c>
      <c r="G3" s="25" t="s">
        <v>29</v>
      </c>
      <c r="H3" s="26" t="s">
        <v>51</v>
      </c>
      <c r="I3" s="25" t="s">
        <v>52</v>
      </c>
      <c r="J3" s="25" t="s">
        <v>34</v>
      </c>
      <c r="K3" s="25" t="s">
        <v>53</v>
      </c>
      <c r="L3" s="93" t="s">
        <v>54</v>
      </c>
      <c r="M3" s="27" t="s">
        <v>30</v>
      </c>
      <c r="N3" s="129" t="s">
        <v>31</v>
      </c>
      <c r="O3" s="130"/>
      <c r="P3" s="28"/>
      <c r="Q3" s="25" t="s">
        <v>27</v>
      </c>
      <c r="R3" s="25" t="s">
        <v>32</v>
      </c>
      <c r="S3" s="25" t="s">
        <v>33</v>
      </c>
      <c r="T3" s="29" t="s">
        <v>49</v>
      </c>
      <c r="U3" s="29" t="s">
        <v>50</v>
      </c>
      <c r="V3" s="30" t="s">
        <v>55</v>
      </c>
      <c r="W3" s="25" t="s">
        <v>56</v>
      </c>
      <c r="X3" s="25" t="s">
        <v>36</v>
      </c>
      <c r="Y3" s="25" t="s">
        <v>57</v>
      </c>
      <c r="Z3" s="25" t="s">
        <v>58</v>
      </c>
      <c r="AA3" s="25" t="s">
        <v>59</v>
      </c>
      <c r="AB3" s="25" t="s">
        <v>60</v>
      </c>
      <c r="AC3" s="25" t="s">
        <v>61</v>
      </c>
      <c r="AD3" s="25" t="s">
        <v>62</v>
      </c>
      <c r="AE3" s="25" t="s">
        <v>63</v>
      </c>
      <c r="AF3" s="25" t="s">
        <v>64</v>
      </c>
      <c r="AG3" s="25" t="s">
        <v>65</v>
      </c>
      <c r="AH3" s="25" t="s">
        <v>37</v>
      </c>
      <c r="AI3" s="31" t="s">
        <v>38</v>
      </c>
      <c r="AJ3" s="31" t="s">
        <v>66</v>
      </c>
      <c r="AK3" s="70" t="s">
        <v>39</v>
      </c>
      <c r="AL3" s="32"/>
      <c r="AM3" s="25" t="s">
        <v>40</v>
      </c>
      <c r="AN3" s="25" t="s">
        <v>41</v>
      </c>
      <c r="AO3" s="25" t="s">
        <v>42</v>
      </c>
      <c r="AP3" s="25" t="s">
        <v>67</v>
      </c>
      <c r="AQ3" s="25" t="s">
        <v>68</v>
      </c>
      <c r="AR3" s="25" t="s">
        <v>69</v>
      </c>
      <c r="AS3" s="25" t="s">
        <v>70</v>
      </c>
      <c r="AT3" s="25" t="s">
        <v>71</v>
      </c>
      <c r="AU3" s="25" t="s">
        <v>72</v>
      </c>
      <c r="AV3" s="25" t="s">
        <v>9</v>
      </c>
      <c r="AW3" s="25" t="s">
        <v>0</v>
      </c>
      <c r="AX3" s="25" t="s">
        <v>1</v>
      </c>
      <c r="AY3" s="25" t="s">
        <v>43</v>
      </c>
      <c r="AZ3" s="31" t="s">
        <v>2</v>
      </c>
      <c r="BA3" s="31" t="s">
        <v>11</v>
      </c>
      <c r="BB3" s="42" t="s">
        <v>44</v>
      </c>
      <c r="BC3" s="33"/>
      <c r="BD3" s="43" t="s">
        <v>15</v>
      </c>
    </row>
    <row r="4" spans="1:111" ht="21.75" customHeight="1" thickTop="1" thickBot="1" x14ac:dyDescent="0.45">
      <c r="A4" s="66">
        <v>35.200000000000003</v>
      </c>
      <c r="B4" s="66">
        <v>27</v>
      </c>
      <c r="C4" s="67">
        <v>0</v>
      </c>
      <c r="D4" s="67">
        <v>0.41</v>
      </c>
      <c r="E4" s="67">
        <v>2</v>
      </c>
      <c r="F4" s="68"/>
      <c r="G4" s="67"/>
      <c r="H4" s="73">
        <v>2345</v>
      </c>
      <c r="I4" s="69"/>
      <c r="J4" s="50"/>
      <c r="K4" s="48"/>
      <c r="L4" s="95">
        <f>SSP370_Combined_2_20_23!R6</f>
        <v>490.18827404637494</v>
      </c>
      <c r="M4" s="35"/>
      <c r="N4" s="131" t="s">
        <v>45</v>
      </c>
      <c r="O4" s="126" t="s">
        <v>3</v>
      </c>
      <c r="P4" s="35"/>
      <c r="Q4" s="96">
        <v>35.200000762939453</v>
      </c>
      <c r="R4" s="96">
        <v>27</v>
      </c>
      <c r="S4" s="96">
        <v>0</v>
      </c>
      <c r="T4" s="96">
        <v>0.41</v>
      </c>
      <c r="U4" s="96">
        <v>2</v>
      </c>
      <c r="V4" s="97">
        <v>2345</v>
      </c>
      <c r="W4" s="98">
        <v>2062.5219999999999</v>
      </c>
      <c r="X4" s="99">
        <v>7.9759998321533203</v>
      </c>
      <c r="Y4" s="98">
        <v>488.66199999999998</v>
      </c>
      <c r="Z4" s="98">
        <v>490.18799999999999</v>
      </c>
      <c r="AA4" s="98">
        <v>1845.3250969140624</v>
      </c>
      <c r="AB4" s="98">
        <v>204.00724960322574</v>
      </c>
      <c r="AC4" s="98">
        <v>13.18986576441571</v>
      </c>
      <c r="AD4" s="98">
        <v>84.309188422515049</v>
      </c>
      <c r="AE4" s="98">
        <v>6.8162703014178945</v>
      </c>
      <c r="AF4" s="98">
        <v>0.46534093144530653</v>
      </c>
      <c r="AG4" s="98">
        <v>8.0352167031818744E-2</v>
      </c>
      <c r="AH4" s="99">
        <v>9.9860563234371025</v>
      </c>
      <c r="AI4" s="100">
        <v>4.9195532378158573</v>
      </c>
      <c r="AJ4" s="100">
        <v>3.2639220021709043</v>
      </c>
      <c r="AK4" s="98">
        <v>507.70521886461927</v>
      </c>
      <c r="AL4" s="101"/>
      <c r="AM4" s="96">
        <v>0</v>
      </c>
      <c r="AN4" s="96">
        <v>0</v>
      </c>
      <c r="AO4" s="99">
        <v>8.4013423150384021</v>
      </c>
      <c r="AP4" s="98">
        <v>152.42873112230669</v>
      </c>
      <c r="AQ4" s="98">
        <v>153.10145277555995</v>
      </c>
      <c r="AR4" s="98">
        <v>1861.2326146587191</v>
      </c>
      <c r="AS4" s="98">
        <v>191.71778309120867</v>
      </c>
      <c r="AT4" s="98">
        <v>9.5717099853483933</v>
      </c>
      <c r="AU4" s="98">
        <v>98.578499469257508</v>
      </c>
      <c r="AV4" s="98">
        <v>1.2465299418683664</v>
      </c>
      <c r="AW4" s="98">
        <v>0.44504283638524578</v>
      </c>
      <c r="AX4" s="98">
        <v>6.5707925063577324E-2</v>
      </c>
      <c r="AY4" s="99">
        <v>10.322916320237082</v>
      </c>
      <c r="AZ4" s="100">
        <v>4.5906187208345068</v>
      </c>
      <c r="BA4" s="100">
        <v>2.8857199803500748</v>
      </c>
      <c r="BB4" s="98">
        <v>154.01176944977644</v>
      </c>
      <c r="BC4" s="102"/>
      <c r="BD4" s="103"/>
      <c r="BE4" s="103"/>
      <c r="BF4" s="103"/>
      <c r="BG4" s="65"/>
    </row>
    <row r="5" spans="1:111" ht="21.75" customHeight="1" thickTop="1" thickBot="1" x14ac:dyDescent="0.45">
      <c r="A5" s="66">
        <v>35.200000000000003</v>
      </c>
      <c r="B5" s="66">
        <v>27</v>
      </c>
      <c r="C5" s="67">
        <v>0</v>
      </c>
      <c r="D5" s="67">
        <v>0.41</v>
      </c>
      <c r="E5" s="67">
        <v>2</v>
      </c>
      <c r="F5" s="68"/>
      <c r="G5" s="67"/>
      <c r="H5" s="73">
        <v>2345</v>
      </c>
      <c r="I5" s="69"/>
      <c r="J5" s="50"/>
      <c r="K5" s="47"/>
      <c r="L5" s="95">
        <f>SSP370_Combined_2_20_23!R7</f>
        <v>490.17674910399995</v>
      </c>
      <c r="M5" s="138" t="s">
        <v>46</v>
      </c>
      <c r="N5" s="124"/>
      <c r="O5" s="125"/>
      <c r="Q5" s="96">
        <v>35.200000762939453</v>
      </c>
      <c r="R5" s="96">
        <v>27</v>
      </c>
      <c r="S5" s="96">
        <v>0</v>
      </c>
      <c r="T5" s="96">
        <v>0.41</v>
      </c>
      <c r="U5" s="96">
        <v>2</v>
      </c>
      <c r="V5" s="97">
        <v>2345</v>
      </c>
      <c r="W5" s="98">
        <v>2062.5169999999998</v>
      </c>
      <c r="X5" s="99">
        <v>7.9759998321533203</v>
      </c>
      <c r="Y5" s="98">
        <v>488.65100000000001</v>
      </c>
      <c r="Z5" s="98">
        <v>490.17700000000002</v>
      </c>
      <c r="AA5" s="98">
        <v>1845.317486518408</v>
      </c>
      <c r="AB5" s="98">
        <v>204.01033928115845</v>
      </c>
      <c r="AC5" s="98">
        <v>13.189557215618954</v>
      </c>
      <c r="AD5" s="98">
        <v>84.310485374809645</v>
      </c>
      <c r="AE5" s="98">
        <v>6.8164016452912932</v>
      </c>
      <c r="AF5" s="98">
        <v>0.46534198046587527</v>
      </c>
      <c r="AG5" s="98">
        <v>8.0353653144843135E-2</v>
      </c>
      <c r="AH5" s="99">
        <v>9.9859668893592062</v>
      </c>
      <c r="AI5" s="100">
        <v>4.9196277441635834</v>
      </c>
      <c r="AJ5" s="100">
        <v>3.263971434079838</v>
      </c>
      <c r="AK5" s="98">
        <v>507.69334218325787</v>
      </c>
      <c r="AL5" s="101"/>
      <c r="AM5" s="96">
        <v>0</v>
      </c>
      <c r="AN5" s="96">
        <v>0</v>
      </c>
      <c r="AO5" s="99">
        <v>8.4013507190848369</v>
      </c>
      <c r="AP5" s="98">
        <v>152.42517687433033</v>
      </c>
      <c r="AQ5" s="98">
        <v>153.09788284143602</v>
      </c>
      <c r="AR5" s="98">
        <v>1861.2252317572711</v>
      </c>
      <c r="AS5" s="98">
        <v>191.72073256756823</v>
      </c>
      <c r="AT5" s="98">
        <v>9.5714867975637326</v>
      </c>
      <c r="AU5" s="98">
        <v>98.579957278177076</v>
      </c>
      <c r="AV5" s="98">
        <v>1.2465540637426029</v>
      </c>
      <c r="AW5" s="98">
        <v>0.44504354652645889</v>
      </c>
      <c r="AX5" s="98">
        <v>6.5709154816512752E-2</v>
      </c>
      <c r="AY5" s="99">
        <v>10.322820879940814</v>
      </c>
      <c r="AZ5" s="100">
        <v>4.590689345067557</v>
      </c>
      <c r="BA5" s="100">
        <v>2.8857643756206914</v>
      </c>
      <c r="BB5" s="98">
        <v>154.00817828939697</v>
      </c>
      <c r="BC5" s="102"/>
      <c r="BD5" s="103"/>
      <c r="BE5" s="103"/>
      <c r="BF5" s="103"/>
      <c r="BG5" s="65"/>
    </row>
    <row r="6" spans="1:111" ht="21.75" customHeight="1" thickTop="1" thickBot="1" x14ac:dyDescent="0.45">
      <c r="A6" s="66">
        <v>35.200000000000003</v>
      </c>
      <c r="B6" s="66">
        <v>27</v>
      </c>
      <c r="C6" s="67">
        <v>0</v>
      </c>
      <c r="D6" s="67">
        <v>0.41</v>
      </c>
      <c r="E6" s="67">
        <v>2</v>
      </c>
      <c r="H6" s="73">
        <v>2345</v>
      </c>
      <c r="I6" s="47"/>
      <c r="J6" s="50"/>
      <c r="L6" s="95">
        <f>SSP370_Combined_2_20_23!R8</f>
        <v>490.16949914024997</v>
      </c>
      <c r="M6" s="139"/>
      <c r="N6" s="124" t="s">
        <v>76</v>
      </c>
      <c r="O6" s="125" t="s">
        <v>82</v>
      </c>
      <c r="Q6" s="96">
        <v>35.200000762939453</v>
      </c>
      <c r="R6" s="96">
        <v>27</v>
      </c>
      <c r="S6" s="96">
        <v>0</v>
      </c>
      <c r="T6" s="96">
        <v>0.41</v>
      </c>
      <c r="U6" s="96">
        <v>2</v>
      </c>
      <c r="V6" s="97">
        <v>2345</v>
      </c>
      <c r="W6" s="98">
        <v>2062.5140000000001</v>
      </c>
      <c r="X6" s="99">
        <v>7.9759998321533203</v>
      </c>
      <c r="Y6" s="98">
        <v>488.64299999999997</v>
      </c>
      <c r="Z6" s="98">
        <v>490.17</v>
      </c>
      <c r="AA6" s="98">
        <v>1845.31265746128</v>
      </c>
      <c r="AB6" s="98">
        <v>204.01229978742867</v>
      </c>
      <c r="AC6" s="98">
        <v>13.189361435925715</v>
      </c>
      <c r="AD6" s="98">
        <v>84.31130833573161</v>
      </c>
      <c r="AE6" s="98">
        <v>6.8164849880342304</v>
      </c>
      <c r="AF6" s="98">
        <v>0.46534264610553622</v>
      </c>
      <c r="AG6" s="98">
        <v>8.0354596139562515E-2</v>
      </c>
      <c r="AH6" s="99">
        <v>9.985910141561714</v>
      </c>
      <c r="AI6" s="100">
        <v>4.9196750209882465</v>
      </c>
      <c r="AJ6" s="100">
        <v>3.2640028003159065</v>
      </c>
      <c r="AK6" s="98">
        <v>507.68580621792705</v>
      </c>
      <c r="AL6" s="101"/>
      <c r="AM6" s="96">
        <v>0</v>
      </c>
      <c r="AN6" s="96">
        <v>0</v>
      </c>
      <c r="AO6" s="99">
        <v>8.401356181671872</v>
      </c>
      <c r="AP6" s="98">
        <v>152.42286667090366</v>
      </c>
      <c r="AQ6" s="98">
        <v>153.09556244226829</v>
      </c>
      <c r="AR6" s="98">
        <v>1861.2204328647172</v>
      </c>
      <c r="AS6" s="98">
        <v>191.72264973018818</v>
      </c>
      <c r="AT6" s="98">
        <v>9.5713417291303386</v>
      </c>
      <c r="AU6" s="98">
        <v>98.580904854483819</v>
      </c>
      <c r="AV6" s="98">
        <v>1.2465697430873237</v>
      </c>
      <c r="AW6" s="98">
        <v>0.44504400811969735</v>
      </c>
      <c r="AX6" s="98">
        <v>6.5709954161529652E-2</v>
      </c>
      <c r="AY6" s="99">
        <v>10.322758845100024</v>
      </c>
      <c r="AZ6" s="100">
        <v>4.5907352508905452</v>
      </c>
      <c r="BA6" s="100">
        <v>2.8857932325915416</v>
      </c>
      <c r="BB6" s="98">
        <v>154.0058440935081</v>
      </c>
      <c r="BC6" s="102"/>
      <c r="BD6" s="103"/>
      <c r="BE6" s="103"/>
      <c r="BF6" s="103"/>
      <c r="BG6" s="65"/>
    </row>
    <row r="7" spans="1:111" thickTop="1" thickBot="1" x14ac:dyDescent="0.45">
      <c r="A7" s="66">
        <v>35.200000000000003</v>
      </c>
      <c r="B7" s="66">
        <v>27</v>
      </c>
      <c r="C7" s="67">
        <v>0</v>
      </c>
      <c r="D7" s="67">
        <v>0.41</v>
      </c>
      <c r="E7" s="67">
        <v>2</v>
      </c>
      <c r="H7" s="73">
        <v>2345</v>
      </c>
      <c r="I7" s="47"/>
      <c r="J7" s="50"/>
      <c r="K7" s="49"/>
      <c r="L7" s="95">
        <f>SSP370_Combined_2_20_23!R9</f>
        <v>490.09229952624997</v>
      </c>
      <c r="M7" s="140"/>
      <c r="N7" s="124"/>
      <c r="O7" s="125"/>
      <c r="Q7" s="96">
        <v>35.200000762939453</v>
      </c>
      <c r="R7" s="96">
        <v>27</v>
      </c>
      <c r="S7" s="96">
        <v>0</v>
      </c>
      <c r="T7" s="96">
        <v>0.41</v>
      </c>
      <c r="U7" s="96">
        <v>2</v>
      </c>
      <c r="V7" s="97">
        <v>2345</v>
      </c>
      <c r="W7" s="98">
        <v>2062.482</v>
      </c>
      <c r="X7" s="99">
        <v>7.9759998321533203</v>
      </c>
      <c r="Y7" s="98">
        <v>488.56700000000001</v>
      </c>
      <c r="Z7" s="98">
        <v>490.09199999999998</v>
      </c>
      <c r="AA7" s="98">
        <v>1845.2613861641878</v>
      </c>
      <c r="AB7" s="98">
        <v>204.03311495076994</v>
      </c>
      <c r="AC7" s="98">
        <v>13.187283038704894</v>
      </c>
      <c r="AD7" s="98">
        <v>84.320045925367083</v>
      </c>
      <c r="AE7" s="98">
        <v>6.8173698849077358</v>
      </c>
      <c r="AF7" s="98">
        <v>0.46534971337273007</v>
      </c>
      <c r="AG7" s="98">
        <v>8.0364608388828224E-2</v>
      </c>
      <c r="AH7" s="99">
        <v>9.9853076931760842</v>
      </c>
      <c r="AI7" s="100">
        <v>4.9201769703278426</v>
      </c>
      <c r="AJ7" s="100">
        <v>3.2643358231361272</v>
      </c>
      <c r="AK7" s="98">
        <v>507.60580440997501</v>
      </c>
      <c r="AL7" s="101"/>
      <c r="AM7" s="96">
        <v>0</v>
      </c>
      <c r="AN7" s="96">
        <v>0</v>
      </c>
      <c r="AO7" s="99">
        <v>8.4014150073780005</v>
      </c>
      <c r="AP7" s="98">
        <v>152.39799044062178</v>
      </c>
      <c r="AQ7" s="98">
        <v>153.07057642442447</v>
      </c>
      <c r="AR7" s="98">
        <v>1861.1687521532297</v>
      </c>
      <c r="AS7" s="98">
        <v>191.74329624592815</v>
      </c>
      <c r="AT7" s="98">
        <v>9.569779634766105</v>
      </c>
      <c r="AU7" s="98">
        <v>98.591109547798581</v>
      </c>
      <c r="AV7" s="98">
        <v>1.2467386038833894</v>
      </c>
      <c r="AW7" s="98">
        <v>0.44504897919619757</v>
      </c>
      <c r="AX7" s="98">
        <v>6.5718562772526093E-2</v>
      </c>
      <c r="AY7" s="99">
        <v>10.322090844485327</v>
      </c>
      <c r="AZ7" s="100">
        <v>4.5912296248612199</v>
      </c>
      <c r="BA7" s="100">
        <v>2.8861040022136115</v>
      </c>
      <c r="BB7" s="98">
        <v>153.98070951281099</v>
      </c>
      <c r="BC7" s="102"/>
      <c r="BD7" s="103"/>
      <c r="BE7" s="103"/>
      <c r="BF7" s="103"/>
      <c r="BG7" s="65"/>
      <c r="BT7" s="64"/>
      <c r="BU7" s="64"/>
      <c r="BV7" s="64"/>
      <c r="BW7" s="64"/>
      <c r="BX7" s="64"/>
      <c r="BY7" s="64"/>
      <c r="BZ7" s="64"/>
      <c r="CA7" s="64"/>
      <c r="CB7" s="64"/>
      <c r="CC7" s="64"/>
      <c r="CD7" s="64"/>
      <c r="CE7" s="64"/>
      <c r="CF7" s="64"/>
      <c r="CG7" s="64"/>
      <c r="CH7" s="64"/>
      <c r="CI7" s="64"/>
      <c r="CJ7" s="64"/>
      <c r="CK7" s="64"/>
      <c r="CL7" s="64"/>
      <c r="CM7" s="64"/>
      <c r="CN7" s="64"/>
      <c r="CO7" s="64"/>
      <c r="CP7" s="64"/>
      <c r="CQ7" s="64"/>
      <c r="CR7" s="64"/>
      <c r="CS7" s="64"/>
      <c r="CT7" s="64"/>
      <c r="CU7" s="64"/>
      <c r="CV7" s="64"/>
      <c r="CW7" s="64"/>
      <c r="CX7" s="64"/>
      <c r="CY7" s="64"/>
      <c r="CZ7" s="64"/>
      <c r="DA7" s="64"/>
      <c r="DB7" s="64"/>
      <c r="DC7" s="64"/>
      <c r="DD7" s="64"/>
      <c r="DE7" s="64"/>
      <c r="DF7" s="64"/>
      <c r="DG7" s="64"/>
    </row>
    <row r="8" spans="1:111" thickTop="1" thickBot="1" x14ac:dyDescent="0.45">
      <c r="A8" s="66">
        <v>35.200000000000003</v>
      </c>
      <c r="B8" s="66">
        <v>27</v>
      </c>
      <c r="C8" s="67">
        <v>0</v>
      </c>
      <c r="D8" s="67">
        <v>0.41</v>
      </c>
      <c r="E8" s="67">
        <v>2</v>
      </c>
      <c r="H8" s="73">
        <v>2345</v>
      </c>
      <c r="I8" s="47"/>
      <c r="J8" s="50"/>
      <c r="K8" s="49"/>
      <c r="L8" s="95">
        <f>SSP370_Combined_2_20_23!S6</f>
        <v>587.75349121784996</v>
      </c>
      <c r="N8" s="124" t="s">
        <v>47</v>
      </c>
      <c r="O8" s="125" t="s">
        <v>104</v>
      </c>
      <c r="Q8" s="96">
        <v>35.200000762939453</v>
      </c>
      <c r="R8" s="96">
        <v>27</v>
      </c>
      <c r="S8" s="96">
        <v>0</v>
      </c>
      <c r="T8" s="96">
        <v>0.41</v>
      </c>
      <c r="U8" s="96">
        <v>2</v>
      </c>
      <c r="V8" s="97">
        <v>2345</v>
      </c>
      <c r="W8" s="98">
        <v>2099.0169999999998</v>
      </c>
      <c r="X8" s="99">
        <v>7.9099998474121094</v>
      </c>
      <c r="Y8" s="98">
        <v>585.92399999999998</v>
      </c>
      <c r="Z8" s="98">
        <v>587.75300000000004</v>
      </c>
      <c r="AA8" s="98">
        <v>1902.3762192455767</v>
      </c>
      <c r="AB8" s="98">
        <v>180.82577027342143</v>
      </c>
      <c r="AC8" s="98">
        <v>15.815127331373279</v>
      </c>
      <c r="AD8" s="98">
        <v>74.5972554126093</v>
      </c>
      <c r="AE8" s="98">
        <v>5.8605450278800362</v>
      </c>
      <c r="AF8" s="98">
        <v>0.45747502015058361</v>
      </c>
      <c r="AG8" s="98">
        <v>6.9477178574358436E-2</v>
      </c>
      <c r="AH8" s="99">
        <v>10.726044484912654</v>
      </c>
      <c r="AI8" s="100">
        <v>4.3605411344905987</v>
      </c>
      <c r="AJ8" s="100">
        <v>2.8930403762748904</v>
      </c>
      <c r="AK8" s="98">
        <v>608.75696748054304</v>
      </c>
      <c r="AL8" s="101"/>
      <c r="AM8" s="96">
        <v>0</v>
      </c>
      <c r="AN8" s="96">
        <v>0</v>
      </c>
      <c r="AO8" s="99">
        <v>8.3328236227757202</v>
      </c>
      <c r="AP8" s="98">
        <v>183.98660898237554</v>
      </c>
      <c r="AQ8" s="98">
        <v>184.79860666063328</v>
      </c>
      <c r="AR8" s="98">
        <v>1918.6746719782575</v>
      </c>
      <c r="AS8" s="98">
        <v>168.78909887512307</v>
      </c>
      <c r="AT8" s="98">
        <v>11.553376121421419</v>
      </c>
      <c r="AU8" s="98">
        <v>87.191237285997133</v>
      </c>
      <c r="AV8" s="98">
        <v>1.0645940204713349</v>
      </c>
      <c r="AW8" s="98">
        <v>0.43955606020279137</v>
      </c>
      <c r="AX8" s="98">
        <v>5.6387986014727831E-2</v>
      </c>
      <c r="AY8" s="99">
        <v>11.153706736708903</v>
      </c>
      <c r="AZ8" s="100">
        <v>4.0415989830233841</v>
      </c>
      <c r="BA8" s="100">
        <v>2.5405993499179069</v>
      </c>
      <c r="BB8" s="98">
        <v>185.89738952627835</v>
      </c>
      <c r="BC8" s="102"/>
      <c r="BD8" s="103"/>
      <c r="BE8" s="103"/>
      <c r="BF8" s="103"/>
      <c r="BG8" s="65"/>
    </row>
    <row r="9" spans="1:111" thickTop="1" thickBot="1" x14ac:dyDescent="0.45">
      <c r="A9" s="66">
        <v>35.200000000000003</v>
      </c>
      <c r="B9" s="66">
        <v>27</v>
      </c>
      <c r="C9" s="67">
        <v>0</v>
      </c>
      <c r="D9" s="67">
        <v>0.41</v>
      </c>
      <c r="E9" s="67">
        <v>2</v>
      </c>
      <c r="H9" s="73">
        <v>2345</v>
      </c>
      <c r="I9" s="47"/>
      <c r="J9" s="50"/>
      <c r="K9" s="49"/>
      <c r="L9" s="95">
        <f>SSP370_Combined_2_20_23!S7</f>
        <v>587.73484631107499</v>
      </c>
      <c r="N9" s="124"/>
      <c r="O9" s="125"/>
      <c r="Q9" s="96">
        <v>35.200000762939453</v>
      </c>
      <c r="R9" s="96">
        <v>27</v>
      </c>
      <c r="S9" s="96">
        <v>0</v>
      </c>
      <c r="T9" s="96">
        <v>0.41</v>
      </c>
      <c r="U9" s="96">
        <v>2</v>
      </c>
      <c r="V9" s="97">
        <v>2345</v>
      </c>
      <c r="W9" s="98">
        <v>2099.011</v>
      </c>
      <c r="X9" s="99">
        <v>7.9099998474121094</v>
      </c>
      <c r="Y9" s="98">
        <v>585.90499999999997</v>
      </c>
      <c r="Z9" s="98">
        <v>587.73500000000001</v>
      </c>
      <c r="AA9" s="98">
        <v>1902.3666164746157</v>
      </c>
      <c r="AB9" s="98">
        <v>180.82967540133018</v>
      </c>
      <c r="AC9" s="98">
        <v>15.814626135363238</v>
      </c>
      <c r="AD9" s="98">
        <v>74.598888331388551</v>
      </c>
      <c r="AE9" s="98">
        <v>5.8607011761955121</v>
      </c>
      <c r="AF9" s="98">
        <v>0.45747634606767162</v>
      </c>
      <c r="AG9" s="98">
        <v>6.9478965415783453E-2</v>
      </c>
      <c r="AH9" s="99">
        <v>10.725907358906417</v>
      </c>
      <c r="AI9" s="100">
        <v>4.3606353050883842</v>
      </c>
      <c r="AJ9" s="100">
        <v>2.8931028546080255</v>
      </c>
      <c r="AK9" s="98">
        <v>608.73767540929623</v>
      </c>
      <c r="AL9" s="101"/>
      <c r="AM9" s="96">
        <v>0</v>
      </c>
      <c r="AN9" s="96">
        <v>0</v>
      </c>
      <c r="AO9" s="99">
        <v>8.3328359156318825</v>
      </c>
      <c r="AP9" s="98">
        <v>183.98046013235262</v>
      </c>
      <c r="AQ9" s="98">
        <v>184.79243067357049</v>
      </c>
      <c r="AR9" s="98">
        <v>1918.664857394328</v>
      </c>
      <c r="AS9" s="98">
        <v>168.79301314660592</v>
      </c>
      <c r="AT9" s="98">
        <v>11.55299000648929</v>
      </c>
      <c r="AU9" s="98">
        <v>87.193190574029074</v>
      </c>
      <c r="AV9" s="98">
        <v>1.0646241546013473</v>
      </c>
      <c r="AW9" s="98">
        <v>0.43955699253184149</v>
      </c>
      <c r="AX9" s="98">
        <v>5.6389537117061003E-2</v>
      </c>
      <c r="AY9" s="99">
        <v>11.153548303545474</v>
      </c>
      <c r="AZ9" s="100">
        <v>4.041692708955626</v>
      </c>
      <c r="BA9" s="100">
        <v>2.5406582672037445</v>
      </c>
      <c r="BB9" s="98">
        <v>185.89117681778734</v>
      </c>
      <c r="BC9" s="102"/>
      <c r="BD9" s="103"/>
      <c r="BE9" s="103"/>
      <c r="BF9" s="103"/>
      <c r="BG9" s="65"/>
    </row>
    <row r="10" spans="1:111" ht="18.95" customHeight="1" thickTop="1" thickBot="1" x14ac:dyDescent="0.45">
      <c r="A10" s="66">
        <v>35.200000000000003</v>
      </c>
      <c r="B10" s="66">
        <v>27</v>
      </c>
      <c r="C10" s="67">
        <v>0</v>
      </c>
      <c r="D10" s="67">
        <v>0.41</v>
      </c>
      <c r="E10" s="67">
        <v>2</v>
      </c>
      <c r="H10" s="73">
        <v>2345</v>
      </c>
      <c r="I10" s="47"/>
      <c r="J10" s="50"/>
      <c r="K10" s="49"/>
      <c r="L10" s="95">
        <f>SSP370_Combined_2_20_23!S8</f>
        <v>587.7015214777</v>
      </c>
      <c r="N10" s="124" t="s">
        <v>100</v>
      </c>
      <c r="O10" s="125" t="s">
        <v>101</v>
      </c>
      <c r="Q10" s="96">
        <v>35.200000762939453</v>
      </c>
      <c r="R10" s="96">
        <v>27</v>
      </c>
      <c r="S10" s="96">
        <v>0</v>
      </c>
      <c r="T10" s="96">
        <v>0.41</v>
      </c>
      <c r="U10" s="96">
        <v>2</v>
      </c>
      <c r="V10" s="97">
        <v>2345</v>
      </c>
      <c r="W10" s="98">
        <v>2099</v>
      </c>
      <c r="X10" s="99">
        <v>7.9099998474121094</v>
      </c>
      <c r="Y10" s="98">
        <v>585.87199999999996</v>
      </c>
      <c r="Z10" s="98">
        <v>587.702</v>
      </c>
      <c r="AA10" s="98">
        <v>1902.3494504452326</v>
      </c>
      <c r="AB10" s="98">
        <v>180.83665625249625</v>
      </c>
      <c r="AC10" s="98">
        <v>15.813730247494574</v>
      </c>
      <c r="AD10" s="98">
        <v>74.601807358213662</v>
      </c>
      <c r="AE10" s="98">
        <v>5.8609803126522273</v>
      </c>
      <c r="AF10" s="98">
        <v>0.45747871628994491</v>
      </c>
      <c r="AG10" s="98">
        <v>6.9482159630819718E-2</v>
      </c>
      <c r="AH10" s="99">
        <v>10.725662242099585</v>
      </c>
      <c r="AI10" s="100">
        <v>4.3608036455224788</v>
      </c>
      <c r="AJ10" s="100">
        <v>2.8932145415885571</v>
      </c>
      <c r="AK10" s="98">
        <v>608.70319083194227</v>
      </c>
      <c r="AL10" s="101"/>
      <c r="AM10" s="96">
        <v>0</v>
      </c>
      <c r="AN10" s="96">
        <v>0</v>
      </c>
      <c r="AO10" s="99">
        <v>8.3328573138757456</v>
      </c>
      <c r="AP10" s="98">
        <v>183.96975723319301</v>
      </c>
      <c r="AQ10" s="98">
        <v>184.7816805387489</v>
      </c>
      <c r="AR10" s="98">
        <v>1918.6477726753217</v>
      </c>
      <c r="AS10" s="98">
        <v>168.79982691024952</v>
      </c>
      <c r="AT10" s="98">
        <v>11.552317921600464</v>
      </c>
      <c r="AU10" s="98">
        <v>87.196590750366184</v>
      </c>
      <c r="AV10" s="98">
        <v>1.0646766112856199</v>
      </c>
      <c r="AW10" s="98">
        <v>0.43955861548484304</v>
      </c>
      <c r="AX10" s="98">
        <v>5.6392237228441784E-2</v>
      </c>
      <c r="AY10" s="99">
        <v>11.153272525994542</v>
      </c>
      <c r="AZ10" s="100">
        <v>4.0418558622658578</v>
      </c>
      <c r="BA10" s="100">
        <v>2.540760827402234</v>
      </c>
      <c r="BB10" s="98">
        <v>185.88036276438891</v>
      </c>
      <c r="BC10" s="102"/>
      <c r="BD10" s="103"/>
      <c r="BE10" s="103"/>
      <c r="BF10" s="103"/>
      <c r="BG10" s="65"/>
    </row>
    <row r="11" spans="1:111" thickTop="1" thickBot="1" x14ac:dyDescent="0.45">
      <c r="A11" s="66">
        <v>35.200000000000003</v>
      </c>
      <c r="B11" s="66">
        <v>27</v>
      </c>
      <c r="C11" s="67">
        <v>0</v>
      </c>
      <c r="D11" s="67">
        <v>0.41</v>
      </c>
      <c r="E11" s="67">
        <v>2</v>
      </c>
      <c r="H11" s="73">
        <v>2345</v>
      </c>
      <c r="I11" s="47"/>
      <c r="J11" s="50"/>
      <c r="K11" s="49"/>
      <c r="L11" s="95">
        <f>SSP370_Combined_2_20_23!S9</f>
        <v>587.39978298640006</v>
      </c>
      <c r="N11" s="124"/>
      <c r="O11" s="125"/>
      <c r="Q11" s="96">
        <v>35.200000762939453</v>
      </c>
      <c r="R11" s="96">
        <v>27</v>
      </c>
      <c r="S11" s="96">
        <v>0</v>
      </c>
      <c r="T11" s="96">
        <v>0.41</v>
      </c>
      <c r="U11" s="96">
        <v>2</v>
      </c>
      <c r="V11" s="97">
        <v>2345</v>
      </c>
      <c r="W11" s="98">
        <v>2098.8989999999999</v>
      </c>
      <c r="X11" s="99">
        <v>7.9099998474121094</v>
      </c>
      <c r="Y11" s="98">
        <v>585.57100000000003</v>
      </c>
      <c r="Z11" s="98">
        <v>587.4</v>
      </c>
      <c r="AA11" s="98">
        <v>1902.1937827957897</v>
      </c>
      <c r="AB11" s="98">
        <v>180.89996093359068</v>
      </c>
      <c r="AC11" s="98">
        <v>15.805609305891144</v>
      </c>
      <c r="AD11" s="98">
        <v>74.628278216993138</v>
      </c>
      <c r="AE11" s="98">
        <v>5.8635118460939459</v>
      </c>
      <c r="AF11" s="98">
        <v>0.45750021012403935</v>
      </c>
      <c r="AG11" s="98">
        <v>6.9511127998341207E-2</v>
      </c>
      <c r="AH11" s="99">
        <v>10.723440097474072</v>
      </c>
      <c r="AI11" s="100">
        <v>4.3623302125903285</v>
      </c>
      <c r="AJ11" s="100">
        <v>2.8942273562893401</v>
      </c>
      <c r="AK11" s="98">
        <v>608.39059899001961</v>
      </c>
      <c r="AL11" s="101"/>
      <c r="AM11" s="96">
        <v>0</v>
      </c>
      <c r="AN11" s="96">
        <v>0</v>
      </c>
      <c r="AO11" s="99">
        <v>8.3330539699293045</v>
      </c>
      <c r="AP11" s="98">
        <v>183.87142058003332</v>
      </c>
      <c r="AQ11" s="98">
        <v>184.68290989131921</v>
      </c>
      <c r="AR11" s="98">
        <v>1918.4907343260445</v>
      </c>
      <c r="AS11" s="98">
        <v>168.86245743793617</v>
      </c>
      <c r="AT11" s="98">
        <v>11.546142905132472</v>
      </c>
      <c r="AU11" s="98">
        <v>87.227843927423422</v>
      </c>
      <c r="AV11" s="98">
        <v>1.0651588244403063</v>
      </c>
      <c r="AW11" s="98">
        <v>0.43957353342570443</v>
      </c>
      <c r="AX11" s="98">
        <v>5.6417057912568978E-2</v>
      </c>
      <c r="AY11" s="99">
        <v>11.150738522567732</v>
      </c>
      <c r="AZ11" s="100">
        <v>4.0433555294759538</v>
      </c>
      <c r="BA11" s="100">
        <v>2.5417035368484373</v>
      </c>
      <c r="BB11" s="98">
        <v>185.78100484253659</v>
      </c>
      <c r="BC11" s="102"/>
      <c r="BD11" s="103"/>
      <c r="BE11" s="103"/>
      <c r="BF11" s="103"/>
      <c r="BG11" s="65"/>
    </row>
    <row r="12" spans="1:111" thickTop="1" thickBot="1" x14ac:dyDescent="0.45">
      <c r="A12" s="66">
        <v>35.200000000000003</v>
      </c>
      <c r="B12" s="66">
        <v>27</v>
      </c>
      <c r="C12" s="67">
        <v>0</v>
      </c>
      <c r="D12" s="67">
        <v>0.41</v>
      </c>
      <c r="E12" s="67">
        <v>2</v>
      </c>
      <c r="H12" s="73">
        <v>2345</v>
      </c>
      <c r="I12" s="47"/>
      <c r="J12" s="50"/>
      <c r="K12" s="49"/>
      <c r="L12" s="95">
        <f>SSP370_Combined_2_20_23!T6</f>
        <v>838.30782343992496</v>
      </c>
      <c r="N12" s="124" t="s">
        <v>77</v>
      </c>
      <c r="O12" s="125" t="s">
        <v>105</v>
      </c>
      <c r="Q12" s="96">
        <v>35.200000762939453</v>
      </c>
      <c r="R12" s="96">
        <v>27</v>
      </c>
      <c r="S12" s="96">
        <v>0</v>
      </c>
      <c r="T12" s="96">
        <v>0.41</v>
      </c>
      <c r="U12" s="96">
        <v>2</v>
      </c>
      <c r="V12" s="97">
        <v>2345</v>
      </c>
      <c r="W12" s="98">
        <v>2164.652</v>
      </c>
      <c r="X12" s="99">
        <v>7.7779998779296875</v>
      </c>
      <c r="Y12" s="98">
        <v>835.69799999999998</v>
      </c>
      <c r="Z12" s="98">
        <v>838.30799999999999</v>
      </c>
      <c r="AA12" s="98">
        <v>2001.7268984958439</v>
      </c>
      <c r="AB12" s="98">
        <v>140.36824632893175</v>
      </c>
      <c r="AC12" s="98">
        <v>22.556981113955668</v>
      </c>
      <c r="AD12" s="98">
        <v>57.734731711264871</v>
      </c>
      <c r="AE12" s="98">
        <v>4.3235266545065665</v>
      </c>
      <c r="AF12" s="98">
        <v>0.44360969369593251</v>
      </c>
      <c r="AG12" s="98">
        <v>5.1726986994465728E-2</v>
      </c>
      <c r="AH12" s="99">
        <v>12.416052897069935</v>
      </c>
      <c r="AI12" s="100">
        <v>3.3849241242998995</v>
      </c>
      <c r="AJ12" s="100">
        <v>2.2457584644183219</v>
      </c>
      <c r="AK12" s="98">
        <v>868.26486673571958</v>
      </c>
      <c r="AL12" s="101"/>
      <c r="AM12" s="96">
        <v>0</v>
      </c>
      <c r="AN12" s="96">
        <v>0</v>
      </c>
      <c r="AO12" s="99">
        <v>8.1932585932714357</v>
      </c>
      <c r="AP12" s="98">
        <v>266.99537986831331</v>
      </c>
      <c r="AQ12" s="98">
        <v>268.1737244758786</v>
      </c>
      <c r="AR12" s="98">
        <v>2019.0814755703545</v>
      </c>
      <c r="AS12" s="98">
        <v>128.80474638013945</v>
      </c>
      <c r="AT12" s="98">
        <v>16.765883470333964</v>
      </c>
      <c r="AU12" s="98">
        <v>67.072245592205377</v>
      </c>
      <c r="AV12" s="98">
        <v>0.77200300892821017</v>
      </c>
      <c r="AW12" s="98">
        <v>0.43001327122681515</v>
      </c>
      <c r="AX12" s="98">
        <v>4.1209743747620757E-2</v>
      </c>
      <c r="AY12" s="99">
        <v>13.15312822075361</v>
      </c>
      <c r="AZ12" s="100">
        <v>3.0841869258612506</v>
      </c>
      <c r="BA12" s="100">
        <v>1.9387582320220178</v>
      </c>
      <c r="BB12" s="98">
        <v>269.76824241513691</v>
      </c>
      <c r="BC12" s="102"/>
      <c r="BD12" s="103"/>
      <c r="BE12" s="103"/>
      <c r="BF12" s="103"/>
      <c r="BG12" s="65"/>
    </row>
    <row r="13" spans="1:111" thickTop="1" thickBot="1" x14ac:dyDescent="0.45">
      <c r="A13" s="66">
        <v>35.200000000000003</v>
      </c>
      <c r="B13" s="66">
        <v>27</v>
      </c>
      <c r="C13" s="67">
        <v>0</v>
      </c>
      <c r="D13" s="67">
        <v>0.41</v>
      </c>
      <c r="E13" s="67">
        <v>2</v>
      </c>
      <c r="H13" s="73">
        <v>2345</v>
      </c>
      <c r="I13" s="47"/>
      <c r="J13" s="50"/>
      <c r="K13" s="49"/>
      <c r="L13" s="95">
        <f>SSP370_Combined_2_20_23!T7</f>
        <v>838.28118857310005</v>
      </c>
      <c r="N13" s="124"/>
      <c r="O13" s="125"/>
      <c r="Q13" s="96">
        <v>35.200000762939453</v>
      </c>
      <c r="R13" s="96">
        <v>27</v>
      </c>
      <c r="S13" s="96">
        <v>0</v>
      </c>
      <c r="T13" s="96">
        <v>0.41</v>
      </c>
      <c r="U13" s="96">
        <v>2</v>
      </c>
      <c r="V13" s="97">
        <v>2345</v>
      </c>
      <c r="W13" s="98">
        <v>2164.6469999999999</v>
      </c>
      <c r="X13" s="99">
        <v>7.7779998779296875</v>
      </c>
      <c r="Y13" s="98">
        <v>835.67100000000005</v>
      </c>
      <c r="Z13" s="98">
        <v>838.28099999999995</v>
      </c>
      <c r="AA13" s="98">
        <v>2001.718770297156</v>
      </c>
      <c r="AB13" s="98">
        <v>140.37156059758343</v>
      </c>
      <c r="AC13" s="98">
        <v>22.556265343435122</v>
      </c>
      <c r="AD13" s="98">
        <v>57.736108711114873</v>
      </c>
      <c r="AE13" s="98">
        <v>4.3236462949101355</v>
      </c>
      <c r="AF13" s="98">
        <v>0.4436108484417664</v>
      </c>
      <c r="AG13" s="98">
        <v>5.1728381359292828E-2</v>
      </c>
      <c r="AH13" s="99">
        <v>12.41589035032063</v>
      </c>
      <c r="AI13" s="100">
        <v>3.3850040465629969</v>
      </c>
      <c r="AJ13" s="100">
        <v>2.2458114895651953</v>
      </c>
      <c r="AK13" s="98">
        <v>868.23731524646996</v>
      </c>
      <c r="AL13" s="101"/>
      <c r="AM13" s="96">
        <v>0</v>
      </c>
      <c r="AN13" s="96">
        <v>0</v>
      </c>
      <c r="AO13" s="99">
        <v>8.1932715542641628</v>
      </c>
      <c r="AP13" s="98">
        <v>266.98631020695223</v>
      </c>
      <c r="AQ13" s="98">
        <v>268.164614786909</v>
      </c>
      <c r="AR13" s="98">
        <v>2019.0731445640588</v>
      </c>
      <c r="AS13" s="98">
        <v>128.80805897726742</v>
      </c>
      <c r="AT13" s="98">
        <v>16.765313944054096</v>
      </c>
      <c r="AU13" s="98">
        <v>67.073926166113338</v>
      </c>
      <c r="AV13" s="98">
        <v>0.77202604876663727</v>
      </c>
      <c r="AW13" s="98">
        <v>0.43001407063768798</v>
      </c>
      <c r="AX13" s="98">
        <v>4.1210948278733985E-2</v>
      </c>
      <c r="AY13" s="99">
        <v>13.152925861365617</v>
      </c>
      <c r="AZ13" s="100">
        <v>3.0842662449006477</v>
      </c>
      <c r="BA13" s="100">
        <v>1.9388080929559639</v>
      </c>
      <c r="BB13" s="98">
        <v>269.75907856141822</v>
      </c>
      <c r="BC13" s="102"/>
      <c r="BD13" s="103"/>
      <c r="BE13" s="103"/>
      <c r="BF13" s="103"/>
      <c r="BG13" s="65"/>
    </row>
    <row r="14" spans="1:111" thickTop="1" thickBot="1" x14ac:dyDescent="0.45">
      <c r="A14" s="66">
        <v>35.200000000000003</v>
      </c>
      <c r="B14" s="66">
        <v>27</v>
      </c>
      <c r="C14" s="67">
        <v>0</v>
      </c>
      <c r="D14" s="67">
        <v>0.41</v>
      </c>
      <c r="E14" s="67">
        <v>2</v>
      </c>
      <c r="H14" s="73">
        <v>2345</v>
      </c>
      <c r="I14" s="47"/>
      <c r="J14" s="50"/>
      <c r="K14" s="49"/>
      <c r="L14" s="95">
        <f>SSP370_Combined_2_20_23!T8</f>
        <v>838.19388400962498</v>
      </c>
      <c r="Q14" s="96">
        <v>35.200000762939453</v>
      </c>
      <c r="R14" s="96">
        <v>27</v>
      </c>
      <c r="S14" s="96">
        <v>0</v>
      </c>
      <c r="T14" s="96">
        <v>0.41</v>
      </c>
      <c r="U14" s="96">
        <v>2</v>
      </c>
      <c r="V14" s="97">
        <v>2345</v>
      </c>
      <c r="W14" s="98">
        <v>2164.6280000000002</v>
      </c>
      <c r="X14" s="99">
        <v>7.7779998779296875</v>
      </c>
      <c r="Y14" s="98">
        <v>835.58399999999995</v>
      </c>
      <c r="Z14" s="98">
        <v>838.19399999999996</v>
      </c>
      <c r="AA14" s="98">
        <v>2001.6921063315094</v>
      </c>
      <c r="AB14" s="98">
        <v>140.38243281051814</v>
      </c>
      <c r="AC14" s="98">
        <v>22.553917553479184</v>
      </c>
      <c r="AD14" s="98">
        <v>57.740625862088891</v>
      </c>
      <c r="AE14" s="98">
        <v>4.324038773243096</v>
      </c>
      <c r="AF14" s="98">
        <v>0.44361463646602955</v>
      </c>
      <c r="AG14" s="98">
        <v>5.1732955535658258E-2</v>
      </c>
      <c r="AH14" s="99">
        <v>12.415357157167341</v>
      </c>
      <c r="AI14" s="100">
        <v>3.3852662256299131</v>
      </c>
      <c r="AJ14" s="100">
        <v>2.2459854346337105</v>
      </c>
      <c r="AK14" s="98">
        <v>868.14694395022275</v>
      </c>
      <c r="AL14" s="101"/>
      <c r="AM14" s="96">
        <v>0</v>
      </c>
      <c r="AN14" s="96">
        <v>0</v>
      </c>
      <c r="AO14" s="99">
        <v>8.1933136760673246</v>
      </c>
      <c r="AP14" s="98">
        <v>266.95683673702263</v>
      </c>
      <c r="AQ14" s="98">
        <v>268.13501124018035</v>
      </c>
      <c r="AR14" s="98">
        <v>2019.0460684786499</v>
      </c>
      <c r="AS14" s="98">
        <v>128.81882504892531</v>
      </c>
      <c r="AT14" s="98">
        <v>16.763463167600129</v>
      </c>
      <c r="AU14" s="98">
        <v>67.079388082003732</v>
      </c>
      <c r="AV14" s="98">
        <v>0.772100930460206</v>
      </c>
      <c r="AW14" s="98">
        <v>0.43001666873392608</v>
      </c>
      <c r="AX14" s="98">
        <v>4.1214863110613821E-2</v>
      </c>
      <c r="AY14" s="99">
        <v>13.152268233490208</v>
      </c>
      <c r="AZ14" s="100">
        <v>3.0845240349152498</v>
      </c>
      <c r="BA14" s="100">
        <v>1.9389701429629698</v>
      </c>
      <c r="BB14" s="98">
        <v>269.7292989967504</v>
      </c>
      <c r="BC14" s="102"/>
      <c r="BD14" s="103"/>
      <c r="BE14" s="103"/>
      <c r="BF14" s="103"/>
      <c r="BG14" s="65"/>
    </row>
    <row r="15" spans="1:111" thickTop="1" thickBot="1" x14ac:dyDescent="0.45">
      <c r="A15" s="66">
        <v>35.200000000000003</v>
      </c>
      <c r="B15" s="66">
        <v>27</v>
      </c>
      <c r="C15" s="67">
        <v>0</v>
      </c>
      <c r="D15" s="67">
        <v>0.41</v>
      </c>
      <c r="E15" s="67">
        <v>2</v>
      </c>
      <c r="H15" s="73">
        <v>2345</v>
      </c>
      <c r="I15" s="47"/>
      <c r="L15" s="95">
        <f>SSP370_Combined_2_20_23!T9</f>
        <v>837.43840778702497</v>
      </c>
      <c r="Q15" s="96">
        <v>35.200000762939453</v>
      </c>
      <c r="R15" s="96">
        <v>27</v>
      </c>
      <c r="S15" s="96">
        <v>0</v>
      </c>
      <c r="T15" s="96">
        <v>0.41</v>
      </c>
      <c r="U15" s="96">
        <v>2</v>
      </c>
      <c r="V15" s="97">
        <v>2345</v>
      </c>
      <c r="W15" s="98">
        <v>2164.471</v>
      </c>
      <c r="X15" s="99">
        <v>7.7779998779296875</v>
      </c>
      <c r="Y15" s="98">
        <v>834.83100000000002</v>
      </c>
      <c r="Z15" s="98">
        <v>837.43799999999999</v>
      </c>
      <c r="AA15" s="98">
        <v>2001.4610430107248</v>
      </c>
      <c r="AB15" s="98">
        <v>140.47664840979641</v>
      </c>
      <c r="AC15" s="98">
        <v>22.533587791205829</v>
      </c>
      <c r="AD15" s="98">
        <v>57.779770562319456</v>
      </c>
      <c r="AE15" s="98">
        <v>4.327440321823981</v>
      </c>
      <c r="AF15" s="98">
        <v>0.44364746026299778</v>
      </c>
      <c r="AG15" s="98">
        <v>5.1772598310029595E-2</v>
      </c>
      <c r="AH15" s="99">
        <v>12.410738542225786</v>
      </c>
      <c r="AI15" s="100">
        <v>3.3875381971279048</v>
      </c>
      <c r="AJ15" s="100">
        <v>2.2474927946320937</v>
      </c>
      <c r="AK15" s="98">
        <v>867.36440931026948</v>
      </c>
      <c r="AL15" s="101"/>
      <c r="AM15" s="96">
        <v>0</v>
      </c>
      <c r="AN15" s="96">
        <v>0</v>
      </c>
      <c r="AO15" s="99">
        <v>8.1936781007777331</v>
      </c>
      <c r="AP15" s="98">
        <v>266.70196489310467</v>
      </c>
      <c r="AQ15" s="98">
        <v>267.87901455708715</v>
      </c>
      <c r="AR15" s="98">
        <v>2018.8117360929632</v>
      </c>
      <c r="AS15" s="98">
        <v>128.91200134032661</v>
      </c>
      <c r="AT15" s="98">
        <v>16.747458577419209</v>
      </c>
      <c r="AU15" s="98">
        <v>67.126657897478523</v>
      </c>
      <c r="AV15" s="98">
        <v>0.77274908685017629</v>
      </c>
      <c r="AW15" s="98">
        <v>0.43003915295642425</v>
      </c>
      <c r="AX15" s="98">
        <v>4.12487482193961E-2</v>
      </c>
      <c r="AY15" s="99">
        <v>13.146579785740467</v>
      </c>
      <c r="AZ15" s="100">
        <v>3.0867551103050652</v>
      </c>
      <c r="BA15" s="100">
        <v>1.9403726246809214</v>
      </c>
      <c r="BB15" s="98">
        <v>269.47178019845228</v>
      </c>
      <c r="BC15" s="102"/>
      <c r="BD15" s="103"/>
      <c r="BE15" s="103"/>
      <c r="BF15" s="103"/>
      <c r="BG15" s="65"/>
    </row>
    <row r="16" spans="1:111" thickTop="1" thickBot="1" x14ac:dyDescent="0.45">
      <c r="A16" s="44">
        <v>31.6</v>
      </c>
      <c r="B16" s="66">
        <v>27</v>
      </c>
      <c r="C16" s="67">
        <v>0</v>
      </c>
      <c r="D16" s="45">
        <v>0.33</v>
      </c>
      <c r="E16" s="45">
        <v>2.6</v>
      </c>
      <c r="H16" s="73">
        <v>2345</v>
      </c>
      <c r="I16" s="47"/>
      <c r="L16" s="95">
        <f>L4</f>
        <v>490.18827404637494</v>
      </c>
      <c r="Q16" s="96">
        <v>31.600000381469727</v>
      </c>
      <c r="R16" s="96">
        <v>27</v>
      </c>
      <c r="S16" s="96">
        <v>0</v>
      </c>
      <c r="T16" s="96">
        <v>0.33</v>
      </c>
      <c r="U16" s="96">
        <v>2.6</v>
      </c>
      <c r="V16" s="97">
        <v>2345</v>
      </c>
      <c r="W16" s="98">
        <v>2081.48</v>
      </c>
      <c r="X16" s="99">
        <v>7.9879999160766602</v>
      </c>
      <c r="Y16" s="98">
        <v>488.66199999999998</v>
      </c>
      <c r="Z16" s="98">
        <v>490.18799999999999</v>
      </c>
      <c r="AA16" s="98">
        <v>1872.5647346625494</v>
      </c>
      <c r="AB16" s="98">
        <v>195.48005748249699</v>
      </c>
      <c r="AC16" s="98">
        <v>13.434836322624754</v>
      </c>
      <c r="AD16" s="98">
        <v>74.443655712369335</v>
      </c>
      <c r="AE16" s="98">
        <v>6.5606843889155924</v>
      </c>
      <c r="AF16" s="98">
        <v>0.37591446423488145</v>
      </c>
      <c r="AG16" s="98">
        <v>0.10532572761040669</v>
      </c>
      <c r="AH16" s="99">
        <v>10.484395785012406</v>
      </c>
      <c r="AI16" s="100">
        <v>4.8582282167717548</v>
      </c>
      <c r="AJ16" s="100">
        <v>3.1976765498221451</v>
      </c>
      <c r="AK16" s="98">
        <v>507.74078731185148</v>
      </c>
      <c r="AL16" s="101"/>
      <c r="AM16" s="96">
        <v>0</v>
      </c>
      <c r="AN16" s="96">
        <v>0</v>
      </c>
      <c r="AO16" s="99">
        <v>8.4149047366046847</v>
      </c>
      <c r="AP16" s="98">
        <v>151.55584778748002</v>
      </c>
      <c r="AQ16" s="98">
        <v>152.22471709927655</v>
      </c>
      <c r="AR16" s="98">
        <v>1887.7688156228737</v>
      </c>
      <c r="AS16" s="98">
        <v>183.98594200466647</v>
      </c>
      <c r="AT16" s="98">
        <v>9.7248867753213766</v>
      </c>
      <c r="AU16" s="98">
        <v>87.591037101524833</v>
      </c>
      <c r="AV16" s="98">
        <v>1.2248537877058137</v>
      </c>
      <c r="AW16" s="98">
        <v>0.36071848540969564</v>
      </c>
      <c r="AX16" s="98">
        <v>8.6525540259641376E-2</v>
      </c>
      <c r="AY16" s="99">
        <v>10.867248710501674</v>
      </c>
      <c r="AZ16" s="100">
        <v>4.4820307214725492</v>
      </c>
      <c r="BA16" s="100">
        <v>2.7959177732890419</v>
      </c>
      <c r="BB16" s="98">
        <v>153.13160570646926</v>
      </c>
      <c r="BC16" s="102"/>
      <c r="BD16" s="103"/>
      <c r="BE16" s="103"/>
      <c r="BF16" s="103"/>
      <c r="BG16" s="65"/>
    </row>
    <row r="17" spans="1:59" thickTop="1" thickBot="1" x14ac:dyDescent="0.45">
      <c r="A17" s="44">
        <v>31.6</v>
      </c>
      <c r="B17" s="66">
        <v>27</v>
      </c>
      <c r="C17" s="67">
        <v>0</v>
      </c>
      <c r="D17" s="45">
        <v>0.33</v>
      </c>
      <c r="E17" s="45">
        <v>2.6</v>
      </c>
      <c r="H17" s="73">
        <v>2345</v>
      </c>
      <c r="I17" s="47"/>
      <c r="L17" s="95">
        <f t="shared" ref="L17:L27" si="0">L5</f>
        <v>490.17674910399995</v>
      </c>
      <c r="Q17" s="96">
        <v>31.600000381469727</v>
      </c>
      <c r="R17" s="96">
        <v>27</v>
      </c>
      <c r="S17" s="96">
        <v>0</v>
      </c>
      <c r="T17" s="96">
        <v>0.33</v>
      </c>
      <c r="U17" s="96">
        <v>2.6</v>
      </c>
      <c r="V17" s="97">
        <v>2345</v>
      </c>
      <c r="W17" s="98">
        <v>2081.4749999999999</v>
      </c>
      <c r="X17" s="99">
        <v>7.9879999160766602</v>
      </c>
      <c r="Y17" s="98">
        <v>488.65100000000001</v>
      </c>
      <c r="Z17" s="98">
        <v>490.17700000000002</v>
      </c>
      <c r="AA17" s="98">
        <v>1872.55737137848</v>
      </c>
      <c r="AB17" s="98">
        <v>195.48309306555444</v>
      </c>
      <c r="AC17" s="98">
        <v>13.434522043267007</v>
      </c>
      <c r="AD17" s="98">
        <v>74.444817106933783</v>
      </c>
      <c r="AE17" s="98">
        <v>6.5608120672582366</v>
      </c>
      <c r="AF17" s="98">
        <v>0.37591533818776651</v>
      </c>
      <c r="AG17" s="98">
        <v>0.10532769433123262</v>
      </c>
      <c r="AH17" s="99">
        <v>10.484299093953229</v>
      </c>
      <c r="AI17" s="100">
        <v>4.8583036595327913</v>
      </c>
      <c r="AJ17" s="100">
        <v>3.1977262061036238</v>
      </c>
      <c r="AK17" s="98">
        <v>507.72890979844215</v>
      </c>
      <c r="AL17" s="101"/>
      <c r="AM17" s="96">
        <v>0</v>
      </c>
      <c r="AN17" s="96">
        <v>0</v>
      </c>
      <c r="AO17" s="114">
        <v>8.4149135876062555</v>
      </c>
      <c r="AP17" s="98">
        <v>151.55216144935716</v>
      </c>
      <c r="AQ17" s="98">
        <v>152.22101449204575</v>
      </c>
      <c r="AR17" s="98">
        <v>1887.7613713910769</v>
      </c>
      <c r="AS17" s="98">
        <v>183.98896616491382</v>
      </c>
      <c r="AT17" s="98">
        <v>9.724650233997739</v>
      </c>
      <c r="AU17" s="98">
        <v>87.592405621699129</v>
      </c>
      <c r="AV17" s="98">
        <v>1.2248787507060912</v>
      </c>
      <c r="AW17" s="98">
        <v>0.36071912918728199</v>
      </c>
      <c r="AX17" s="98">
        <v>8.6527244997813349E-2</v>
      </c>
      <c r="AY17" s="99">
        <v>10.867140378946887</v>
      </c>
      <c r="AZ17" s="100">
        <v>4.4821043922051471</v>
      </c>
      <c r="BA17" s="100">
        <v>2.7959637295359854</v>
      </c>
      <c r="BB17" s="98">
        <v>153.12788104071618</v>
      </c>
      <c r="BC17" s="102"/>
      <c r="BD17" s="103"/>
      <c r="BE17" s="103"/>
      <c r="BF17" s="103"/>
      <c r="BG17" s="65"/>
    </row>
    <row r="18" spans="1:59" thickTop="1" thickBot="1" x14ac:dyDescent="0.45">
      <c r="A18" s="44">
        <v>31.6</v>
      </c>
      <c r="B18" s="66">
        <v>27</v>
      </c>
      <c r="C18" s="67">
        <v>0</v>
      </c>
      <c r="D18" s="45">
        <v>0.33</v>
      </c>
      <c r="E18" s="45">
        <v>2.6</v>
      </c>
      <c r="H18" s="73">
        <v>2345</v>
      </c>
      <c r="I18" s="47"/>
      <c r="L18" s="95">
        <f t="shared" si="0"/>
        <v>490.16949914024997</v>
      </c>
      <c r="Q18" s="96">
        <v>31.600000381469727</v>
      </c>
      <c r="R18" s="96">
        <v>27</v>
      </c>
      <c r="S18" s="96">
        <v>0</v>
      </c>
      <c r="T18" s="96">
        <v>0.33</v>
      </c>
      <c r="U18" s="96">
        <v>2.6</v>
      </c>
      <c r="V18" s="97">
        <v>2345</v>
      </c>
      <c r="W18" s="98">
        <v>2081.4720000000002</v>
      </c>
      <c r="X18" s="99">
        <v>7.9879999160766602</v>
      </c>
      <c r="Y18" s="98">
        <v>488.64299999999997</v>
      </c>
      <c r="Z18" s="98">
        <v>490.17</v>
      </c>
      <c r="AA18" s="98">
        <v>1872.5526991198597</v>
      </c>
      <c r="AB18" s="98">
        <v>195.48501924781905</v>
      </c>
      <c r="AC18" s="98">
        <v>13.434322627430516</v>
      </c>
      <c r="AD18" s="98">
        <v>74.445554051993426</v>
      </c>
      <c r="AE18" s="98">
        <v>6.5608930840981499</v>
      </c>
      <c r="AF18" s="98">
        <v>0.37591589274096959</v>
      </c>
      <c r="AG18" s="98">
        <v>0.10532894228995204</v>
      </c>
      <c r="AH18" s="99">
        <v>10.48423774137661</v>
      </c>
      <c r="AI18" s="100">
        <v>4.8583515305696077</v>
      </c>
      <c r="AJ18" s="100">
        <v>3.1977577147287874</v>
      </c>
      <c r="AK18" s="98">
        <v>507.72137330516199</v>
      </c>
      <c r="AL18" s="101"/>
      <c r="AM18" s="96">
        <v>0</v>
      </c>
      <c r="AN18" s="96">
        <v>0</v>
      </c>
      <c r="AO18" s="99">
        <v>8.41491934070811</v>
      </c>
      <c r="AP18" s="98">
        <v>151.54976539294159</v>
      </c>
      <c r="AQ18" s="98">
        <v>152.21860786098966</v>
      </c>
      <c r="AR18" s="98">
        <v>1887.7565326327938</v>
      </c>
      <c r="AS18" s="98">
        <v>183.99093187262417</v>
      </c>
      <c r="AT18" s="98">
        <v>9.724496486203078</v>
      </c>
      <c r="AU18" s="98">
        <v>87.593295160185633</v>
      </c>
      <c r="AV18" s="98">
        <v>1.2248949767904207</v>
      </c>
      <c r="AW18" s="98">
        <v>0.36071954764395486</v>
      </c>
      <c r="AX18" s="98">
        <v>8.6528353085546184E-2</v>
      </c>
      <c r="AY18" s="99">
        <v>10.867069965016929</v>
      </c>
      <c r="AZ18" s="100">
        <v>4.4821522782678072</v>
      </c>
      <c r="BA18" s="100">
        <v>2.7959936011504394</v>
      </c>
      <c r="BB18" s="98">
        <v>153.12546007199978</v>
      </c>
      <c r="BC18" s="102"/>
      <c r="BD18" s="103"/>
      <c r="BE18" s="103"/>
      <c r="BF18" s="103"/>
      <c r="BG18" s="65"/>
    </row>
    <row r="19" spans="1:59" thickTop="1" thickBot="1" x14ac:dyDescent="0.45">
      <c r="A19" s="44">
        <v>31.6</v>
      </c>
      <c r="B19" s="66">
        <v>27</v>
      </c>
      <c r="C19" s="67">
        <v>0</v>
      </c>
      <c r="D19" s="45">
        <v>0.33</v>
      </c>
      <c r="E19" s="45">
        <v>2.6</v>
      </c>
      <c r="H19" s="73">
        <v>2345</v>
      </c>
      <c r="I19" s="47"/>
      <c r="L19" s="95">
        <f t="shared" si="0"/>
        <v>490.09229952624997</v>
      </c>
      <c r="Q19" s="96">
        <v>31.600000381469727</v>
      </c>
      <c r="R19" s="96">
        <v>27</v>
      </c>
      <c r="S19" s="96">
        <v>0</v>
      </c>
      <c r="T19" s="96">
        <v>0.33</v>
      </c>
      <c r="U19" s="96">
        <v>2.6</v>
      </c>
      <c r="V19" s="97">
        <v>2345</v>
      </c>
      <c r="W19" s="98">
        <v>2081.4409999999998</v>
      </c>
      <c r="X19" s="99">
        <v>7.9879999160766602</v>
      </c>
      <c r="Y19" s="98">
        <v>488.56700000000001</v>
      </c>
      <c r="Z19" s="98">
        <v>490.09199999999998</v>
      </c>
      <c r="AA19" s="98">
        <v>1872.5030924827165</v>
      </c>
      <c r="AB19" s="98">
        <v>195.50547003491067</v>
      </c>
      <c r="AC19" s="98">
        <v>13.432205628911754</v>
      </c>
      <c r="AD19" s="98">
        <v>74.453378397936021</v>
      </c>
      <c r="AE19" s="98">
        <v>6.5617532863785097</v>
      </c>
      <c r="AF19" s="98">
        <v>0.37592178057538223</v>
      </c>
      <c r="AG19" s="98">
        <v>0.10534219250680327</v>
      </c>
      <c r="AH19" s="99">
        <v>10.483586404359098</v>
      </c>
      <c r="AI19" s="100">
        <v>4.8588597900421249</v>
      </c>
      <c r="AJ19" s="100">
        <v>3.1980922501445765</v>
      </c>
      <c r="AK19" s="98">
        <v>507.64136589250086</v>
      </c>
      <c r="AL19" s="101"/>
      <c r="AM19" s="96">
        <v>0</v>
      </c>
      <c r="AN19" s="96">
        <v>0</v>
      </c>
      <c r="AO19" s="99">
        <v>8.414978639654576</v>
      </c>
      <c r="AP19" s="98">
        <v>151.52507048970645</v>
      </c>
      <c r="AQ19" s="98">
        <v>152.19380397045271</v>
      </c>
      <c r="AR19" s="98">
        <v>1887.7066558515867</v>
      </c>
      <c r="AS19" s="98">
        <v>184.01119394587585</v>
      </c>
      <c r="AT19" s="98">
        <v>9.7229118879089196</v>
      </c>
      <c r="AU19" s="98">
        <v>87.60246426634464</v>
      </c>
      <c r="AV19" s="98">
        <v>1.225062236435039</v>
      </c>
      <c r="AW19" s="98">
        <v>0.36072386102361176</v>
      </c>
      <c r="AX19" s="98">
        <v>8.6539775276672462E-2</v>
      </c>
      <c r="AY19" s="99">
        <v>10.866344232479195</v>
      </c>
      <c r="AZ19" s="100">
        <v>4.4826458770384798</v>
      </c>
      <c r="BA19" s="100">
        <v>2.7963015110380685</v>
      </c>
      <c r="BB19" s="98">
        <v>153.10050841067911</v>
      </c>
      <c r="BC19" s="102"/>
      <c r="BD19" s="103"/>
      <c r="BE19" s="103"/>
      <c r="BF19" s="103"/>
      <c r="BG19" s="65"/>
    </row>
    <row r="20" spans="1:59" thickTop="1" thickBot="1" x14ac:dyDescent="0.45">
      <c r="A20" s="44">
        <v>31.6</v>
      </c>
      <c r="B20" s="66">
        <v>27</v>
      </c>
      <c r="C20" s="67">
        <v>0</v>
      </c>
      <c r="D20" s="45">
        <v>0.33</v>
      </c>
      <c r="E20" s="45">
        <v>2.6</v>
      </c>
      <c r="H20" s="73">
        <v>2345</v>
      </c>
      <c r="I20" s="47"/>
      <c r="L20" s="95">
        <f t="shared" si="0"/>
        <v>587.75349121784996</v>
      </c>
      <c r="Q20" s="96">
        <v>31.600000381469727</v>
      </c>
      <c r="R20" s="96">
        <v>27</v>
      </c>
      <c r="S20" s="96">
        <v>0</v>
      </c>
      <c r="T20" s="96">
        <v>0.33</v>
      </c>
      <c r="U20" s="96">
        <v>2.6</v>
      </c>
      <c r="V20" s="97">
        <v>2345</v>
      </c>
      <c r="W20" s="98">
        <v>2116.509</v>
      </c>
      <c r="X20" s="99">
        <v>7.9219999313354492</v>
      </c>
      <c r="Y20" s="98">
        <v>585.92399999999998</v>
      </c>
      <c r="Z20" s="98">
        <v>587.75300000000004</v>
      </c>
      <c r="AA20" s="98">
        <v>1927.6383864507977</v>
      </c>
      <c r="AB20" s="98">
        <v>172.76175342598137</v>
      </c>
      <c r="AC20" s="98">
        <v>16.108855523567708</v>
      </c>
      <c r="AD20" s="98">
        <v>65.757401538660872</v>
      </c>
      <c r="AE20" s="98">
        <v>5.6325566080237905</v>
      </c>
      <c r="AF20" s="98">
        <v>0.36936226773130088</v>
      </c>
      <c r="AG20" s="98">
        <v>9.0946696137415892E-2</v>
      </c>
      <c r="AH20" s="99">
        <v>11.28346957505061</v>
      </c>
      <c r="AI20" s="100">
        <v>4.2936145818773266</v>
      </c>
      <c r="AJ20" s="100">
        <v>2.8260489317989923</v>
      </c>
      <c r="AK20" s="98">
        <v>608.79961533853339</v>
      </c>
      <c r="AL20" s="101"/>
      <c r="AM20" s="96">
        <v>0</v>
      </c>
      <c r="AN20" s="96">
        <v>0</v>
      </c>
      <c r="AO20" s="99">
        <v>8.3455386847853781</v>
      </c>
      <c r="AP20" s="98">
        <v>183.03531866287105</v>
      </c>
      <c r="AQ20" s="98">
        <v>183.84311796204534</v>
      </c>
      <c r="AR20" s="98">
        <v>1943.322849847453</v>
      </c>
      <c r="AS20" s="98">
        <v>161.44133435134319</v>
      </c>
      <c r="AT20" s="98">
        <v>11.744830541790238</v>
      </c>
      <c r="AU20" s="98">
        <v>77.324887407213964</v>
      </c>
      <c r="AV20" s="98">
        <v>1.0440425475823627</v>
      </c>
      <c r="AW20" s="98">
        <v>0.35593838025147045</v>
      </c>
      <c r="AX20" s="98">
        <v>7.4116865537390456E-2</v>
      </c>
      <c r="AY20" s="99">
        <v>11.7719595847345</v>
      </c>
      <c r="AZ20" s="100">
        <v>3.9328277606116737</v>
      </c>
      <c r="BA20" s="100">
        <v>2.453321656743594</v>
      </c>
      <c r="BB20" s="98">
        <v>184.93837523936276</v>
      </c>
      <c r="BC20" s="102"/>
      <c r="BD20" s="103"/>
      <c r="BE20" s="103"/>
      <c r="BF20" s="103"/>
      <c r="BG20" s="65"/>
    </row>
    <row r="21" spans="1:59" thickTop="1" thickBot="1" x14ac:dyDescent="0.45">
      <c r="A21" s="44">
        <v>31.6</v>
      </c>
      <c r="B21" s="66">
        <v>27</v>
      </c>
      <c r="C21" s="67">
        <v>0</v>
      </c>
      <c r="D21" s="45">
        <v>0.33</v>
      </c>
      <c r="E21" s="45">
        <v>2.6</v>
      </c>
      <c r="H21" s="73">
        <v>2345</v>
      </c>
      <c r="I21" s="47"/>
      <c r="J21" s="75"/>
      <c r="K21" s="74"/>
      <c r="L21" s="95">
        <f t="shared" si="0"/>
        <v>587.73484631107499</v>
      </c>
      <c r="Q21" s="96">
        <v>31.600000381469727</v>
      </c>
      <c r="R21" s="96">
        <v>27</v>
      </c>
      <c r="S21" s="96">
        <v>0</v>
      </c>
      <c r="T21" s="96">
        <v>0.33</v>
      </c>
      <c r="U21" s="96">
        <v>2.6</v>
      </c>
      <c r="V21" s="97">
        <v>2345</v>
      </c>
      <c r="W21" s="98">
        <v>2116.5030000000002</v>
      </c>
      <c r="X21" s="99">
        <v>7.9219999313354492</v>
      </c>
      <c r="Y21" s="98">
        <v>585.90499999999997</v>
      </c>
      <c r="Z21" s="98">
        <v>587.73500000000001</v>
      </c>
      <c r="AA21" s="98">
        <v>1927.629137906895</v>
      </c>
      <c r="AB21" s="98">
        <v>172.76557075032346</v>
      </c>
      <c r="AC21" s="98">
        <v>16.108345019604602</v>
      </c>
      <c r="AD21" s="98">
        <v>65.75886015900268</v>
      </c>
      <c r="AE21" s="98">
        <v>5.6327080893221968</v>
      </c>
      <c r="AF21" s="98">
        <v>0.36936337199258046</v>
      </c>
      <c r="AG21" s="98">
        <v>9.0949056487991051E-2</v>
      </c>
      <c r="AH21" s="99">
        <v>11.283321951381165</v>
      </c>
      <c r="AI21" s="100">
        <v>4.2937094531039373</v>
      </c>
      <c r="AJ21" s="100">
        <v>2.8261113758594707</v>
      </c>
      <c r="AK21" s="98">
        <v>608.78032191573641</v>
      </c>
      <c r="AL21" s="101"/>
      <c r="AM21" s="96">
        <v>0</v>
      </c>
      <c r="AN21" s="96">
        <v>0</v>
      </c>
      <c r="AO21" s="99">
        <v>8.34555118789714</v>
      </c>
      <c r="AP21" s="98">
        <v>183.02915305404375</v>
      </c>
      <c r="AQ21" s="98">
        <v>183.83692514221568</v>
      </c>
      <c r="AR21" s="98">
        <v>1943.3133345091319</v>
      </c>
      <c r="AS21" s="98">
        <v>161.44519172166008</v>
      </c>
      <c r="AT21" s="98">
        <v>11.744434913059505</v>
      </c>
      <c r="AU21" s="98">
        <v>77.326654923900449</v>
      </c>
      <c r="AV21" s="98">
        <v>1.044072605455783</v>
      </c>
      <c r="AW21" s="98">
        <v>0.35593919600657903</v>
      </c>
      <c r="AX21" s="98">
        <v>7.4118938524715378E-2</v>
      </c>
      <c r="AY21" s="99">
        <v>11.77178659074829</v>
      </c>
      <c r="AZ21" s="100">
        <v>3.9329217289446676</v>
      </c>
      <c r="BA21" s="100">
        <v>2.4533802747559799</v>
      </c>
      <c r="BB21" s="98">
        <v>184.932145525408</v>
      </c>
      <c r="BC21" s="102"/>
      <c r="BD21" s="103"/>
      <c r="BE21" s="103"/>
      <c r="BF21" s="103"/>
      <c r="BG21" s="65"/>
    </row>
    <row r="22" spans="1:59" thickTop="1" thickBot="1" x14ac:dyDescent="0.45">
      <c r="A22" s="44">
        <v>31.6</v>
      </c>
      <c r="B22" s="66">
        <v>27</v>
      </c>
      <c r="C22" s="67">
        <v>0</v>
      </c>
      <c r="D22" s="45">
        <v>0.33</v>
      </c>
      <c r="E22" s="45">
        <v>2.6</v>
      </c>
      <c r="H22" s="73">
        <v>2345</v>
      </c>
      <c r="I22" s="47"/>
      <c r="J22" s="50"/>
      <c r="K22" s="49"/>
      <c r="L22" s="95">
        <f t="shared" si="0"/>
        <v>587.7015214777</v>
      </c>
      <c r="Q22" s="96">
        <v>31.600000381469727</v>
      </c>
      <c r="R22" s="96">
        <v>27</v>
      </c>
      <c r="S22" s="96">
        <v>0</v>
      </c>
      <c r="T22" s="96">
        <v>0.33</v>
      </c>
      <c r="U22" s="96">
        <v>2.6</v>
      </c>
      <c r="V22" s="97">
        <v>2345</v>
      </c>
      <c r="W22" s="98">
        <v>2116.4920000000002</v>
      </c>
      <c r="X22" s="99">
        <v>7.9219999313354492</v>
      </c>
      <c r="Y22" s="98">
        <v>585.87199999999996</v>
      </c>
      <c r="Z22" s="98">
        <v>587.702</v>
      </c>
      <c r="AA22" s="98">
        <v>1927.6126050798305</v>
      </c>
      <c r="AB22" s="98">
        <v>172.7723946511563</v>
      </c>
      <c r="AC22" s="98">
        <v>16.107432493769977</v>
      </c>
      <c r="AD22" s="98">
        <v>65.761467609281894</v>
      </c>
      <c r="AE22" s="98">
        <v>5.6329788829829095</v>
      </c>
      <c r="AF22" s="98">
        <v>0.36936534598098814</v>
      </c>
      <c r="AG22" s="98">
        <v>9.09532759283007E-2</v>
      </c>
      <c r="AH22" s="99">
        <v>11.283058069267835</v>
      </c>
      <c r="AI22" s="100">
        <v>4.2938790461969703</v>
      </c>
      <c r="AJ22" s="100">
        <v>2.826223001709967</v>
      </c>
      <c r="AK22" s="98">
        <v>608.74583492248689</v>
      </c>
      <c r="AL22" s="101"/>
      <c r="AM22" s="96">
        <v>0</v>
      </c>
      <c r="AN22" s="96">
        <v>0</v>
      </c>
      <c r="AO22" s="99">
        <v>8.3455728274472989</v>
      </c>
      <c r="AP22" s="98">
        <v>183.01848247120921</v>
      </c>
      <c r="AQ22" s="98">
        <v>183.82620746634251</v>
      </c>
      <c r="AR22" s="98">
        <v>1943.296865577194</v>
      </c>
      <c r="AS22" s="98">
        <v>161.45186797411213</v>
      </c>
      <c r="AT22" s="98">
        <v>11.743750213580535</v>
      </c>
      <c r="AU22" s="98">
        <v>77.329714094343842</v>
      </c>
      <c r="AV22" s="98">
        <v>1.0441246296590418</v>
      </c>
      <c r="AW22" s="98">
        <v>0.35594060789840176</v>
      </c>
      <c r="AX22" s="98">
        <v>7.4122526445615122E-2</v>
      </c>
      <c r="AY22" s="99">
        <v>11.771487192617395</v>
      </c>
      <c r="AZ22" s="100">
        <v>3.9330843672868601</v>
      </c>
      <c r="BA22" s="100">
        <v>2.4534817295339169</v>
      </c>
      <c r="BB22" s="98">
        <v>184.92136399828695</v>
      </c>
      <c r="BC22" s="102"/>
      <c r="BD22" s="103"/>
      <c r="BE22" s="103"/>
      <c r="BF22" s="103"/>
      <c r="BG22" s="65"/>
    </row>
    <row r="23" spans="1:59" thickTop="1" thickBot="1" x14ac:dyDescent="0.45">
      <c r="A23" s="44">
        <v>31.6</v>
      </c>
      <c r="B23" s="66">
        <v>27</v>
      </c>
      <c r="C23" s="67">
        <v>0</v>
      </c>
      <c r="D23" s="45">
        <v>0.33</v>
      </c>
      <c r="E23" s="45">
        <v>2.6</v>
      </c>
      <c r="H23" s="73">
        <v>2345</v>
      </c>
      <c r="I23" s="47"/>
      <c r="J23" s="50"/>
      <c r="K23" s="53"/>
      <c r="L23" s="95">
        <f t="shared" si="0"/>
        <v>587.39978298640006</v>
      </c>
      <c r="Q23" s="96">
        <v>31.600000381469727</v>
      </c>
      <c r="R23" s="96">
        <v>27</v>
      </c>
      <c r="S23" s="96">
        <v>0</v>
      </c>
      <c r="T23" s="96">
        <v>0.33</v>
      </c>
      <c r="U23" s="96">
        <v>2.6</v>
      </c>
      <c r="V23" s="97">
        <v>2345</v>
      </c>
      <c r="W23" s="98">
        <v>2116.3960000000002</v>
      </c>
      <c r="X23" s="99">
        <v>7.9219999313354492</v>
      </c>
      <c r="Y23" s="98">
        <v>585.57100000000003</v>
      </c>
      <c r="Z23" s="98">
        <v>587.4</v>
      </c>
      <c r="AA23" s="98">
        <v>1927.4626784655422</v>
      </c>
      <c r="AB23" s="98">
        <v>172.8342765416925</v>
      </c>
      <c r="AC23" s="98">
        <v>16.099160734141812</v>
      </c>
      <c r="AD23" s="98">
        <v>65.78511306599151</v>
      </c>
      <c r="AE23" s="98">
        <v>5.6354347621628111</v>
      </c>
      <c r="AF23" s="98">
        <v>0.36938324666868338</v>
      </c>
      <c r="AG23" s="98">
        <v>9.0991542186503113E-2</v>
      </c>
      <c r="AH23" s="99">
        <v>11.280665780281913</v>
      </c>
      <c r="AI23" s="100">
        <v>4.2954169849032597</v>
      </c>
      <c r="AJ23" s="100">
        <v>2.8272352700342895</v>
      </c>
      <c r="AK23" s="98">
        <v>608.43322118122944</v>
      </c>
      <c r="AL23" s="101"/>
      <c r="AM23" s="96">
        <v>0</v>
      </c>
      <c r="AN23" s="96">
        <v>0</v>
      </c>
      <c r="AO23" s="99">
        <v>8.3457718844927928</v>
      </c>
      <c r="AP23" s="98">
        <v>182.92035253948964</v>
      </c>
      <c r="AQ23" s="98">
        <v>183.7276444526874</v>
      </c>
      <c r="AR23" s="98">
        <v>1943.1453468163143</v>
      </c>
      <c r="AS23" s="98">
        <v>161.51329155358928</v>
      </c>
      <c r="AT23" s="98">
        <v>11.737453508510638</v>
      </c>
      <c r="AU23" s="98">
        <v>77.357858875281707</v>
      </c>
      <c r="AV23" s="98">
        <v>1.0446033094747553</v>
      </c>
      <c r="AW23" s="98">
        <v>0.3559535977779244</v>
      </c>
      <c r="AX23" s="98">
        <v>7.4155538780668023E-2</v>
      </c>
      <c r="AY23" s="99">
        <v>11.768733594532737</v>
      </c>
      <c r="AZ23" s="100">
        <v>3.9345806901430511</v>
      </c>
      <c r="BA23" s="100">
        <v>2.4544151447486229</v>
      </c>
      <c r="BB23" s="98">
        <v>184.82221378909702</v>
      </c>
      <c r="BC23" s="102"/>
      <c r="BD23" s="103"/>
      <c r="BE23" s="103"/>
      <c r="BF23" s="103"/>
      <c r="BG23" s="65"/>
    </row>
    <row r="24" spans="1:59" thickTop="1" thickBot="1" x14ac:dyDescent="0.45">
      <c r="A24" s="44">
        <v>31.6</v>
      </c>
      <c r="B24" s="66">
        <v>27</v>
      </c>
      <c r="C24" s="67">
        <v>0</v>
      </c>
      <c r="D24" s="45">
        <v>0.33</v>
      </c>
      <c r="E24" s="45">
        <v>2.6</v>
      </c>
      <c r="H24" s="73">
        <v>2345</v>
      </c>
      <c r="I24" s="47"/>
      <c r="J24" s="50"/>
      <c r="K24" s="53"/>
      <c r="L24" s="95">
        <f t="shared" si="0"/>
        <v>838.30782343992496</v>
      </c>
      <c r="Q24" s="96">
        <v>31.600000381469727</v>
      </c>
      <c r="R24" s="96">
        <v>27</v>
      </c>
      <c r="S24" s="96">
        <v>0</v>
      </c>
      <c r="T24" s="96">
        <v>0.33</v>
      </c>
      <c r="U24" s="96">
        <v>2.6</v>
      </c>
      <c r="V24" s="97">
        <v>2345</v>
      </c>
      <c r="W24" s="98">
        <v>2179.2950000000001</v>
      </c>
      <c r="X24" s="99">
        <v>7.7890000343322754</v>
      </c>
      <c r="Y24" s="98">
        <v>835.69799999999998</v>
      </c>
      <c r="Z24" s="98">
        <v>838.30799999999999</v>
      </c>
      <c r="AA24" s="98">
        <v>2022.9215792361856</v>
      </c>
      <c r="AB24" s="98">
        <v>133.39706405371129</v>
      </c>
      <c r="AC24" s="98">
        <v>22.975923710680593</v>
      </c>
      <c r="AD24" s="98">
        <v>50.731188894961889</v>
      </c>
      <c r="AE24" s="98">
        <v>4.1442958612340632</v>
      </c>
      <c r="AF24" s="98">
        <v>0.3578205225866376</v>
      </c>
      <c r="AG24" s="98">
        <v>6.7540570181413045E-2</v>
      </c>
      <c r="AH24" s="99">
        <v>13.088227392225045</v>
      </c>
      <c r="AI24" s="100">
        <v>3.3152915390270792</v>
      </c>
      <c r="AJ24" s="100">
        <v>2.1821185702171633</v>
      </c>
      <c r="AK24" s="98">
        <v>868.32569501155479</v>
      </c>
      <c r="AL24" s="101"/>
      <c r="AM24" s="96">
        <v>0</v>
      </c>
      <c r="AN24" s="96">
        <v>0</v>
      </c>
      <c r="AO24" s="99">
        <v>8.2042159924236966</v>
      </c>
      <c r="AP24" s="98">
        <v>266.0160963450968</v>
      </c>
      <c r="AQ24" s="98">
        <v>267.19011902971567</v>
      </c>
      <c r="AR24" s="98">
        <v>2039.8361367458454</v>
      </c>
      <c r="AS24" s="98">
        <v>122.38899544737258</v>
      </c>
      <c r="AT24" s="98">
        <v>17.069459576358071</v>
      </c>
      <c r="AU24" s="98">
        <v>59.236510145893618</v>
      </c>
      <c r="AV24" s="98">
        <v>0.75404194562845628</v>
      </c>
      <c r="AW24" s="98">
        <v>0.34763706694067242</v>
      </c>
      <c r="AX24" s="98">
        <v>5.3956882970254916E-2</v>
      </c>
      <c r="AY24" s="99">
        <v>13.933079140207482</v>
      </c>
      <c r="AZ24" s="100">
        <v>2.9814845177213316</v>
      </c>
      <c r="BA24" s="100">
        <v>1.8598680089244084</v>
      </c>
      <c r="BB24" s="98">
        <v>268.78192146180351</v>
      </c>
      <c r="BC24" s="102"/>
      <c r="BD24" s="103"/>
      <c r="BE24" s="103"/>
      <c r="BF24" s="103"/>
      <c r="BG24" s="65"/>
    </row>
    <row r="25" spans="1:59" thickTop="1" thickBot="1" x14ac:dyDescent="0.45">
      <c r="A25" s="44">
        <v>31.6</v>
      </c>
      <c r="B25" s="66">
        <v>27</v>
      </c>
      <c r="C25" s="67">
        <v>0</v>
      </c>
      <c r="D25" s="45">
        <v>0.33</v>
      </c>
      <c r="E25" s="45">
        <v>2.6</v>
      </c>
      <c r="H25" s="73">
        <v>2345</v>
      </c>
      <c r="I25" s="47"/>
      <c r="J25" s="50"/>
      <c r="K25" s="53"/>
      <c r="L25" s="95">
        <f t="shared" si="0"/>
        <v>838.28118857310005</v>
      </c>
      <c r="Q25" s="96">
        <v>31.600000381469727</v>
      </c>
      <c r="R25" s="96">
        <v>27</v>
      </c>
      <c r="S25" s="96">
        <v>0</v>
      </c>
      <c r="T25" s="96">
        <v>0.33</v>
      </c>
      <c r="U25" s="96">
        <v>2.6</v>
      </c>
      <c r="V25" s="97">
        <v>2345</v>
      </c>
      <c r="W25" s="98">
        <v>2179.2890000000002</v>
      </c>
      <c r="X25" s="99">
        <v>7.7890000343322754</v>
      </c>
      <c r="Y25" s="98">
        <v>835.67100000000005</v>
      </c>
      <c r="Z25" s="98">
        <v>838.28099999999995</v>
      </c>
      <c r="AA25" s="98">
        <v>2022.9138177128657</v>
      </c>
      <c r="AB25" s="98">
        <v>133.40027343553552</v>
      </c>
      <c r="AC25" s="98">
        <v>22.975194646391184</v>
      </c>
      <c r="AD25" s="98">
        <v>50.732412786766638</v>
      </c>
      <c r="AE25" s="98">
        <v>4.1444114695170864</v>
      </c>
      <c r="AF25" s="98">
        <v>0.35782148326047741</v>
      </c>
      <c r="AG25" s="98">
        <v>6.7542405332206457E-2</v>
      </c>
      <c r="AH25" s="99">
        <v>13.088055435459815</v>
      </c>
      <c r="AI25" s="100">
        <v>3.3153713011753907</v>
      </c>
      <c r="AJ25" s="100">
        <v>2.1821710695111114</v>
      </c>
      <c r="AK25" s="98">
        <v>868.29814159212276</v>
      </c>
      <c r="AL25" s="101"/>
      <c r="AM25" s="96">
        <v>0</v>
      </c>
      <c r="AN25" s="96">
        <v>0</v>
      </c>
      <c r="AO25" s="99">
        <v>8.2042291646133432</v>
      </c>
      <c r="AP25" s="98">
        <v>266.00698461005834</v>
      </c>
      <c r="AQ25" s="98">
        <v>267.18096708138268</v>
      </c>
      <c r="AR25" s="98">
        <v>2039.8281343428112</v>
      </c>
      <c r="AS25" s="98">
        <v>122.39222741846642</v>
      </c>
      <c r="AT25" s="98">
        <v>17.06887490349456</v>
      </c>
      <c r="AU25" s="98">
        <v>59.238023244546589</v>
      </c>
      <c r="AV25" s="98">
        <v>0.75406481613349319</v>
      </c>
      <c r="AW25" s="98">
        <v>0.3476377635692055</v>
      </c>
      <c r="AX25" s="98">
        <v>5.3958485548472636E-2</v>
      </c>
      <c r="AY25" s="99">
        <v>13.932861088472263</v>
      </c>
      <c r="AZ25" s="100">
        <v>2.9815632508765693</v>
      </c>
      <c r="BA25" s="100">
        <v>1.8599171231411007</v>
      </c>
      <c r="BB25" s="98">
        <v>268.77271499014586</v>
      </c>
      <c r="BC25" s="102"/>
      <c r="BD25" s="103"/>
      <c r="BE25" s="103"/>
      <c r="BF25" s="103"/>
    </row>
    <row r="26" spans="1:59" thickTop="1" thickBot="1" x14ac:dyDescent="0.45">
      <c r="A26" s="44">
        <v>31.6</v>
      </c>
      <c r="B26" s="66">
        <v>27</v>
      </c>
      <c r="C26" s="67">
        <v>0</v>
      </c>
      <c r="D26" s="45">
        <v>0.33</v>
      </c>
      <c r="E26" s="45">
        <v>2.6</v>
      </c>
      <c r="H26" s="73">
        <v>2345</v>
      </c>
      <c r="I26" s="47"/>
      <c r="J26" s="50"/>
      <c r="K26" s="53"/>
      <c r="L26" s="95">
        <f t="shared" si="0"/>
        <v>838.19388400962498</v>
      </c>
      <c r="Q26" s="96">
        <v>31.600000381469727</v>
      </c>
      <c r="R26" s="96">
        <v>27</v>
      </c>
      <c r="S26" s="96">
        <v>0</v>
      </c>
      <c r="T26" s="96">
        <v>0.33</v>
      </c>
      <c r="U26" s="96">
        <v>2.6</v>
      </c>
      <c r="V26" s="97">
        <v>2345</v>
      </c>
      <c r="W26" s="98">
        <v>2179.2719999999999</v>
      </c>
      <c r="X26" s="99">
        <v>7.7890000343322754</v>
      </c>
      <c r="Y26" s="98">
        <v>835.58399999999995</v>
      </c>
      <c r="Z26" s="98">
        <v>838.19399999999996</v>
      </c>
      <c r="AA26" s="98">
        <v>2022.8883565590609</v>
      </c>
      <c r="AB26" s="98">
        <v>133.41080159309249</v>
      </c>
      <c r="AC26" s="98">
        <v>22.972803251708214</v>
      </c>
      <c r="AD26" s="98">
        <v>50.736427681417943</v>
      </c>
      <c r="AE26" s="98">
        <v>4.1447907208258048</v>
      </c>
      <c r="AF26" s="98">
        <v>0.35782463465236736</v>
      </c>
      <c r="AG26" s="98">
        <v>6.7548425499300541E-2</v>
      </c>
      <c r="AH26" s="99">
        <v>13.087491372617356</v>
      </c>
      <c r="AI26" s="100">
        <v>3.3156329554473025</v>
      </c>
      <c r="AJ26" s="100">
        <v>2.1823432898540265</v>
      </c>
      <c r="AK26" s="98">
        <v>868.20776396470819</v>
      </c>
      <c r="AL26" s="101"/>
      <c r="AM26" s="96">
        <v>0</v>
      </c>
      <c r="AN26" s="96">
        <v>0</v>
      </c>
      <c r="AO26" s="99">
        <v>8.2042715432553912</v>
      </c>
      <c r="AP26" s="98">
        <v>265.97767152575005</v>
      </c>
      <c r="AQ26" s="98">
        <v>267.15152462811363</v>
      </c>
      <c r="AR26" s="98">
        <v>2039.8023871537005</v>
      </c>
      <c r="AS26" s="98">
        <v>122.40262607314804</v>
      </c>
      <c r="AT26" s="98">
        <v>17.066993970293268</v>
      </c>
      <c r="AU26" s="98">
        <v>59.242891521910749</v>
      </c>
      <c r="AV26" s="98">
        <v>0.75413840169227486</v>
      </c>
      <c r="AW26" s="98">
        <v>0.34764000490607383</v>
      </c>
      <c r="AX26" s="98">
        <v>5.3963641809796965E-2</v>
      </c>
      <c r="AY26" s="99">
        <v>13.932159571269121</v>
      </c>
      <c r="AZ26" s="100">
        <v>2.9818165696314551</v>
      </c>
      <c r="BA26" s="100">
        <v>1.8600751449069266</v>
      </c>
      <c r="BB26" s="98">
        <v>268.74309713155532</v>
      </c>
      <c r="BC26" s="102"/>
      <c r="BD26" s="103"/>
      <c r="BE26" s="103"/>
      <c r="BF26" s="103"/>
    </row>
    <row r="27" spans="1:59" thickTop="1" thickBot="1" x14ac:dyDescent="0.45">
      <c r="A27" s="44">
        <v>31.6</v>
      </c>
      <c r="B27" s="66">
        <v>27</v>
      </c>
      <c r="C27" s="67">
        <v>0</v>
      </c>
      <c r="D27" s="45">
        <v>0.33</v>
      </c>
      <c r="E27" s="45">
        <v>2.6</v>
      </c>
      <c r="H27" s="73">
        <v>2345</v>
      </c>
      <c r="I27" s="47"/>
      <c r="J27" s="50"/>
      <c r="K27" s="53"/>
      <c r="L27" s="95">
        <f t="shared" si="0"/>
        <v>837.43840778702497</v>
      </c>
      <c r="Q27" s="96">
        <v>31.600000381469727</v>
      </c>
      <c r="R27" s="96">
        <v>27</v>
      </c>
      <c r="S27" s="96">
        <v>0</v>
      </c>
      <c r="T27" s="96">
        <v>0.33</v>
      </c>
      <c r="U27" s="96">
        <v>2.6</v>
      </c>
      <c r="V27" s="97">
        <v>2345</v>
      </c>
      <c r="W27" s="98">
        <v>2179.1219999999998</v>
      </c>
      <c r="X27" s="99">
        <v>7.7890000343322754</v>
      </c>
      <c r="Y27" s="98">
        <v>834.83100000000002</v>
      </c>
      <c r="Z27" s="98">
        <v>837.43799999999999</v>
      </c>
      <c r="AA27" s="98">
        <v>2022.6677139352128</v>
      </c>
      <c r="AB27" s="98">
        <v>133.50203686472065</v>
      </c>
      <c r="AC27" s="98">
        <v>22.952095911486346</v>
      </c>
      <c r="AD27" s="98">
        <v>50.771220177608789</v>
      </c>
      <c r="AE27" s="98">
        <v>4.1480776507837884</v>
      </c>
      <c r="AF27" s="98">
        <v>0.35785194198136544</v>
      </c>
      <c r="AG27" s="98">
        <v>6.7600600435548913E-2</v>
      </c>
      <c r="AH27" s="99">
        <v>13.082605194835232</v>
      </c>
      <c r="AI27" s="100">
        <v>3.3179004080800523</v>
      </c>
      <c r="AJ27" s="100">
        <v>2.1838357228538898</v>
      </c>
      <c r="AK27" s="98">
        <v>867.4251745025058</v>
      </c>
      <c r="AL27" s="101"/>
      <c r="AM27" s="96">
        <v>0</v>
      </c>
      <c r="AN27" s="96">
        <v>0</v>
      </c>
      <c r="AO27" s="99">
        <v>8.2046408312422958</v>
      </c>
      <c r="AP27" s="98">
        <v>265.72236170093225</v>
      </c>
      <c r="AQ27" s="98">
        <v>266.8950880311566</v>
      </c>
      <c r="AR27" s="98">
        <v>2039.5779479616183</v>
      </c>
      <c r="AS27" s="98">
        <v>122.49327197013491</v>
      </c>
      <c r="AT27" s="98">
        <v>17.050611500231753</v>
      </c>
      <c r="AU27" s="98">
        <v>59.285327508407939</v>
      </c>
      <c r="AV27" s="98">
        <v>0.75477993111893327</v>
      </c>
      <c r="AW27" s="98">
        <v>0.34765954154782469</v>
      </c>
      <c r="AX27" s="98">
        <v>5.4008593948824367E-2</v>
      </c>
      <c r="AY27" s="99">
        <v>13.92604761659808</v>
      </c>
      <c r="AZ27" s="100">
        <v>2.9840247692941242</v>
      </c>
      <c r="BA27" s="100">
        <v>1.8614526331633656</v>
      </c>
      <c r="BB27" s="98">
        <v>268.48513279697016</v>
      </c>
      <c r="BC27" s="102"/>
      <c r="BD27" s="103"/>
      <c r="BE27" s="103"/>
      <c r="BF27" s="103"/>
    </row>
    <row r="28" spans="1:59" thickTop="1" thickBot="1" x14ac:dyDescent="0.45">
      <c r="A28" s="44">
        <v>33.4</v>
      </c>
      <c r="B28" s="66">
        <v>27</v>
      </c>
      <c r="C28" s="67">
        <v>0</v>
      </c>
      <c r="D28" s="45">
        <v>0.54</v>
      </c>
      <c r="E28" s="45">
        <v>1.5</v>
      </c>
      <c r="H28" s="73">
        <v>2345</v>
      </c>
      <c r="I28" s="47"/>
      <c r="J28" s="50"/>
      <c r="K28" s="53"/>
      <c r="L28" s="95">
        <f>L4</f>
        <v>490.18827404637494</v>
      </c>
      <c r="Q28" s="96">
        <v>33.400001525878906</v>
      </c>
      <c r="R28" s="96">
        <v>27</v>
      </c>
      <c r="S28" s="96">
        <v>0</v>
      </c>
      <c r="T28" s="96">
        <v>0.54</v>
      </c>
      <c r="U28" s="96">
        <v>1.5</v>
      </c>
      <c r="V28" s="97">
        <v>2345</v>
      </c>
      <c r="W28" s="98">
        <v>2071.9250000000002</v>
      </c>
      <c r="X28" s="99">
        <v>7.9819998741149902</v>
      </c>
      <c r="Y28" s="98">
        <v>488.66199999999998</v>
      </c>
      <c r="Z28" s="98">
        <v>490.18799999999999</v>
      </c>
      <c r="AA28" s="98">
        <v>1858.909009613946</v>
      </c>
      <c r="AB28" s="98">
        <v>199.7041334165871</v>
      </c>
      <c r="AC28" s="98">
        <v>13.311787480444144</v>
      </c>
      <c r="AD28" s="98">
        <v>79.331256740151431</v>
      </c>
      <c r="AE28" s="98">
        <v>6.6872074772053001</v>
      </c>
      <c r="AF28" s="98">
        <v>0.61435790919504962</v>
      </c>
      <c r="AG28" s="98">
        <v>6.0498320918531474E-2</v>
      </c>
      <c r="AH28" s="99">
        <v>10.229805417262082</v>
      </c>
      <c r="AI28" s="100">
        <v>4.8899698694711899</v>
      </c>
      <c r="AJ28" s="100">
        <v>3.2330998573010725</v>
      </c>
      <c r="AK28" s="98">
        <v>507.72299374872171</v>
      </c>
      <c r="AL28" s="101"/>
      <c r="AM28" s="96">
        <v>0</v>
      </c>
      <c r="AN28" s="96">
        <v>0</v>
      </c>
      <c r="AO28" s="99">
        <v>8.407739437458698</v>
      </c>
      <c r="AP28" s="98">
        <v>151.99682675776199</v>
      </c>
      <c r="AQ28" s="98">
        <v>152.6676422650018</v>
      </c>
      <c r="AR28" s="98">
        <v>1874.4657449728541</v>
      </c>
      <c r="AS28" s="98">
        <v>187.81090617546852</v>
      </c>
      <c r="AT28" s="98">
        <v>9.6483221309151634</v>
      </c>
      <c r="AU28" s="98">
        <v>93.042908321095766</v>
      </c>
      <c r="AV28" s="98">
        <v>1.2354366345309236</v>
      </c>
      <c r="AW28" s="98">
        <v>0.58841632621767315</v>
      </c>
      <c r="AX28" s="98">
        <v>4.9582214492394167E-2</v>
      </c>
      <c r="AY28" s="99">
        <v>10.588841395303559</v>
      </c>
      <c r="AZ28" s="100">
        <v>4.5373212199049489</v>
      </c>
      <c r="BA28" s="100">
        <v>2.8427752517538649</v>
      </c>
      <c r="BB28" s="98">
        <v>153.57627415563823</v>
      </c>
      <c r="BC28" s="102"/>
      <c r="BD28" s="103"/>
      <c r="BE28" s="103"/>
      <c r="BF28" s="103"/>
    </row>
    <row r="29" spans="1:59" thickTop="1" thickBot="1" x14ac:dyDescent="0.45">
      <c r="A29" s="44">
        <v>33.4</v>
      </c>
      <c r="B29" s="66">
        <v>27</v>
      </c>
      <c r="C29" s="67">
        <v>0</v>
      </c>
      <c r="D29" s="45">
        <v>0.54</v>
      </c>
      <c r="E29" s="45">
        <v>1.5</v>
      </c>
      <c r="H29" s="73">
        <v>2345</v>
      </c>
      <c r="I29" s="47"/>
      <c r="J29" s="50"/>
      <c r="K29" s="53"/>
      <c r="L29" s="95">
        <f t="shared" ref="L29:L39" si="1">L5</f>
        <v>490.17674910399995</v>
      </c>
      <c r="Q29" s="96">
        <v>33.400001525878906</v>
      </c>
      <c r="R29" s="96">
        <v>27</v>
      </c>
      <c r="S29" s="96">
        <v>0</v>
      </c>
      <c r="T29" s="96">
        <v>0.54</v>
      </c>
      <c r="U29" s="96">
        <v>1.5</v>
      </c>
      <c r="V29" s="97">
        <v>2345</v>
      </c>
      <c r="W29" s="98">
        <v>2071.92</v>
      </c>
      <c r="X29" s="99">
        <v>7.9819998741149902</v>
      </c>
      <c r="Y29" s="98">
        <v>488.65100000000001</v>
      </c>
      <c r="Z29" s="98">
        <v>490.17700000000002</v>
      </c>
      <c r="AA29" s="98">
        <v>1858.9015223207296</v>
      </c>
      <c r="AB29" s="98">
        <v>199.70719641178917</v>
      </c>
      <c r="AC29" s="98">
        <v>13.31147607955079</v>
      </c>
      <c r="AD29" s="98">
        <v>79.33248580023475</v>
      </c>
      <c r="AE29" s="98">
        <v>6.687336978539034</v>
      </c>
      <c r="AF29" s="98">
        <v>0.61435931965724788</v>
      </c>
      <c r="AG29" s="98">
        <v>6.0499445247350979E-2</v>
      </c>
      <c r="AH29" s="99">
        <v>10.229712361934281</v>
      </c>
      <c r="AI29" s="100">
        <v>4.8900448701934707</v>
      </c>
      <c r="AJ29" s="100">
        <v>3.2331494455052892</v>
      </c>
      <c r="AK29" s="98">
        <v>507.71111665155473</v>
      </c>
      <c r="AL29" s="101"/>
      <c r="AM29" s="96">
        <v>0</v>
      </c>
      <c r="AN29" s="96">
        <v>0</v>
      </c>
      <c r="AO29" s="99">
        <v>8.4077484915124021</v>
      </c>
      <c r="AP29" s="98">
        <v>151.9930268420174</v>
      </c>
      <c r="AQ29" s="98">
        <v>152.66382557889128</v>
      </c>
      <c r="AR29" s="98">
        <v>1874.4579611743811</v>
      </c>
      <c r="AS29" s="98">
        <v>187.81404173816568</v>
      </c>
      <c r="AT29" s="98">
        <v>9.6480809231743159</v>
      </c>
      <c r="AU29" s="98">
        <v>93.044393109335488</v>
      </c>
      <c r="AV29" s="98">
        <v>1.2354623908476678</v>
      </c>
      <c r="AW29" s="98">
        <v>0.58841737239923797</v>
      </c>
      <c r="AX29" s="98">
        <v>4.9583214010718364E-2</v>
      </c>
      <c r="AY29" s="99">
        <v>10.588734667514943</v>
      </c>
      <c r="AZ29" s="100">
        <v>4.5373969719230391</v>
      </c>
      <c r="BA29" s="100">
        <v>2.8428227127891015</v>
      </c>
      <c r="BB29" s="98">
        <v>153.57243475375989</v>
      </c>
      <c r="BC29" s="102"/>
      <c r="BD29" s="103"/>
      <c r="BE29" s="103"/>
      <c r="BF29" s="103"/>
    </row>
    <row r="30" spans="1:59" thickTop="1" thickBot="1" x14ac:dyDescent="0.45">
      <c r="A30" s="44">
        <v>33.4</v>
      </c>
      <c r="B30" s="66">
        <v>27</v>
      </c>
      <c r="C30" s="67">
        <v>0</v>
      </c>
      <c r="D30" s="45">
        <v>0.54</v>
      </c>
      <c r="E30" s="45">
        <v>1.5</v>
      </c>
      <c r="H30" s="73">
        <v>2345</v>
      </c>
      <c r="I30" s="47"/>
      <c r="J30" s="50"/>
      <c r="K30" s="53"/>
      <c r="L30" s="95">
        <f t="shared" si="1"/>
        <v>490.16949914024997</v>
      </c>
      <c r="Q30" s="96">
        <v>33.400001525878906</v>
      </c>
      <c r="R30" s="96">
        <v>27</v>
      </c>
      <c r="S30" s="96">
        <v>0</v>
      </c>
      <c r="T30" s="96">
        <v>0.54</v>
      </c>
      <c r="U30" s="96">
        <v>1.5</v>
      </c>
      <c r="V30" s="97">
        <v>2345</v>
      </c>
      <c r="W30" s="98">
        <v>2071.9169999999999</v>
      </c>
      <c r="X30" s="99">
        <v>7.9819998741149902</v>
      </c>
      <c r="Y30" s="98">
        <v>488.64299999999997</v>
      </c>
      <c r="Z30" s="98">
        <v>490.17</v>
      </c>
      <c r="AA30" s="98">
        <v>1858.896771375169</v>
      </c>
      <c r="AB30" s="98">
        <v>199.70913998748267</v>
      </c>
      <c r="AC30" s="98">
        <v>13.311278490151304</v>
      </c>
      <c r="AD30" s="98">
        <v>79.333265681309356</v>
      </c>
      <c r="AE30" s="98">
        <v>6.6874191521284256</v>
      </c>
      <c r="AF30" s="98">
        <v>0.61436021464406632</v>
      </c>
      <c r="AG30" s="98">
        <v>6.0500158676426503E-2</v>
      </c>
      <c r="AH30" s="99">
        <v>10.229653316355209</v>
      </c>
      <c r="AI30" s="100">
        <v>4.8900924607286163</v>
      </c>
      <c r="AJ30" s="100">
        <v>3.2331809109246059</v>
      </c>
      <c r="AK30" s="98">
        <v>507.70358042238797</v>
      </c>
      <c r="AL30" s="101"/>
      <c r="AM30" s="96">
        <v>0</v>
      </c>
      <c r="AN30" s="96">
        <v>0</v>
      </c>
      <c r="AO30" s="99">
        <v>8.4077536652148712</v>
      </c>
      <c r="AP30" s="98">
        <v>151.99085551741135</v>
      </c>
      <c r="AQ30" s="98">
        <v>152.6616446714653</v>
      </c>
      <c r="AR30" s="98">
        <v>1874.4535132829849</v>
      </c>
      <c r="AS30" s="98">
        <v>187.81583349128954</v>
      </c>
      <c r="AT30" s="98">
        <v>9.6479430937229047</v>
      </c>
      <c r="AU30" s="98">
        <v>93.045241560166218</v>
      </c>
      <c r="AV30" s="98">
        <v>1.2354771088631198</v>
      </c>
      <c r="AW30" s="98">
        <v>0.58841797021910169</v>
      </c>
      <c r="AX30" s="98">
        <v>4.9583785168091359E-2</v>
      </c>
      <c r="AY30" s="99">
        <v>10.588673681541373</v>
      </c>
      <c r="AZ30" s="100">
        <v>4.537440258863267</v>
      </c>
      <c r="BA30" s="100">
        <v>2.8428498334262438</v>
      </c>
      <c r="BB30" s="98">
        <v>153.57024086622886</v>
      </c>
      <c r="BC30" s="102"/>
      <c r="BD30" s="103"/>
      <c r="BE30" s="103"/>
      <c r="BF30" s="103"/>
    </row>
    <row r="31" spans="1:59" thickTop="1" thickBot="1" x14ac:dyDescent="0.45">
      <c r="A31" s="44">
        <v>33.4</v>
      </c>
      <c r="B31" s="66">
        <v>27</v>
      </c>
      <c r="C31" s="67">
        <v>0</v>
      </c>
      <c r="D31" s="45">
        <v>0.54</v>
      </c>
      <c r="E31" s="45">
        <v>1.5</v>
      </c>
      <c r="H31" s="73">
        <v>2345</v>
      </c>
      <c r="I31" s="47"/>
      <c r="J31" s="50"/>
      <c r="K31" s="53"/>
      <c r="L31" s="95">
        <f t="shared" si="1"/>
        <v>490.09229952624997</v>
      </c>
      <c r="Q31" s="96">
        <v>33.400001525878906</v>
      </c>
      <c r="R31" s="96">
        <v>27</v>
      </c>
      <c r="S31" s="96">
        <v>0</v>
      </c>
      <c r="T31" s="96">
        <v>0.54</v>
      </c>
      <c r="U31" s="96">
        <v>1.5</v>
      </c>
      <c r="V31" s="97">
        <v>2345</v>
      </c>
      <c r="W31" s="98">
        <v>2071.8850000000002</v>
      </c>
      <c r="X31" s="99">
        <v>7.9819998741149902</v>
      </c>
      <c r="Y31" s="98">
        <v>488.56700000000001</v>
      </c>
      <c r="Z31" s="98">
        <v>490.09199999999998</v>
      </c>
      <c r="AA31" s="98">
        <v>1858.8463293527711</v>
      </c>
      <c r="AB31" s="98">
        <v>199.72977542013436</v>
      </c>
      <c r="AC31" s="98">
        <v>13.309180881086995</v>
      </c>
      <c r="AD31" s="98">
        <v>79.341545885824161</v>
      </c>
      <c r="AE31" s="98">
        <v>6.6882916358609004</v>
      </c>
      <c r="AF31" s="98">
        <v>0.61436971694899845</v>
      </c>
      <c r="AG31" s="98">
        <v>6.0507733515049698E-2</v>
      </c>
      <c r="AH31" s="99">
        <v>10.229026473459378</v>
      </c>
      <c r="AI31" s="100">
        <v>4.8905977414265358</v>
      </c>
      <c r="AJ31" s="100">
        <v>3.2335149872064539</v>
      </c>
      <c r="AK31" s="98">
        <v>507.62357581355297</v>
      </c>
      <c r="AL31" s="101"/>
      <c r="AM31" s="96">
        <v>0</v>
      </c>
      <c r="AN31" s="96">
        <v>0</v>
      </c>
      <c r="AO31" s="99">
        <v>8.4078127294604563</v>
      </c>
      <c r="AP31" s="98">
        <v>151.96606910522428</v>
      </c>
      <c r="AQ31" s="98">
        <v>152.63674886811518</v>
      </c>
      <c r="AR31" s="98">
        <v>1874.4027328517395</v>
      </c>
      <c r="AS31" s="98">
        <v>187.83628949462982</v>
      </c>
      <c r="AT31" s="98">
        <v>9.6463697234472612</v>
      </c>
      <c r="AU31" s="98">
        <v>93.0549280614959</v>
      </c>
      <c r="AV31" s="98">
        <v>1.2356451457339217</v>
      </c>
      <c r="AW31" s="98">
        <v>0.58842479542336912</v>
      </c>
      <c r="AX31" s="98">
        <v>4.9590306089931424E-2</v>
      </c>
      <c r="AY31" s="99">
        <v>10.587977494368877</v>
      </c>
      <c r="AZ31" s="100">
        <v>4.5379344551797658</v>
      </c>
      <c r="BA31" s="100">
        <v>2.8431594630490902</v>
      </c>
      <c r="BB31" s="98">
        <v>153.54519689054479</v>
      </c>
      <c r="BC31" s="102"/>
      <c r="BD31" s="103"/>
      <c r="BE31" s="103"/>
      <c r="BF31" s="103"/>
    </row>
    <row r="32" spans="1:59" thickTop="1" thickBot="1" x14ac:dyDescent="0.45">
      <c r="A32" s="44">
        <v>33.4</v>
      </c>
      <c r="B32" s="66">
        <v>27</v>
      </c>
      <c r="C32" s="67">
        <v>0</v>
      </c>
      <c r="D32" s="45">
        <v>0.54</v>
      </c>
      <c r="E32" s="45">
        <v>1.5</v>
      </c>
      <c r="H32" s="73">
        <v>2345</v>
      </c>
      <c r="I32" s="47"/>
      <c r="J32" s="50"/>
      <c r="K32" s="53"/>
      <c r="L32" s="95">
        <f t="shared" si="1"/>
        <v>587.75349121784996</v>
      </c>
      <c r="Q32" s="96">
        <v>33.400001525878906</v>
      </c>
      <c r="R32" s="96">
        <v>27</v>
      </c>
      <c r="S32" s="96">
        <v>0</v>
      </c>
      <c r="T32" s="96">
        <v>0.54</v>
      </c>
      <c r="U32" s="96">
        <v>1.5</v>
      </c>
      <c r="V32" s="97">
        <v>2345</v>
      </c>
      <c r="W32" s="98">
        <v>2107.6869999999999</v>
      </c>
      <c r="X32" s="99">
        <v>7.9159998893737793</v>
      </c>
      <c r="Y32" s="98">
        <v>585.92399999999998</v>
      </c>
      <c r="Z32" s="98">
        <v>587.75300000000004</v>
      </c>
      <c r="AA32" s="98">
        <v>1914.9737594052199</v>
      </c>
      <c r="AB32" s="98">
        <v>176.75191447326097</v>
      </c>
      <c r="AC32" s="98">
        <v>15.961315891384331</v>
      </c>
      <c r="AD32" s="98">
        <v>70.133341830133304</v>
      </c>
      <c r="AE32" s="98">
        <v>5.745359061864689</v>
      </c>
      <c r="AF32" s="98">
        <v>0.60378213608183429</v>
      </c>
      <c r="AG32" s="98">
        <v>5.2274483700042181E-2</v>
      </c>
      <c r="AH32" s="99">
        <v>10.99869485866169</v>
      </c>
      <c r="AI32" s="100">
        <v>4.3279601746781209</v>
      </c>
      <c r="AJ32" s="100">
        <v>2.861516082239123</v>
      </c>
      <c r="AK32" s="98">
        <v>608.77828021112271</v>
      </c>
      <c r="AL32" s="101"/>
      <c r="AM32" s="96">
        <v>0</v>
      </c>
      <c r="AN32" s="96">
        <v>0</v>
      </c>
      <c r="AO32" s="99">
        <v>8.338797788145925</v>
      </c>
      <c r="AP32" s="98">
        <v>183.51563337686991</v>
      </c>
      <c r="AQ32" s="98">
        <v>184.32555247397275</v>
      </c>
      <c r="AR32" s="98">
        <v>1930.965011969555</v>
      </c>
      <c r="AS32" s="98">
        <v>165.07300420849867</v>
      </c>
      <c r="AT32" s="98">
        <v>11.649045474487318</v>
      </c>
      <c r="AU32" s="98">
        <v>82.216086847240433</v>
      </c>
      <c r="AV32" s="98">
        <v>1.0540927494510375</v>
      </c>
      <c r="AW32" s="98">
        <v>0.58086811923982951</v>
      </c>
      <c r="AX32" s="98">
        <v>4.251053570735519E-2</v>
      </c>
      <c r="AY32" s="99">
        <v>11.455692273454172</v>
      </c>
      <c r="AZ32" s="100">
        <v>3.9879965444014851</v>
      </c>
      <c r="BA32" s="100">
        <v>2.4986059683784019</v>
      </c>
      <c r="BB32" s="98">
        <v>185.4226027247804</v>
      </c>
      <c r="BC32" s="102"/>
      <c r="BD32" s="103"/>
      <c r="BE32" s="103"/>
      <c r="BF32" s="103"/>
    </row>
    <row r="33" spans="1:58" thickTop="1" thickBot="1" x14ac:dyDescent="0.45">
      <c r="A33" s="44">
        <v>33.4</v>
      </c>
      <c r="B33" s="66">
        <v>27</v>
      </c>
      <c r="C33" s="67">
        <v>0</v>
      </c>
      <c r="D33" s="45">
        <v>0.54</v>
      </c>
      <c r="E33" s="45">
        <v>1.5</v>
      </c>
      <c r="H33" s="73">
        <v>2345</v>
      </c>
      <c r="I33" s="47"/>
      <c r="J33" s="50"/>
      <c r="K33" s="53"/>
      <c r="L33" s="95">
        <f t="shared" si="1"/>
        <v>587.73484631107499</v>
      </c>
      <c r="Q33" s="96">
        <v>33.400001525878906</v>
      </c>
      <c r="R33" s="96">
        <v>27</v>
      </c>
      <c r="S33" s="96">
        <v>0</v>
      </c>
      <c r="T33" s="96">
        <v>0.54</v>
      </c>
      <c r="U33" s="96">
        <v>1.5</v>
      </c>
      <c r="V33" s="97">
        <v>2345</v>
      </c>
      <c r="W33" s="98">
        <v>2107.681</v>
      </c>
      <c r="X33" s="99">
        <v>7.9159998893737793</v>
      </c>
      <c r="Y33" s="98">
        <v>585.90499999999997</v>
      </c>
      <c r="Z33" s="98">
        <v>587.73500000000001</v>
      </c>
      <c r="AA33" s="98">
        <v>1914.964333536067</v>
      </c>
      <c r="AB33" s="98">
        <v>176.75577601770459</v>
      </c>
      <c r="AC33" s="98">
        <v>15.960810062523329</v>
      </c>
      <c r="AD33" s="98">
        <v>70.134887343934679</v>
      </c>
      <c r="AE33" s="98">
        <v>5.7455128627181642</v>
      </c>
      <c r="AF33" s="98">
        <v>0.60378391868357018</v>
      </c>
      <c r="AG33" s="98">
        <v>5.2275834297373772E-2</v>
      </c>
      <c r="AH33" s="99">
        <v>10.998552581588186</v>
      </c>
      <c r="AI33" s="100">
        <v>4.3280547287349433</v>
      </c>
      <c r="AJ33" s="100">
        <v>2.8615785985154565</v>
      </c>
      <c r="AK33" s="98">
        <v>608.75898746445557</v>
      </c>
      <c r="AL33" s="101"/>
      <c r="AM33" s="96">
        <v>0</v>
      </c>
      <c r="AN33" s="96">
        <v>0</v>
      </c>
      <c r="AO33" s="99">
        <v>8.3388099515483454</v>
      </c>
      <c r="AP33" s="98">
        <v>183.50959247624854</v>
      </c>
      <c r="AQ33" s="98">
        <v>184.31948491273022</v>
      </c>
      <c r="AR33" s="98">
        <v>1930.9555292020427</v>
      </c>
      <c r="AS33" s="98">
        <v>165.07681683830165</v>
      </c>
      <c r="AT33" s="98">
        <v>11.648662015461934</v>
      </c>
      <c r="AU33" s="98">
        <v>82.217912282291678</v>
      </c>
      <c r="AV33" s="98">
        <v>1.0541222721237435</v>
      </c>
      <c r="AW33" s="98">
        <v>0.58086938031910906</v>
      </c>
      <c r="AX33" s="98">
        <v>4.2511692584508466E-2</v>
      </c>
      <c r="AY33" s="99">
        <v>11.455529865455965</v>
      </c>
      <c r="AZ33" s="100">
        <v>3.9880886536749074</v>
      </c>
      <c r="BA33" s="100">
        <v>2.498663677751455</v>
      </c>
      <c r="BB33" s="98">
        <v>185.41649905123819</v>
      </c>
      <c r="BC33" s="102"/>
      <c r="BD33" s="103"/>
      <c r="BE33" s="103"/>
      <c r="BF33" s="103"/>
    </row>
    <row r="34" spans="1:58" thickTop="1" thickBot="1" x14ac:dyDescent="0.45">
      <c r="A34" s="44">
        <v>33.4</v>
      </c>
      <c r="B34" s="66">
        <v>27</v>
      </c>
      <c r="C34" s="67">
        <v>0</v>
      </c>
      <c r="D34" s="45">
        <v>0.54</v>
      </c>
      <c r="E34" s="45">
        <v>1.5</v>
      </c>
      <c r="H34" s="73">
        <v>2345</v>
      </c>
      <c r="I34" s="47"/>
      <c r="J34" s="50"/>
      <c r="K34" s="53"/>
      <c r="L34" s="95">
        <f t="shared" si="1"/>
        <v>587.7015214777</v>
      </c>
      <c r="Q34" s="96">
        <v>33.400001525878906</v>
      </c>
      <c r="R34" s="96">
        <v>27</v>
      </c>
      <c r="S34" s="96">
        <v>0</v>
      </c>
      <c r="T34" s="96">
        <v>0.54</v>
      </c>
      <c r="U34" s="96">
        <v>1.5</v>
      </c>
      <c r="V34" s="97">
        <v>2345</v>
      </c>
      <c r="W34" s="98">
        <v>2107.67</v>
      </c>
      <c r="X34" s="99">
        <v>7.9159998893737793</v>
      </c>
      <c r="Y34" s="98">
        <v>585.87199999999996</v>
      </c>
      <c r="Z34" s="98">
        <v>587.702</v>
      </c>
      <c r="AA34" s="98">
        <v>1914.9474837292089</v>
      </c>
      <c r="AB34" s="98">
        <v>176.7626789627968</v>
      </c>
      <c r="AC34" s="98">
        <v>15.959905893434771</v>
      </c>
      <c r="AD34" s="98">
        <v>70.137650125337558</v>
      </c>
      <c r="AE34" s="98">
        <v>5.745787802834065</v>
      </c>
      <c r="AF34" s="98">
        <v>0.603787105279883</v>
      </c>
      <c r="AG34" s="98">
        <v>5.2278248669029047E-2</v>
      </c>
      <c r="AH34" s="99">
        <v>10.998298256899512</v>
      </c>
      <c r="AI34" s="100">
        <v>4.3282237547482465</v>
      </c>
      <c r="AJ34" s="100">
        <v>2.8616903533920874</v>
      </c>
      <c r="AK34" s="98">
        <v>608.7245016797882</v>
      </c>
      <c r="AL34" s="101"/>
      <c r="AM34" s="96">
        <v>0</v>
      </c>
      <c r="AN34" s="96">
        <v>0</v>
      </c>
      <c r="AO34" s="99">
        <v>8.3388319387833043</v>
      </c>
      <c r="AP34" s="98">
        <v>183.49867306456088</v>
      </c>
      <c r="AQ34" s="98">
        <v>184.3085173098346</v>
      </c>
      <c r="AR34" s="98">
        <v>1930.938387198946</v>
      </c>
      <c r="AS34" s="98">
        <v>165.08370893404822</v>
      </c>
      <c r="AT34" s="98">
        <v>11.647968882560166</v>
      </c>
      <c r="AU34" s="98">
        <v>82.221212115013174</v>
      </c>
      <c r="AV34" s="98">
        <v>1.0541756410283711</v>
      </c>
      <c r="AW34" s="98">
        <v>0.58087165997588464</v>
      </c>
      <c r="AX34" s="98">
        <v>4.2513783896818688E-2</v>
      </c>
      <c r="AY34" s="99">
        <v>11.455236296179171</v>
      </c>
      <c r="AZ34" s="100">
        <v>3.9882551597256866</v>
      </c>
      <c r="BA34" s="100">
        <v>2.4987679990585616</v>
      </c>
      <c r="BB34" s="98">
        <v>185.40546617246875</v>
      </c>
      <c r="BC34" s="102"/>
      <c r="BD34" s="103"/>
      <c r="BE34" s="103"/>
      <c r="BF34" s="103"/>
    </row>
    <row r="35" spans="1:58" thickTop="1" thickBot="1" x14ac:dyDescent="0.45">
      <c r="A35" s="44">
        <v>33.4</v>
      </c>
      <c r="B35" s="66">
        <v>27</v>
      </c>
      <c r="C35" s="67">
        <v>0</v>
      </c>
      <c r="D35" s="45">
        <v>0.54</v>
      </c>
      <c r="E35" s="45">
        <v>1.5</v>
      </c>
      <c r="H35" s="73">
        <v>2345</v>
      </c>
      <c r="I35" s="47"/>
      <c r="J35" s="50"/>
      <c r="K35" s="53"/>
      <c r="L35" s="95">
        <f t="shared" si="1"/>
        <v>587.39978298640006</v>
      </c>
      <c r="Q35" s="96">
        <v>33.400001525878906</v>
      </c>
      <c r="R35" s="96">
        <v>27</v>
      </c>
      <c r="S35" s="96">
        <v>0</v>
      </c>
      <c r="T35" s="96">
        <v>0.54</v>
      </c>
      <c r="U35" s="96">
        <v>1.5</v>
      </c>
      <c r="V35" s="97">
        <v>2345</v>
      </c>
      <c r="W35" s="98">
        <v>2107.5720000000001</v>
      </c>
      <c r="X35" s="99">
        <v>7.9159998893737793</v>
      </c>
      <c r="Y35" s="98">
        <v>585.57100000000003</v>
      </c>
      <c r="Z35" s="98">
        <v>587.4</v>
      </c>
      <c r="AA35" s="98">
        <v>1914.7946831544232</v>
      </c>
      <c r="AB35" s="98">
        <v>176.82527741304438</v>
      </c>
      <c r="AC35" s="98">
        <v>15.951709885173591</v>
      </c>
      <c r="AD35" s="98">
        <v>70.162704140347813</v>
      </c>
      <c r="AE35" s="98">
        <v>5.7482812829875032</v>
      </c>
      <c r="AF35" s="98">
        <v>0.60381600222783904</v>
      </c>
      <c r="AG35" s="98">
        <v>5.2300144661521782E-2</v>
      </c>
      <c r="AH35" s="99">
        <v>10.99599262522703</v>
      </c>
      <c r="AI35" s="100">
        <v>4.3297565449331534</v>
      </c>
      <c r="AJ35" s="100">
        <v>2.8627037878017827</v>
      </c>
      <c r="AK35" s="98">
        <v>608.41189889394855</v>
      </c>
      <c r="AL35" s="101"/>
      <c r="AM35" s="96">
        <v>0</v>
      </c>
      <c r="AN35" s="96">
        <v>0</v>
      </c>
      <c r="AO35" s="99">
        <v>8.3390297975948009</v>
      </c>
      <c r="AP35" s="98">
        <v>183.40043762544462</v>
      </c>
      <c r="AQ35" s="98">
        <v>184.20984832314153</v>
      </c>
      <c r="AR35" s="98">
        <v>1930.7841046986819</v>
      </c>
      <c r="AS35" s="98">
        <v>165.14573977565578</v>
      </c>
      <c r="AT35" s="98">
        <v>11.641733178951096</v>
      </c>
      <c r="AU35" s="98">
        <v>82.250911062364253</v>
      </c>
      <c r="AV35" s="98">
        <v>1.054656018901047</v>
      </c>
      <c r="AW35" s="98">
        <v>0.58089217766713408</v>
      </c>
      <c r="AX35" s="98">
        <v>4.2532607699729615E-2</v>
      </c>
      <c r="AY35" s="99">
        <v>11.452595007984442</v>
      </c>
      <c r="AZ35" s="100">
        <v>3.9897537620147978</v>
      </c>
      <c r="BA35" s="100">
        <v>2.499706920790842</v>
      </c>
      <c r="BB35" s="98">
        <v>185.30620993764245</v>
      </c>
      <c r="BC35" s="102"/>
      <c r="BD35" s="103"/>
      <c r="BE35" s="103"/>
      <c r="BF35" s="103"/>
    </row>
    <row r="36" spans="1:58" thickTop="1" thickBot="1" x14ac:dyDescent="0.45">
      <c r="A36" s="44">
        <v>33.4</v>
      </c>
      <c r="B36" s="66">
        <v>27</v>
      </c>
      <c r="C36" s="67">
        <v>0</v>
      </c>
      <c r="D36" s="45">
        <v>0.54</v>
      </c>
      <c r="E36" s="45">
        <v>1.5</v>
      </c>
      <c r="H36" s="73">
        <v>2345</v>
      </c>
      <c r="I36" s="47"/>
      <c r="J36" s="50"/>
      <c r="K36" s="53"/>
      <c r="L36" s="95">
        <f t="shared" si="1"/>
        <v>838.30782343992496</v>
      </c>
      <c r="Q36" s="96">
        <v>33.400001525878906</v>
      </c>
      <c r="R36" s="96">
        <v>27</v>
      </c>
      <c r="S36" s="96">
        <v>0</v>
      </c>
      <c r="T36" s="96">
        <v>0.54</v>
      </c>
      <c r="U36" s="96">
        <v>1.5</v>
      </c>
      <c r="V36" s="97">
        <v>2345</v>
      </c>
      <c r="W36" s="98">
        <v>2171.893</v>
      </c>
      <c r="X36" s="99">
        <v>7.7829999923706055</v>
      </c>
      <c r="Y36" s="98">
        <v>835.69799999999998</v>
      </c>
      <c r="Z36" s="98">
        <v>838.30799999999999</v>
      </c>
      <c r="AA36" s="98">
        <v>2012.2885553481967</v>
      </c>
      <c r="AB36" s="98">
        <v>136.83925562787095</v>
      </c>
      <c r="AC36" s="98">
        <v>22.765488622881417</v>
      </c>
      <c r="AD36" s="98">
        <v>54.192817671807411</v>
      </c>
      <c r="AE36" s="98">
        <v>4.2328835626494303</v>
      </c>
      <c r="AF36" s="98">
        <v>0.58514537418215773</v>
      </c>
      <c r="AG36" s="98">
        <v>3.8869737303666309E-2</v>
      </c>
      <c r="AH36" s="99">
        <v>12.745285522924926</v>
      </c>
      <c r="AI36" s="100">
        <v>3.350655920502732</v>
      </c>
      <c r="AJ36" s="100">
        <v>2.2153521325508447</v>
      </c>
      <c r="AK36" s="98">
        <v>868.29526490143257</v>
      </c>
      <c r="AL36" s="101"/>
      <c r="AM36" s="96">
        <v>0</v>
      </c>
      <c r="AN36" s="96">
        <v>0</v>
      </c>
      <c r="AO36" s="99">
        <v>8.1983567065224445</v>
      </c>
      <c r="AP36" s="98">
        <v>266.50907236386763</v>
      </c>
      <c r="AQ36" s="98">
        <v>267.68527072521039</v>
      </c>
      <c r="AR36" s="98">
        <v>2029.4214845431252</v>
      </c>
      <c r="AS36" s="98">
        <v>125.55465604539694</v>
      </c>
      <c r="AT36" s="98">
        <v>16.917230680584851</v>
      </c>
      <c r="AU36" s="98">
        <v>63.113959164236199</v>
      </c>
      <c r="AV36" s="98">
        <v>0.76284753009554984</v>
      </c>
      <c r="AW36" s="98">
        <v>0.56775093549102429</v>
      </c>
      <c r="AX36" s="98">
        <v>3.1007702645159778E-2</v>
      </c>
      <c r="AY36" s="99">
        <v>13.534303447298386</v>
      </c>
      <c r="AZ36" s="100">
        <v>3.0332732892540473</v>
      </c>
      <c r="BA36" s="100">
        <v>1.900441652812513</v>
      </c>
      <c r="BB36" s="98">
        <v>269.27845294788716</v>
      </c>
      <c r="BC36" s="102"/>
      <c r="BD36" s="103"/>
      <c r="BE36" s="103"/>
      <c r="BF36" s="103"/>
    </row>
    <row r="37" spans="1:58" thickTop="1" thickBot="1" x14ac:dyDescent="0.45">
      <c r="A37" s="44">
        <v>33.4</v>
      </c>
      <c r="B37" s="66">
        <v>27</v>
      </c>
      <c r="C37" s="67">
        <v>0</v>
      </c>
      <c r="D37" s="45">
        <v>0.54</v>
      </c>
      <c r="E37" s="45">
        <v>1.5</v>
      </c>
      <c r="H37" s="73">
        <v>2345</v>
      </c>
      <c r="I37" s="47"/>
      <c r="J37" s="50"/>
      <c r="K37" s="53"/>
      <c r="L37" s="95">
        <f t="shared" si="1"/>
        <v>838.28118857310005</v>
      </c>
      <c r="Q37" s="96">
        <v>33.400001525878906</v>
      </c>
      <c r="R37" s="96">
        <v>27</v>
      </c>
      <c r="S37" s="96">
        <v>0</v>
      </c>
      <c r="T37" s="96">
        <v>0.54</v>
      </c>
      <c r="U37" s="96">
        <v>1.5</v>
      </c>
      <c r="V37" s="97">
        <v>2345</v>
      </c>
      <c r="W37" s="98">
        <v>2171.8879999999999</v>
      </c>
      <c r="X37" s="99">
        <v>7.7829999923706055</v>
      </c>
      <c r="Y37" s="98">
        <v>835.67100000000005</v>
      </c>
      <c r="Z37" s="98">
        <v>838.28099999999995</v>
      </c>
      <c r="AA37" s="98">
        <v>2012.2806110593372</v>
      </c>
      <c r="AB37" s="98">
        <v>136.84251741873703</v>
      </c>
      <c r="AC37" s="98">
        <v>22.764766236057881</v>
      </c>
      <c r="AD37" s="98">
        <v>54.194117697767268</v>
      </c>
      <c r="AE37" s="98">
        <v>4.233001171869903</v>
      </c>
      <c r="AF37" s="98">
        <v>0.58514692583766481</v>
      </c>
      <c r="AG37" s="98">
        <v>3.887078929949879E-2</v>
      </c>
      <c r="AH37" s="99">
        <v>12.74511830283407</v>
      </c>
      <c r="AI37" s="100">
        <v>3.3507357889500331</v>
      </c>
      <c r="AJ37" s="100">
        <v>2.215404939147299</v>
      </c>
      <c r="AK37" s="98">
        <v>868.26771244759868</v>
      </c>
      <c r="AL37" s="101"/>
      <c r="AM37" s="96">
        <v>0</v>
      </c>
      <c r="AN37" s="96">
        <v>0</v>
      </c>
      <c r="AO37" s="99">
        <v>8.1983700514882134</v>
      </c>
      <c r="AP37" s="98">
        <v>266.49978793747607</v>
      </c>
      <c r="AQ37" s="98">
        <v>267.6759453233766</v>
      </c>
      <c r="AR37" s="98">
        <v>2029.4131438924842</v>
      </c>
      <c r="AS37" s="98">
        <v>125.55799810931843</v>
      </c>
      <c r="AT37" s="98">
        <v>16.91664133185661</v>
      </c>
      <c r="AU37" s="98">
        <v>63.115589991970978</v>
      </c>
      <c r="AV37" s="98">
        <v>0.7628709711729974</v>
      </c>
      <c r="AW37" s="98">
        <v>0.56775205864161238</v>
      </c>
      <c r="AX37" s="98">
        <v>3.1008635764949138E-2</v>
      </c>
      <c r="AY37" s="99">
        <v>13.534088893852804</v>
      </c>
      <c r="AZ37" s="100">
        <v>3.033354030132509</v>
      </c>
      <c r="BA37" s="100">
        <v>1.9004922395265611</v>
      </c>
      <c r="BB37" s="98">
        <v>269.26907204406632</v>
      </c>
      <c r="BC37" s="102"/>
      <c r="BD37" s="103"/>
      <c r="BE37" s="103"/>
      <c r="BF37" s="103"/>
    </row>
    <row r="38" spans="1:58" thickTop="1" thickBot="1" x14ac:dyDescent="0.45">
      <c r="A38" s="44">
        <v>33.4</v>
      </c>
      <c r="B38" s="66">
        <v>27</v>
      </c>
      <c r="C38" s="67">
        <v>0</v>
      </c>
      <c r="D38" s="45">
        <v>0.54</v>
      </c>
      <c r="E38" s="45">
        <v>1.5</v>
      </c>
      <c r="H38" s="73">
        <v>2345</v>
      </c>
      <c r="I38" s="47"/>
      <c r="J38" s="50"/>
      <c r="K38" s="53"/>
      <c r="L38" s="95">
        <f t="shared" si="1"/>
        <v>838.19388400962498</v>
      </c>
      <c r="Q38" s="96">
        <v>33.400001525878906</v>
      </c>
      <c r="R38" s="96">
        <v>27</v>
      </c>
      <c r="S38" s="96">
        <v>0</v>
      </c>
      <c r="T38" s="96">
        <v>0.54</v>
      </c>
      <c r="U38" s="96">
        <v>1.5</v>
      </c>
      <c r="V38" s="97">
        <v>2345</v>
      </c>
      <c r="W38" s="98">
        <v>2171.87</v>
      </c>
      <c r="X38" s="99">
        <v>7.7829999923706055</v>
      </c>
      <c r="Y38" s="98">
        <v>835.58399999999995</v>
      </c>
      <c r="Z38" s="98">
        <v>838.19399999999996</v>
      </c>
      <c r="AA38" s="98">
        <v>2012.2545503759773</v>
      </c>
      <c r="AB38" s="98">
        <v>136.85321749143921</v>
      </c>
      <c r="AC38" s="98">
        <v>22.762396744048161</v>
      </c>
      <c r="AD38" s="98">
        <v>54.198382343365914</v>
      </c>
      <c r="AE38" s="98">
        <v>4.2333869870835654</v>
      </c>
      <c r="AF38" s="98">
        <v>0.58515201588374299</v>
      </c>
      <c r="AG38" s="98">
        <v>3.8874240344785739E-2</v>
      </c>
      <c r="AH38" s="99">
        <v>12.744569778785165</v>
      </c>
      <c r="AI38" s="100">
        <v>3.350997791704907</v>
      </c>
      <c r="AJ38" s="100">
        <v>2.2155781674272284</v>
      </c>
      <c r="AK38" s="98">
        <v>868.17733798743018</v>
      </c>
      <c r="AL38" s="101"/>
      <c r="AM38" s="96">
        <v>0</v>
      </c>
      <c r="AN38" s="96">
        <v>0</v>
      </c>
      <c r="AO38" s="99">
        <v>8.1984123091035954</v>
      </c>
      <c r="AP38" s="98">
        <v>266.47039020090739</v>
      </c>
      <c r="AQ38" s="98">
        <v>267.64641784424691</v>
      </c>
      <c r="AR38" s="98">
        <v>2029.3867315093055</v>
      </c>
      <c r="AS38" s="98">
        <v>125.56858144748711</v>
      </c>
      <c r="AT38" s="98">
        <v>16.914775247948988</v>
      </c>
      <c r="AU38" s="98">
        <v>63.120754328860329</v>
      </c>
      <c r="AV38" s="98">
        <v>0.76294520346892514</v>
      </c>
      <c r="AW38" s="98">
        <v>0.56775561530100938</v>
      </c>
      <c r="AX38" s="98">
        <v>3.1011590724726864E-2</v>
      </c>
      <c r="AY38" s="99">
        <v>13.53340951523084</v>
      </c>
      <c r="AZ38" s="100">
        <v>3.0336097128605681</v>
      </c>
      <c r="BA38" s="100">
        <v>1.9006524328424848</v>
      </c>
      <c r="BB38" s="98">
        <v>269.23936882626151</v>
      </c>
      <c r="BC38" s="102"/>
      <c r="BD38" s="103"/>
      <c r="BE38" s="103"/>
      <c r="BF38" s="103"/>
    </row>
    <row r="39" spans="1:58" thickTop="1" thickBot="1" x14ac:dyDescent="0.45">
      <c r="A39" s="44">
        <v>33.4</v>
      </c>
      <c r="B39" s="66">
        <v>27</v>
      </c>
      <c r="C39" s="67">
        <v>0</v>
      </c>
      <c r="D39" s="45">
        <v>0.54</v>
      </c>
      <c r="E39" s="45">
        <v>1.5</v>
      </c>
      <c r="H39" s="73">
        <v>2345</v>
      </c>
      <c r="I39" s="47"/>
      <c r="J39" s="50"/>
      <c r="K39" s="53"/>
      <c r="L39" s="95">
        <f t="shared" si="1"/>
        <v>837.43840778702497</v>
      </c>
      <c r="Q39" s="96">
        <v>33.400001525878906</v>
      </c>
      <c r="R39" s="96">
        <v>27</v>
      </c>
      <c r="S39" s="96">
        <v>0</v>
      </c>
      <c r="T39" s="96">
        <v>0.54</v>
      </c>
      <c r="U39" s="96">
        <v>1.5</v>
      </c>
      <c r="V39" s="97">
        <v>2345</v>
      </c>
      <c r="W39" s="98">
        <v>2171.7159999999999</v>
      </c>
      <c r="X39" s="99">
        <v>7.7829999923706055</v>
      </c>
      <c r="Y39" s="98">
        <v>834.83100000000002</v>
      </c>
      <c r="Z39" s="98">
        <v>837.43799999999999</v>
      </c>
      <c r="AA39" s="98">
        <v>2012.0287136307873</v>
      </c>
      <c r="AB39" s="98">
        <v>136.94594196517372</v>
      </c>
      <c r="AC39" s="98">
        <v>22.74187906138982</v>
      </c>
      <c r="AD39" s="98">
        <v>54.235339015393414</v>
      </c>
      <c r="AE39" s="98">
        <v>4.2367307966083958</v>
      </c>
      <c r="AF39" s="98">
        <v>0.58519612193864756</v>
      </c>
      <c r="AG39" s="98">
        <v>3.8904149415819135E-2</v>
      </c>
      <c r="AH39" s="99">
        <v>12.739818287177634</v>
      </c>
      <c r="AI39" s="100">
        <v>3.3532682498820465</v>
      </c>
      <c r="AJ39" s="100">
        <v>2.2170793255538559</v>
      </c>
      <c r="AK39" s="98">
        <v>867.39477595074743</v>
      </c>
      <c r="AL39" s="101"/>
      <c r="AM39" s="96">
        <v>0</v>
      </c>
      <c r="AN39" s="96">
        <v>0</v>
      </c>
      <c r="AO39" s="99">
        <v>8.1987791909369641</v>
      </c>
      <c r="AP39" s="98">
        <v>266.21528230405681</v>
      </c>
      <c r="AQ39" s="98">
        <v>267.39018406643629</v>
      </c>
      <c r="AR39" s="98">
        <v>2029.1573401929977</v>
      </c>
      <c r="AS39" s="98">
        <v>125.66049805577876</v>
      </c>
      <c r="AT39" s="98">
        <v>16.898581731153698</v>
      </c>
      <c r="AU39" s="98">
        <v>63.16560565083951</v>
      </c>
      <c r="AV39" s="98">
        <v>0.76358999406839678</v>
      </c>
      <c r="AW39" s="98">
        <v>0.56778650309531065</v>
      </c>
      <c r="AX39" s="98">
        <v>3.103725735862968E-2</v>
      </c>
      <c r="AY39" s="99">
        <v>13.527512244002128</v>
      </c>
      <c r="AZ39" s="100">
        <v>3.0358303249951679</v>
      </c>
      <c r="BA39" s="100">
        <v>1.9020437165788644</v>
      </c>
      <c r="BB39" s="98">
        <v>268.9816100220699</v>
      </c>
      <c r="BC39" s="102"/>
      <c r="BD39" s="103"/>
      <c r="BE39" s="103"/>
      <c r="BF39" s="103"/>
    </row>
    <row r="40" spans="1:58" thickTop="1" thickBot="1" x14ac:dyDescent="0.45">
      <c r="A40" s="44"/>
      <c r="B40" s="44"/>
      <c r="I40" s="47"/>
      <c r="J40" s="50"/>
      <c r="K40" s="53"/>
      <c r="V40" s="36"/>
      <c r="W40" s="37"/>
      <c r="X40" s="38"/>
      <c r="Y40" s="37"/>
      <c r="Z40" s="37"/>
      <c r="AA40" s="37"/>
      <c r="AB40" s="60"/>
      <c r="AC40" s="60"/>
      <c r="AD40" s="37"/>
      <c r="AE40" s="60"/>
      <c r="AF40" s="60"/>
      <c r="AG40" s="37"/>
      <c r="AH40" s="38"/>
      <c r="AI40" s="39"/>
      <c r="AJ40" s="39"/>
      <c r="AK40" s="37"/>
      <c r="AM40" s="38"/>
      <c r="AN40" s="37"/>
      <c r="AO40" s="38"/>
      <c r="AP40" s="37"/>
      <c r="AQ40" s="37"/>
      <c r="AR40" s="37"/>
      <c r="AS40" s="37"/>
      <c r="AT40" s="37"/>
      <c r="AU40" s="37"/>
      <c r="AV40" s="37"/>
      <c r="AW40" s="37"/>
      <c r="AX40" s="37"/>
      <c r="AY40" s="38"/>
      <c r="AZ40" s="39"/>
      <c r="BA40" s="39"/>
      <c r="BB40" s="37"/>
    </row>
    <row r="41" spans="1:58" thickTop="1" thickBot="1" x14ac:dyDescent="0.45">
      <c r="A41" s="44"/>
      <c r="B41" s="44"/>
      <c r="I41" s="47"/>
      <c r="J41" s="50"/>
      <c r="K41" s="53"/>
      <c r="V41" s="36"/>
      <c r="W41" s="37"/>
      <c r="X41" s="38"/>
      <c r="Y41" s="37"/>
      <c r="Z41" s="37"/>
      <c r="AA41" s="37"/>
      <c r="AB41" s="60"/>
      <c r="AC41" s="60"/>
      <c r="AD41" s="37"/>
      <c r="AE41" s="60"/>
      <c r="AF41" s="60"/>
      <c r="AG41" s="37"/>
      <c r="AH41" s="38"/>
      <c r="AI41" s="39"/>
      <c r="AJ41" s="39"/>
      <c r="AK41" s="37"/>
      <c r="AM41" s="38"/>
      <c r="AN41" s="37"/>
      <c r="AO41" s="38"/>
      <c r="AP41" s="37"/>
      <c r="AQ41" s="37"/>
      <c r="AR41" s="37"/>
      <c r="AS41" s="37"/>
      <c r="AT41" s="37"/>
      <c r="AU41" s="37"/>
      <c r="AV41" s="37"/>
      <c r="AW41" s="37"/>
      <c r="AX41" s="37"/>
      <c r="AY41" s="38"/>
      <c r="AZ41" s="39"/>
      <c r="BA41" s="39"/>
      <c r="BB41" s="37"/>
    </row>
    <row r="42" spans="1:58" thickTop="1" thickBot="1" x14ac:dyDescent="0.45">
      <c r="A42" s="44"/>
      <c r="B42" s="44"/>
      <c r="I42" s="47"/>
      <c r="J42" s="50"/>
      <c r="K42" s="53"/>
      <c r="V42" s="36"/>
      <c r="W42" s="37"/>
      <c r="X42" s="38"/>
      <c r="Y42" s="37"/>
      <c r="Z42" s="37"/>
      <c r="AA42" s="37"/>
      <c r="AB42" s="60"/>
      <c r="AC42" s="60"/>
      <c r="AD42" s="37"/>
      <c r="AE42" s="60"/>
      <c r="AF42" s="60"/>
      <c r="AG42" s="37"/>
      <c r="AH42" s="38"/>
      <c r="AI42" s="39"/>
      <c r="AJ42" s="39"/>
      <c r="AK42" s="37"/>
      <c r="AM42" s="38"/>
      <c r="AN42" s="37"/>
      <c r="AO42" s="38"/>
      <c r="AP42" s="37"/>
      <c r="AQ42" s="37"/>
      <c r="AR42" s="37"/>
      <c r="AS42" s="37"/>
      <c r="AT42" s="37"/>
      <c r="AU42" s="37"/>
      <c r="AV42" s="37"/>
      <c r="AW42" s="37"/>
      <c r="AX42" s="37"/>
      <c r="AY42" s="38"/>
      <c r="AZ42" s="39"/>
      <c r="BA42" s="39"/>
      <c r="BB42" s="37"/>
    </row>
    <row r="43" spans="1:58" thickTop="1" thickBot="1" x14ac:dyDescent="0.45">
      <c r="A43" s="44"/>
      <c r="B43" s="44"/>
      <c r="I43" s="47"/>
      <c r="J43" s="50"/>
      <c r="K43" s="53"/>
      <c r="V43" s="36"/>
      <c r="W43" s="37"/>
      <c r="X43" s="38"/>
      <c r="Y43" s="37"/>
      <c r="Z43" s="37"/>
      <c r="AA43" s="37"/>
      <c r="AB43" s="60"/>
      <c r="AC43" s="60"/>
      <c r="AD43" s="37"/>
      <c r="AE43" s="60"/>
      <c r="AF43" s="60"/>
      <c r="AG43" s="37"/>
      <c r="AH43" s="38"/>
      <c r="AI43" s="39"/>
      <c r="AJ43" s="39"/>
      <c r="AK43" s="37"/>
      <c r="AM43" s="38"/>
      <c r="AN43" s="37"/>
      <c r="AO43" s="38"/>
      <c r="AP43" s="37"/>
      <c r="AQ43" s="37"/>
      <c r="AR43" s="37"/>
      <c r="AS43" s="37"/>
      <c r="AT43" s="37"/>
      <c r="AU43" s="37"/>
      <c r="AV43" s="37"/>
      <c r="AW43" s="37"/>
      <c r="AX43" s="37"/>
      <c r="AY43" s="38"/>
      <c r="AZ43" s="39"/>
      <c r="BA43" s="39"/>
      <c r="BB43" s="37"/>
    </row>
    <row r="44" spans="1:58" thickTop="1" thickBot="1" x14ac:dyDescent="0.45">
      <c r="A44" s="44"/>
      <c r="B44" s="44"/>
      <c r="I44" s="47"/>
      <c r="J44" s="50"/>
      <c r="K44" s="53"/>
      <c r="V44" s="36"/>
      <c r="W44" s="37"/>
      <c r="X44" s="38"/>
      <c r="Y44" s="37"/>
      <c r="Z44" s="37"/>
      <c r="AA44" s="37"/>
      <c r="AB44" s="60"/>
      <c r="AC44" s="60"/>
      <c r="AD44" s="37"/>
      <c r="AE44" s="60"/>
      <c r="AF44" s="60"/>
      <c r="AG44" s="37"/>
      <c r="AH44" s="38"/>
      <c r="AI44" s="39"/>
      <c r="AJ44" s="39"/>
      <c r="AK44" s="37"/>
      <c r="AM44" s="38"/>
      <c r="AN44" s="37"/>
      <c r="AO44" s="38"/>
      <c r="AP44" s="37"/>
      <c r="AQ44" s="37"/>
      <c r="AR44" s="37"/>
      <c r="AS44" s="37"/>
      <c r="AT44" s="37"/>
      <c r="AU44" s="37"/>
      <c r="AV44" s="37"/>
      <c r="AW44" s="37"/>
      <c r="AX44" s="37"/>
      <c r="AY44" s="38"/>
      <c r="AZ44" s="39"/>
      <c r="BA44" s="39"/>
      <c r="BB44" s="37"/>
    </row>
    <row r="45" spans="1:58" thickTop="1" thickBot="1" x14ac:dyDescent="0.45">
      <c r="A45" s="50"/>
      <c r="B45" s="51"/>
      <c r="J45" s="52"/>
      <c r="K45" s="53"/>
      <c r="V45" s="36"/>
      <c r="W45" s="37"/>
      <c r="X45" s="38"/>
      <c r="Y45" s="37"/>
      <c r="Z45" s="37"/>
      <c r="AA45" s="37"/>
      <c r="AB45" s="37"/>
      <c r="AC45" s="37"/>
      <c r="AD45" s="37"/>
      <c r="AE45" s="37"/>
      <c r="AF45" s="37"/>
      <c r="AG45" s="37"/>
      <c r="AH45" s="38"/>
      <c r="AI45" s="39"/>
      <c r="AJ45" s="39"/>
      <c r="AK45" s="37"/>
      <c r="AM45" s="38"/>
      <c r="AN45" s="37"/>
      <c r="AO45" s="38"/>
      <c r="AP45" s="37"/>
      <c r="AQ45" s="37"/>
      <c r="AR45" s="37"/>
      <c r="AS45" s="37"/>
      <c r="AT45" s="37"/>
      <c r="AU45" s="37"/>
      <c r="AV45" s="37"/>
      <c r="AW45" s="37"/>
      <c r="AX45" s="37"/>
      <c r="AY45" s="38"/>
      <c r="AZ45" s="39"/>
      <c r="BA45" s="39"/>
      <c r="BB45" s="37"/>
    </row>
    <row r="46" spans="1:58" thickTop="1" thickBot="1" x14ac:dyDescent="0.45">
      <c r="A46" s="50"/>
      <c r="B46" s="51"/>
      <c r="J46" s="52"/>
      <c r="K46" s="53"/>
      <c r="V46" s="36"/>
      <c r="W46" s="37"/>
      <c r="X46" s="38"/>
      <c r="Y46" s="37"/>
      <c r="Z46" s="37"/>
      <c r="AA46" s="37"/>
      <c r="AB46" s="37"/>
      <c r="AC46" s="37"/>
      <c r="AD46" s="37"/>
      <c r="AE46" s="37"/>
      <c r="AF46" s="37"/>
      <c r="AG46" s="37"/>
      <c r="AH46" s="38"/>
      <c r="AI46" s="39"/>
      <c r="AJ46" s="39"/>
      <c r="AK46" s="37"/>
      <c r="AM46" s="38"/>
      <c r="AN46" s="37"/>
      <c r="AO46" s="38"/>
      <c r="AP46" s="37"/>
      <c r="AQ46" s="37"/>
      <c r="AR46" s="37"/>
      <c r="AS46" s="37"/>
      <c r="AT46" s="37"/>
      <c r="AU46" s="37"/>
      <c r="AV46" s="37"/>
      <c r="AW46" s="37"/>
      <c r="AX46" s="37"/>
      <c r="AY46" s="38"/>
      <c r="AZ46" s="39"/>
      <c r="BA46" s="39"/>
      <c r="BB46" s="37"/>
    </row>
    <row r="47" spans="1:58" thickTop="1" thickBot="1" x14ac:dyDescent="0.45">
      <c r="A47" s="50"/>
      <c r="B47" s="51"/>
      <c r="J47" s="52"/>
      <c r="K47" s="53"/>
      <c r="V47" s="36"/>
      <c r="W47" s="37"/>
      <c r="X47" s="38"/>
      <c r="Y47" s="37"/>
      <c r="Z47" s="37"/>
      <c r="AA47" s="37"/>
      <c r="AB47" s="37"/>
      <c r="AC47" s="37"/>
      <c r="AD47" s="37"/>
      <c r="AE47" s="37"/>
      <c r="AF47" s="37"/>
      <c r="AG47" s="37"/>
      <c r="AH47" s="38"/>
      <c r="AI47" s="39"/>
      <c r="AJ47" s="39"/>
      <c r="AK47" s="37"/>
      <c r="AM47" s="38"/>
      <c r="AN47" s="37"/>
      <c r="AO47" s="38"/>
      <c r="AP47" s="37"/>
      <c r="AQ47" s="37"/>
      <c r="AR47" s="37"/>
      <c r="AS47" s="37"/>
      <c r="AT47" s="37"/>
      <c r="AU47" s="37"/>
      <c r="AV47" s="37"/>
      <c r="AW47" s="37"/>
      <c r="AX47" s="37"/>
      <c r="AY47" s="38"/>
      <c r="AZ47" s="39"/>
      <c r="BA47" s="39"/>
      <c r="BB47" s="37"/>
    </row>
    <row r="48" spans="1:58" thickTop="1" thickBot="1" x14ac:dyDescent="0.45">
      <c r="A48" s="50"/>
      <c r="B48" s="51"/>
      <c r="J48" s="52"/>
      <c r="K48" s="53"/>
      <c r="V48" s="36"/>
      <c r="W48" s="37"/>
      <c r="X48" s="38"/>
      <c r="Y48" s="37"/>
      <c r="Z48" s="37"/>
      <c r="AA48" s="37"/>
      <c r="AB48" s="37"/>
      <c r="AC48" s="37"/>
      <c r="AD48" s="37"/>
      <c r="AE48" s="37"/>
      <c r="AF48" s="37"/>
      <c r="AG48" s="37"/>
      <c r="AH48" s="38"/>
      <c r="AI48" s="39"/>
      <c r="AJ48" s="39"/>
      <c r="AK48" s="37"/>
      <c r="AM48" s="38"/>
      <c r="AN48" s="37"/>
      <c r="AO48" s="38"/>
      <c r="AP48" s="37"/>
      <c r="AQ48" s="37"/>
      <c r="AR48" s="37"/>
      <c r="AS48" s="37"/>
      <c r="AT48" s="37"/>
      <c r="AU48" s="37"/>
      <c r="AV48" s="37"/>
      <c r="AW48" s="37"/>
      <c r="AX48" s="37"/>
      <c r="AY48" s="38"/>
      <c r="AZ48" s="39"/>
      <c r="BA48" s="39"/>
      <c r="BB48" s="37"/>
    </row>
    <row r="49" spans="1:54" thickTop="1" thickBot="1" x14ac:dyDescent="0.45">
      <c r="A49" s="50"/>
      <c r="B49" s="51"/>
      <c r="J49" s="52"/>
      <c r="K49" s="53"/>
      <c r="V49" s="36"/>
      <c r="W49" s="37"/>
      <c r="X49" s="38"/>
      <c r="Y49" s="37"/>
      <c r="Z49" s="37"/>
      <c r="AA49" s="37"/>
      <c r="AB49" s="37"/>
      <c r="AC49" s="37"/>
      <c r="AD49" s="37"/>
      <c r="AE49" s="37"/>
      <c r="AF49" s="37"/>
      <c r="AG49" s="37"/>
      <c r="AH49" s="38"/>
      <c r="AI49" s="39"/>
      <c r="AJ49" s="39"/>
      <c r="AK49" s="37"/>
      <c r="AM49" s="38"/>
      <c r="AN49" s="37"/>
      <c r="AO49" s="38"/>
      <c r="AP49" s="37"/>
      <c r="AQ49" s="37"/>
      <c r="AR49" s="37"/>
      <c r="AS49" s="37"/>
      <c r="AT49" s="37"/>
      <c r="AU49" s="37"/>
      <c r="AV49" s="37"/>
      <c r="AW49" s="37"/>
      <c r="AX49" s="37"/>
      <c r="AY49" s="38"/>
      <c r="AZ49" s="39"/>
      <c r="BA49" s="39"/>
      <c r="BB49" s="37"/>
    </row>
    <row r="50" spans="1:54" thickTop="1" thickBot="1" x14ac:dyDescent="0.45">
      <c r="A50" s="50"/>
      <c r="B50" s="51"/>
      <c r="J50" s="52"/>
      <c r="K50" s="53"/>
      <c r="V50" s="36"/>
      <c r="W50" s="37"/>
      <c r="X50" s="38"/>
      <c r="Y50" s="37"/>
      <c r="Z50" s="37"/>
      <c r="AA50" s="37"/>
      <c r="AB50" s="37"/>
      <c r="AC50" s="37"/>
      <c r="AD50" s="37"/>
      <c r="AE50" s="37"/>
      <c r="AF50" s="37"/>
      <c r="AG50" s="37"/>
      <c r="AH50" s="38"/>
      <c r="AI50" s="39"/>
      <c r="AJ50" s="39"/>
      <c r="AK50" s="37"/>
      <c r="AM50" s="38"/>
      <c r="AN50" s="37"/>
      <c r="AO50" s="38"/>
      <c r="AP50" s="37"/>
      <c r="AQ50" s="37"/>
      <c r="AR50" s="37"/>
      <c r="AS50" s="37"/>
      <c r="AT50" s="37"/>
      <c r="AU50" s="37"/>
      <c r="AV50" s="37"/>
      <c r="AW50" s="37"/>
      <c r="AX50" s="37"/>
      <c r="AY50" s="38"/>
      <c r="AZ50" s="39"/>
      <c r="BA50" s="39"/>
      <c r="BB50" s="37"/>
    </row>
    <row r="51" spans="1:54" thickTop="1" thickBot="1" x14ac:dyDescent="0.45">
      <c r="A51" s="50"/>
      <c r="B51" s="51"/>
      <c r="J51" s="52"/>
      <c r="K51" s="53"/>
      <c r="V51" s="36"/>
      <c r="W51" s="37"/>
      <c r="X51" s="38"/>
      <c r="Y51" s="37"/>
      <c r="Z51" s="37"/>
      <c r="AA51" s="37"/>
      <c r="AB51" s="37"/>
      <c r="AC51" s="37"/>
      <c r="AD51" s="37"/>
      <c r="AE51" s="37"/>
      <c r="AF51" s="37"/>
      <c r="AG51" s="37"/>
      <c r="AH51" s="38"/>
      <c r="AI51" s="39"/>
      <c r="AJ51" s="39"/>
      <c r="AK51" s="37"/>
      <c r="AM51" s="38"/>
      <c r="AN51" s="37"/>
      <c r="AO51" s="38"/>
      <c r="AP51" s="37"/>
      <c r="AQ51" s="37"/>
      <c r="AR51" s="37"/>
      <c r="AS51" s="37"/>
      <c r="AT51" s="37"/>
      <c r="AU51" s="37"/>
      <c r="AV51" s="37"/>
      <c r="AW51" s="37"/>
      <c r="AX51" s="37"/>
      <c r="AY51" s="38"/>
      <c r="AZ51" s="39"/>
      <c r="BA51" s="39"/>
      <c r="BB51" s="37"/>
    </row>
    <row r="52" spans="1:54" thickTop="1" thickBot="1" x14ac:dyDescent="0.45">
      <c r="A52" s="50"/>
      <c r="B52" s="51"/>
      <c r="J52" s="52"/>
      <c r="K52" s="53"/>
      <c r="V52" s="36"/>
      <c r="W52" s="37"/>
      <c r="X52" s="38"/>
      <c r="Y52" s="37"/>
      <c r="Z52" s="37"/>
      <c r="AA52" s="37"/>
      <c r="AB52" s="37"/>
      <c r="AC52" s="37"/>
      <c r="AD52" s="37"/>
      <c r="AE52" s="37"/>
      <c r="AF52" s="37"/>
      <c r="AG52" s="37"/>
      <c r="AH52" s="38"/>
      <c r="AI52" s="39"/>
      <c r="AJ52" s="39"/>
      <c r="AK52" s="37"/>
      <c r="AM52" s="38"/>
      <c r="AN52" s="37"/>
      <c r="AO52" s="38"/>
      <c r="AP52" s="37"/>
      <c r="AQ52" s="37"/>
      <c r="AR52" s="37"/>
      <c r="AS52" s="37"/>
      <c r="AT52" s="37"/>
      <c r="AU52" s="37"/>
      <c r="AV52" s="37"/>
      <c r="AW52" s="37"/>
      <c r="AX52" s="37"/>
      <c r="AY52" s="38"/>
      <c r="AZ52" s="39"/>
      <c r="BA52" s="39"/>
      <c r="BB52" s="37"/>
    </row>
    <row r="53" spans="1:54" thickTop="1" thickBot="1" x14ac:dyDescent="0.45">
      <c r="A53" s="50"/>
      <c r="B53" s="51"/>
      <c r="J53" s="52"/>
      <c r="K53" s="53"/>
      <c r="V53" s="36"/>
      <c r="W53" s="37"/>
      <c r="X53" s="38"/>
      <c r="Y53" s="37"/>
      <c r="Z53" s="37"/>
      <c r="AA53" s="37"/>
      <c r="AB53" s="37"/>
      <c r="AC53" s="37"/>
      <c r="AD53" s="37"/>
      <c r="AE53" s="37"/>
      <c r="AF53" s="37"/>
      <c r="AG53" s="37"/>
      <c r="AH53" s="38"/>
      <c r="AI53" s="39"/>
      <c r="AJ53" s="39"/>
      <c r="AK53" s="37"/>
      <c r="AM53" s="38"/>
      <c r="AN53" s="37"/>
      <c r="AO53" s="38"/>
      <c r="AP53" s="37"/>
      <c r="AQ53" s="37"/>
      <c r="AR53" s="37"/>
      <c r="AS53" s="37"/>
      <c r="AT53" s="37"/>
      <c r="AU53" s="37"/>
      <c r="AV53" s="37"/>
      <c r="AW53" s="37"/>
      <c r="AX53" s="37"/>
      <c r="AY53" s="38"/>
      <c r="AZ53" s="39"/>
      <c r="BA53" s="39"/>
      <c r="BB53" s="37"/>
    </row>
    <row r="54" spans="1:54" thickTop="1" thickBot="1" x14ac:dyDescent="0.45">
      <c r="A54" s="50"/>
      <c r="B54" s="51"/>
      <c r="J54" s="52"/>
      <c r="K54" s="53"/>
      <c r="V54" s="36"/>
      <c r="W54" s="37"/>
      <c r="X54" s="38"/>
      <c r="Y54" s="37"/>
      <c r="Z54" s="37"/>
      <c r="AA54" s="37"/>
      <c r="AB54" s="37"/>
      <c r="AC54" s="37"/>
      <c r="AD54" s="37"/>
      <c r="AE54" s="37"/>
      <c r="AF54" s="37"/>
      <c r="AG54" s="37"/>
      <c r="AH54" s="38"/>
      <c r="AI54" s="39"/>
      <c r="AJ54" s="39"/>
      <c r="AK54" s="37"/>
      <c r="AM54" s="38"/>
      <c r="AN54" s="37"/>
      <c r="AO54" s="38"/>
      <c r="AP54" s="37"/>
      <c r="AQ54" s="37"/>
      <c r="AR54" s="37"/>
      <c r="AS54" s="37"/>
      <c r="AT54" s="37"/>
      <c r="AU54" s="37"/>
      <c r="AV54" s="37"/>
      <c r="AW54" s="37"/>
      <c r="AX54" s="37"/>
      <c r="AY54" s="38"/>
      <c r="AZ54" s="39"/>
      <c r="BA54" s="39"/>
      <c r="BB54" s="37"/>
    </row>
    <row r="55" spans="1:54" thickTop="1" thickBot="1" x14ac:dyDescent="0.45">
      <c r="A55" s="50"/>
      <c r="B55" s="51"/>
      <c r="J55" s="52"/>
      <c r="K55" s="53"/>
      <c r="V55" s="36"/>
      <c r="W55" s="37"/>
      <c r="X55" s="38"/>
      <c r="Y55" s="37"/>
      <c r="Z55" s="37"/>
      <c r="AA55" s="37"/>
      <c r="AB55" s="37"/>
      <c r="AC55" s="37"/>
      <c r="AD55" s="37"/>
      <c r="AE55" s="37"/>
      <c r="AF55" s="37"/>
      <c r="AG55" s="37"/>
      <c r="AH55" s="38"/>
      <c r="AI55" s="39"/>
      <c r="AJ55" s="39"/>
      <c r="AK55" s="37"/>
      <c r="AM55" s="38"/>
      <c r="AN55" s="37"/>
      <c r="AO55" s="38"/>
      <c r="AP55" s="37"/>
      <c r="AQ55" s="37"/>
      <c r="AR55" s="37"/>
      <c r="AS55" s="37"/>
      <c r="AT55" s="37"/>
      <c r="AU55" s="37"/>
      <c r="AV55" s="37"/>
      <c r="AW55" s="37"/>
      <c r="AX55" s="37"/>
      <c r="AY55" s="38"/>
      <c r="AZ55" s="39"/>
      <c r="BA55" s="39"/>
      <c r="BB55" s="37"/>
    </row>
    <row r="56" spans="1:54" thickTop="1" thickBot="1" x14ac:dyDescent="0.45">
      <c r="A56"/>
      <c r="B56"/>
      <c r="J56" s="52"/>
      <c r="K56" s="53"/>
      <c r="V56" s="36"/>
      <c r="W56" s="37"/>
      <c r="X56" s="38"/>
      <c r="Y56" s="37"/>
      <c r="Z56" s="37"/>
      <c r="AA56" s="37"/>
      <c r="AB56" s="37"/>
      <c r="AC56" s="37"/>
      <c r="AD56" s="37"/>
      <c r="AE56" s="37"/>
      <c r="AF56" s="37"/>
      <c r="AG56" s="37"/>
      <c r="AH56" s="38"/>
      <c r="AI56" s="39"/>
      <c r="AJ56" s="39"/>
      <c r="AK56" s="37"/>
      <c r="AM56" s="38"/>
      <c r="AN56" s="37"/>
      <c r="AO56" s="38"/>
      <c r="AP56" s="37"/>
      <c r="AQ56" s="37"/>
      <c r="AR56" s="37"/>
      <c r="AS56" s="37"/>
      <c r="AT56" s="37"/>
      <c r="AU56" s="37"/>
      <c r="AV56" s="37"/>
      <c r="AW56" s="37"/>
      <c r="AX56" s="37"/>
      <c r="AY56" s="38"/>
      <c r="AZ56" s="39"/>
      <c r="BA56" s="39"/>
      <c r="BB56" s="37"/>
    </row>
    <row r="57" spans="1:54" thickTop="1" thickBot="1" x14ac:dyDescent="0.45">
      <c r="A57"/>
      <c r="B57"/>
      <c r="J57" s="52"/>
      <c r="K57" s="53"/>
      <c r="V57" s="36"/>
      <c r="W57" s="37"/>
      <c r="X57" s="38"/>
      <c r="Y57" s="37"/>
      <c r="Z57" s="37"/>
      <c r="AA57" s="37"/>
      <c r="AB57" s="37"/>
      <c r="AC57" s="37"/>
      <c r="AD57" s="37"/>
      <c r="AE57" s="37"/>
      <c r="AF57" s="37"/>
      <c r="AG57" s="37"/>
      <c r="AH57" s="38"/>
      <c r="AI57" s="39"/>
      <c r="AJ57" s="39"/>
      <c r="AK57" s="37"/>
      <c r="AM57" s="38"/>
      <c r="AN57" s="37"/>
      <c r="AO57" s="38"/>
      <c r="AP57" s="37"/>
      <c r="AQ57" s="37"/>
      <c r="AR57" s="37"/>
      <c r="AS57" s="37"/>
      <c r="AT57" s="37"/>
      <c r="AU57" s="37"/>
      <c r="AV57" s="37"/>
      <c r="AW57" s="37"/>
      <c r="AX57" s="37"/>
      <c r="AY57" s="38"/>
      <c r="AZ57" s="39"/>
      <c r="BA57" s="39"/>
      <c r="BB57" s="37"/>
    </row>
    <row r="58" spans="1:54" thickTop="1" thickBot="1" x14ac:dyDescent="0.45">
      <c r="A58"/>
      <c r="B58"/>
      <c r="J58" s="52"/>
      <c r="K58" s="53"/>
      <c r="V58" s="36"/>
      <c r="W58" s="37"/>
      <c r="X58" s="38"/>
      <c r="Y58" s="37"/>
      <c r="Z58" s="37"/>
      <c r="AA58" s="37"/>
      <c r="AB58" s="37"/>
      <c r="AC58" s="37"/>
      <c r="AD58" s="37"/>
      <c r="AE58" s="37"/>
      <c r="AF58" s="37"/>
      <c r="AG58" s="37"/>
      <c r="AH58" s="38"/>
      <c r="AI58" s="39"/>
      <c r="AJ58" s="39"/>
      <c r="AK58" s="37"/>
      <c r="AM58" s="38"/>
      <c r="AN58" s="37"/>
      <c r="AO58" s="38"/>
      <c r="AP58" s="37"/>
      <c r="AQ58" s="37"/>
      <c r="AR58" s="37"/>
      <c r="AS58" s="37"/>
      <c r="AT58" s="37"/>
      <c r="AU58" s="37"/>
      <c r="AV58" s="37"/>
      <c r="AW58" s="37"/>
      <c r="AX58" s="37"/>
      <c r="AY58" s="38"/>
      <c r="AZ58" s="39"/>
      <c r="BA58" s="39"/>
      <c r="BB58" s="37"/>
    </row>
    <row r="59" spans="1:54" thickTop="1" thickBot="1" x14ac:dyDescent="0.45">
      <c r="A59"/>
      <c r="B59"/>
      <c r="J59" s="52"/>
      <c r="K59" s="53"/>
      <c r="N59" s="61"/>
      <c r="V59" s="36"/>
      <c r="W59" s="37"/>
      <c r="X59" s="38"/>
      <c r="Y59" s="37"/>
      <c r="Z59" s="37"/>
      <c r="AA59" s="37"/>
      <c r="AB59" s="37"/>
      <c r="AC59" s="37"/>
      <c r="AD59" s="37"/>
      <c r="AE59" s="37"/>
      <c r="AF59" s="37"/>
      <c r="AG59" s="37"/>
      <c r="AH59" s="38"/>
      <c r="AI59" s="39"/>
      <c r="AJ59" s="39"/>
      <c r="AK59" s="37"/>
      <c r="AM59" s="38"/>
      <c r="AN59" s="37"/>
      <c r="AO59" s="38"/>
      <c r="AP59" s="37"/>
      <c r="AQ59" s="37"/>
      <c r="AR59" s="37"/>
      <c r="AS59" s="37"/>
      <c r="AT59" s="37"/>
      <c r="AU59" s="37"/>
      <c r="AV59" s="37"/>
      <c r="AW59" s="37"/>
      <c r="AX59" s="37"/>
      <c r="AY59" s="38"/>
      <c r="AZ59" s="39"/>
      <c r="BA59" s="39"/>
      <c r="BB59" s="37"/>
    </row>
    <row r="60" spans="1:54" thickTop="1" thickBot="1" x14ac:dyDescent="0.45">
      <c r="A60"/>
      <c r="B60"/>
      <c r="J60" s="52"/>
      <c r="K60" s="53"/>
      <c r="V60" s="36"/>
      <c r="W60" s="37"/>
      <c r="X60" s="38"/>
      <c r="Y60" s="37"/>
      <c r="Z60" s="37"/>
      <c r="AA60" s="37"/>
      <c r="AB60" s="37"/>
      <c r="AC60" s="37"/>
      <c r="AD60" s="37"/>
      <c r="AE60" s="37"/>
      <c r="AF60" s="37"/>
      <c r="AG60" s="37"/>
      <c r="AH60" s="38"/>
      <c r="AI60" s="39"/>
      <c r="AJ60" s="39"/>
      <c r="AK60" s="37"/>
      <c r="AM60" s="38"/>
      <c r="AN60" s="37"/>
      <c r="AO60" s="38"/>
      <c r="AP60" s="37"/>
      <c r="AQ60" s="37"/>
      <c r="AR60" s="37"/>
      <c r="AS60" s="37"/>
      <c r="AT60" s="37"/>
      <c r="AU60" s="37"/>
      <c r="AV60" s="37"/>
      <c r="AW60" s="37"/>
      <c r="AX60" s="37"/>
      <c r="AY60" s="38"/>
      <c r="AZ60" s="39"/>
      <c r="BA60" s="39"/>
      <c r="BB60" s="37"/>
    </row>
    <row r="61" spans="1:54" thickTop="1" thickBot="1" x14ac:dyDescent="0.45">
      <c r="A61"/>
      <c r="B61"/>
      <c r="J61" s="52"/>
      <c r="K61" s="53"/>
      <c r="V61" s="36"/>
      <c r="W61" s="37"/>
      <c r="X61" s="38"/>
      <c r="Y61" s="37"/>
      <c r="Z61" s="37"/>
      <c r="AA61" s="37"/>
      <c r="AB61" s="37"/>
      <c r="AC61" s="37"/>
      <c r="AD61" s="37"/>
      <c r="AE61" s="37"/>
      <c r="AF61" s="37"/>
      <c r="AG61" s="37"/>
      <c r="AH61" s="38"/>
      <c r="AI61" s="39"/>
      <c r="AJ61" s="39"/>
      <c r="AK61" s="37"/>
      <c r="AM61" s="38"/>
      <c r="AN61" s="37"/>
      <c r="AO61" s="38"/>
      <c r="AP61" s="37"/>
      <c r="AQ61" s="37"/>
      <c r="AR61" s="37"/>
      <c r="AS61" s="37"/>
      <c r="AT61" s="37"/>
      <c r="AU61" s="37"/>
      <c r="AV61" s="37"/>
      <c r="AW61" s="37"/>
      <c r="AX61" s="37"/>
      <c r="AY61" s="38"/>
      <c r="AZ61" s="39"/>
      <c r="BA61" s="39"/>
      <c r="BB61" s="37"/>
    </row>
    <row r="62" spans="1:54" thickTop="1" thickBot="1" x14ac:dyDescent="0.45">
      <c r="A62"/>
      <c r="B62"/>
      <c r="J62" s="52"/>
      <c r="K62" s="53"/>
      <c r="V62" s="36"/>
      <c r="W62" s="37"/>
      <c r="X62" s="38"/>
      <c r="Y62" s="37"/>
      <c r="Z62" s="37"/>
      <c r="AA62" s="37"/>
      <c r="AB62" s="37"/>
      <c r="AC62" s="37"/>
      <c r="AD62" s="37"/>
      <c r="AE62" s="37"/>
      <c r="AF62" s="37"/>
      <c r="AG62" s="37"/>
      <c r="AH62" s="38"/>
      <c r="AI62" s="39"/>
      <c r="AJ62" s="39"/>
      <c r="AK62" s="37"/>
      <c r="AM62" s="38"/>
      <c r="AN62" s="37"/>
      <c r="AO62" s="38"/>
      <c r="AP62" s="37"/>
      <c r="AQ62" s="37"/>
      <c r="AR62" s="37"/>
      <c r="AS62" s="37"/>
      <c r="AT62" s="37"/>
      <c r="AU62" s="37"/>
      <c r="AV62" s="37"/>
      <c r="AW62" s="37"/>
      <c r="AX62" s="37"/>
      <c r="AY62" s="38"/>
      <c r="AZ62" s="39"/>
      <c r="BA62" s="39"/>
      <c r="BB62" s="37"/>
    </row>
    <row r="63" spans="1:54" thickTop="1" thickBot="1" x14ac:dyDescent="0.45">
      <c r="A63" s="50"/>
      <c r="B63" s="51"/>
      <c r="J63" s="52"/>
      <c r="K63" s="53"/>
      <c r="V63" s="36"/>
      <c r="W63" s="37"/>
      <c r="X63" s="38"/>
      <c r="Y63" s="37"/>
      <c r="Z63" s="37"/>
      <c r="AA63" s="37"/>
      <c r="AB63" s="37"/>
      <c r="AC63" s="37"/>
      <c r="AD63" s="37"/>
      <c r="AE63" s="37"/>
      <c r="AF63" s="37"/>
      <c r="AG63" s="37"/>
      <c r="AH63" s="38"/>
      <c r="AI63" s="39"/>
      <c r="AJ63" s="39"/>
      <c r="AK63" s="37"/>
      <c r="AM63" s="38"/>
      <c r="AN63" s="37"/>
      <c r="AO63" s="38"/>
      <c r="AP63" s="37"/>
      <c r="AQ63" s="37"/>
      <c r="AR63" s="37"/>
      <c r="AS63" s="37"/>
      <c r="AT63" s="37"/>
      <c r="AU63" s="37"/>
      <c r="AV63" s="37"/>
      <c r="AW63" s="37"/>
      <c r="AX63" s="37"/>
      <c r="AY63" s="38"/>
      <c r="AZ63" s="39"/>
      <c r="BA63" s="39"/>
      <c r="BB63" s="37"/>
    </row>
    <row r="64" spans="1:54" thickTop="1" thickBot="1" x14ac:dyDescent="0.45">
      <c r="A64" s="50"/>
      <c r="B64" s="51"/>
      <c r="J64" s="52"/>
      <c r="K64" s="53"/>
      <c r="V64" s="36"/>
      <c r="W64" s="37"/>
      <c r="X64" s="38"/>
      <c r="Y64" s="37"/>
      <c r="Z64" s="37"/>
      <c r="AA64" s="37"/>
      <c r="AB64" s="37"/>
      <c r="AC64" s="37"/>
      <c r="AD64" s="37"/>
      <c r="AE64" s="37"/>
      <c r="AF64" s="37"/>
      <c r="AG64" s="37"/>
      <c r="AH64" s="38"/>
      <c r="AI64" s="39"/>
      <c r="AJ64" s="39"/>
      <c r="AK64" s="37"/>
      <c r="AM64" s="38"/>
      <c r="AN64" s="37"/>
      <c r="AO64" s="38"/>
      <c r="AP64" s="37"/>
      <c r="AQ64" s="37"/>
      <c r="AR64" s="37"/>
      <c r="AS64" s="37"/>
      <c r="AT64" s="37"/>
      <c r="AU64" s="37"/>
      <c r="AV64" s="37"/>
      <c r="AW64" s="37"/>
      <c r="AX64" s="37"/>
      <c r="AY64" s="38"/>
      <c r="AZ64" s="39"/>
      <c r="BA64" s="39"/>
      <c r="BB64" s="37"/>
    </row>
    <row r="65" spans="1:54" thickTop="1" thickBot="1" x14ac:dyDescent="0.45">
      <c r="A65" s="50"/>
      <c r="B65" s="51"/>
      <c r="J65" s="52"/>
      <c r="K65" s="53"/>
      <c r="V65" s="36"/>
      <c r="W65" s="37"/>
      <c r="X65" s="38"/>
      <c r="Y65" s="37"/>
      <c r="Z65" s="37"/>
      <c r="AA65" s="37"/>
      <c r="AB65" s="37"/>
      <c r="AC65" s="37"/>
      <c r="AD65" s="37"/>
      <c r="AE65" s="37"/>
      <c r="AF65" s="37"/>
      <c r="AG65" s="37"/>
      <c r="AH65" s="38"/>
      <c r="AI65" s="39"/>
      <c r="AJ65" s="39"/>
      <c r="AK65" s="37"/>
      <c r="AM65" s="38"/>
      <c r="AN65" s="37"/>
      <c r="AO65" s="38"/>
      <c r="AP65" s="37"/>
      <c r="AQ65" s="37"/>
      <c r="AR65" s="37"/>
      <c r="AS65" s="37"/>
      <c r="AT65" s="37"/>
      <c r="AU65" s="37"/>
      <c r="AV65" s="37"/>
      <c r="AW65" s="37"/>
      <c r="AX65" s="37"/>
      <c r="AY65" s="38"/>
      <c r="AZ65" s="39"/>
      <c r="BA65" s="39"/>
      <c r="BB65" s="37"/>
    </row>
    <row r="66" spans="1:54" thickTop="1" thickBot="1" x14ac:dyDescent="0.45">
      <c r="A66" s="50"/>
      <c r="B66" s="51"/>
      <c r="J66" s="52"/>
      <c r="K66" s="53"/>
      <c r="V66" s="36"/>
      <c r="W66" s="37"/>
      <c r="X66" s="38"/>
      <c r="Y66" s="37"/>
      <c r="Z66" s="37"/>
      <c r="AA66" s="37"/>
      <c r="AB66" s="37"/>
      <c r="AC66" s="37"/>
      <c r="AD66" s="37"/>
      <c r="AE66" s="37"/>
      <c r="AF66" s="37"/>
      <c r="AG66" s="37"/>
      <c r="AH66" s="38"/>
      <c r="AI66" s="39"/>
      <c r="AJ66" s="39"/>
      <c r="AK66" s="37"/>
      <c r="AM66" s="38"/>
      <c r="AN66" s="37"/>
      <c r="AO66" s="38"/>
      <c r="AP66" s="37"/>
      <c r="AQ66" s="37"/>
      <c r="AR66" s="37"/>
      <c r="AS66" s="37"/>
      <c r="AT66" s="37"/>
      <c r="AU66" s="37"/>
      <c r="AV66" s="37"/>
      <c r="AW66" s="37"/>
      <c r="AX66" s="37"/>
      <c r="AY66" s="38"/>
      <c r="AZ66" s="39"/>
      <c r="BA66" s="39"/>
      <c r="BB66" s="37"/>
    </row>
    <row r="67" spans="1:54" thickTop="1" thickBot="1" x14ac:dyDescent="0.45">
      <c r="A67" s="50"/>
      <c r="B67" s="51"/>
      <c r="J67" s="52"/>
      <c r="K67" s="53"/>
      <c r="V67" s="36"/>
      <c r="W67" s="37"/>
      <c r="X67" s="38"/>
      <c r="Y67" s="37"/>
      <c r="Z67" s="37"/>
      <c r="AA67" s="37"/>
      <c r="AB67" s="37"/>
      <c r="AC67" s="37"/>
      <c r="AD67" s="37"/>
      <c r="AE67" s="37"/>
      <c r="AF67" s="37"/>
      <c r="AG67" s="37"/>
      <c r="AH67" s="38"/>
      <c r="AI67" s="39"/>
      <c r="AJ67" s="39"/>
      <c r="AK67" s="37"/>
      <c r="AM67" s="38"/>
      <c r="AN67" s="37"/>
      <c r="AO67" s="38"/>
      <c r="AP67" s="37"/>
      <c r="AQ67" s="37"/>
      <c r="AR67" s="37"/>
      <c r="AS67" s="37"/>
      <c r="AT67" s="37"/>
      <c r="AU67" s="37"/>
      <c r="AV67" s="37"/>
      <c r="AW67" s="37"/>
      <c r="AX67" s="37"/>
      <c r="AY67" s="38"/>
      <c r="AZ67" s="39"/>
      <c r="BA67" s="39"/>
      <c r="BB67" s="37"/>
    </row>
    <row r="68" spans="1:54" thickTop="1" thickBot="1" x14ac:dyDescent="0.45">
      <c r="A68" s="50"/>
      <c r="B68" s="51"/>
      <c r="J68" s="52"/>
      <c r="K68" s="53"/>
      <c r="V68" s="36"/>
      <c r="W68" s="37"/>
      <c r="X68" s="38"/>
      <c r="Y68" s="37"/>
      <c r="Z68" s="37"/>
      <c r="AA68" s="37"/>
      <c r="AB68" s="37"/>
      <c r="AC68" s="37"/>
      <c r="AD68" s="37"/>
      <c r="AE68" s="37"/>
      <c r="AF68" s="37"/>
      <c r="AG68" s="37"/>
      <c r="AH68" s="38"/>
      <c r="AI68" s="39"/>
      <c r="AJ68" s="39"/>
      <c r="AK68" s="37"/>
      <c r="AM68" s="38"/>
      <c r="AN68" s="37"/>
      <c r="AO68" s="38"/>
      <c r="AP68" s="37"/>
      <c r="AQ68" s="37"/>
      <c r="AR68" s="37"/>
      <c r="AS68" s="37"/>
      <c r="AT68" s="37"/>
      <c r="AU68" s="37"/>
      <c r="AV68" s="37"/>
      <c r="AW68" s="37"/>
      <c r="AX68" s="37"/>
      <c r="AY68" s="38"/>
      <c r="AZ68" s="39"/>
      <c r="BA68" s="39"/>
      <c r="BB68" s="37"/>
    </row>
    <row r="69" spans="1:54" thickTop="1" thickBot="1" x14ac:dyDescent="0.45">
      <c r="A69" s="50"/>
      <c r="B69" s="51"/>
      <c r="V69" s="36"/>
      <c r="W69" s="37"/>
      <c r="X69" s="38"/>
      <c r="Y69" s="37"/>
      <c r="Z69" s="37"/>
      <c r="AA69" s="37"/>
      <c r="AB69" s="37"/>
      <c r="AC69" s="37"/>
      <c r="AD69" s="37"/>
      <c r="AE69" s="37"/>
      <c r="AF69" s="37"/>
      <c r="AG69" s="37"/>
      <c r="AH69" s="38"/>
      <c r="AI69" s="39"/>
      <c r="AJ69" s="39"/>
      <c r="AK69" s="37"/>
      <c r="AO69" s="38"/>
      <c r="AP69" s="37"/>
      <c r="AQ69" s="37"/>
      <c r="AR69" s="37"/>
      <c r="AS69" s="37"/>
      <c r="AT69" s="37"/>
      <c r="AU69" s="37"/>
      <c r="AV69" s="37"/>
      <c r="AW69" s="37"/>
      <c r="AX69" s="37"/>
      <c r="AY69" s="38"/>
      <c r="AZ69" s="39"/>
      <c r="BA69" s="39"/>
      <c r="BB69" s="37"/>
    </row>
    <row r="70" spans="1:54" thickTop="1" thickBot="1" x14ac:dyDescent="0.45">
      <c r="A70" s="50"/>
      <c r="B70" s="51"/>
      <c r="V70" s="36"/>
      <c r="W70" s="37"/>
      <c r="X70" s="38"/>
      <c r="Y70" s="37"/>
      <c r="Z70" s="37"/>
      <c r="AA70" s="37"/>
      <c r="AB70" s="37"/>
      <c r="AC70" s="37"/>
      <c r="AD70" s="37"/>
      <c r="AE70" s="37"/>
      <c r="AF70" s="37"/>
      <c r="AG70" s="37"/>
      <c r="AH70" s="38"/>
      <c r="AI70" s="39"/>
      <c r="AJ70" s="39"/>
      <c r="AK70" s="37"/>
      <c r="AO70" s="38"/>
      <c r="AP70" s="37"/>
      <c r="AQ70" s="37"/>
      <c r="AR70" s="37"/>
      <c r="AS70" s="37"/>
      <c r="AT70" s="37"/>
      <c r="AU70" s="37"/>
      <c r="AV70" s="37"/>
      <c r="AW70" s="37"/>
      <c r="AX70" s="37"/>
      <c r="AY70" s="38"/>
      <c r="AZ70" s="39"/>
      <c r="BA70" s="39"/>
      <c r="BB70" s="37"/>
    </row>
    <row r="71" spans="1:54" thickTop="1" thickBot="1" x14ac:dyDescent="0.45">
      <c r="A71" s="50"/>
      <c r="B71" s="51"/>
      <c r="V71" s="36"/>
      <c r="W71" s="37"/>
      <c r="X71" s="38"/>
      <c r="Y71" s="37"/>
      <c r="Z71" s="37"/>
      <c r="AA71" s="37"/>
      <c r="AB71" s="37"/>
      <c r="AC71" s="37"/>
      <c r="AD71" s="37"/>
      <c r="AE71" s="37"/>
      <c r="AF71" s="37"/>
      <c r="AG71" s="37"/>
      <c r="AH71" s="38"/>
      <c r="AI71" s="39"/>
      <c r="AJ71" s="39"/>
      <c r="AK71" s="37"/>
      <c r="AO71" s="38"/>
      <c r="AP71" s="37"/>
      <c r="AQ71" s="37"/>
      <c r="AR71" s="37"/>
      <c r="AS71" s="37"/>
      <c r="AT71" s="37"/>
      <c r="AU71" s="37"/>
      <c r="AV71" s="37"/>
      <c r="AW71" s="37"/>
      <c r="AX71" s="37"/>
      <c r="AY71" s="38"/>
      <c r="AZ71" s="39"/>
      <c r="BA71" s="39"/>
      <c r="BB71" s="37"/>
    </row>
    <row r="72" spans="1:54" thickTop="1" thickBot="1" x14ac:dyDescent="0.45">
      <c r="A72" s="50"/>
      <c r="B72" s="51"/>
      <c r="V72" s="36"/>
      <c r="W72" s="37"/>
      <c r="X72" s="38"/>
      <c r="Y72" s="37"/>
      <c r="Z72" s="37"/>
      <c r="AA72" s="37"/>
      <c r="AB72" s="37"/>
      <c r="AC72" s="37"/>
      <c r="AD72" s="37"/>
      <c r="AE72" s="37"/>
      <c r="AF72" s="37"/>
      <c r="AG72" s="37"/>
      <c r="AH72" s="38"/>
      <c r="AI72" s="39"/>
      <c r="AJ72" s="39"/>
      <c r="AK72" s="37"/>
      <c r="AO72" s="38"/>
      <c r="AP72" s="37"/>
      <c r="AQ72" s="37"/>
      <c r="AR72" s="37"/>
      <c r="AS72" s="37"/>
      <c r="AT72" s="37"/>
      <c r="AU72" s="37"/>
      <c r="AV72" s="37"/>
      <c r="AW72" s="37"/>
      <c r="AX72" s="37"/>
      <c r="AY72" s="38"/>
      <c r="AZ72" s="39"/>
      <c r="BA72" s="39"/>
      <c r="BB72" s="37"/>
    </row>
    <row r="73" spans="1:54" thickTop="1" thickBot="1" x14ac:dyDescent="0.45">
      <c r="A73" s="50"/>
      <c r="B73" s="51"/>
      <c r="V73" s="36"/>
      <c r="W73" s="37"/>
      <c r="X73" s="38"/>
      <c r="Y73" s="37"/>
      <c r="Z73" s="37"/>
      <c r="AA73" s="37"/>
      <c r="AB73" s="37"/>
      <c r="AC73" s="37"/>
      <c r="AD73" s="37"/>
      <c r="AE73" s="37"/>
      <c r="AF73" s="37"/>
      <c r="AG73" s="37"/>
      <c r="AH73" s="38"/>
      <c r="AI73" s="39"/>
      <c r="AJ73" s="39"/>
      <c r="AK73" s="37"/>
      <c r="AO73" s="38"/>
      <c r="AP73" s="37"/>
      <c r="AQ73" s="37"/>
      <c r="AR73" s="37"/>
      <c r="AS73" s="37"/>
      <c r="AT73" s="37"/>
      <c r="AU73" s="37"/>
      <c r="AV73" s="37"/>
      <c r="AW73" s="37"/>
      <c r="AX73" s="37"/>
      <c r="AY73" s="38"/>
      <c r="AZ73" s="39"/>
      <c r="BA73" s="39"/>
      <c r="BB73" s="37"/>
    </row>
    <row r="74" spans="1:54" thickTop="1" thickBot="1" x14ac:dyDescent="0.45">
      <c r="A74" s="50"/>
      <c r="B74" s="51"/>
      <c r="V74" s="36"/>
      <c r="W74" s="37"/>
      <c r="X74" s="38"/>
      <c r="Y74" s="37"/>
      <c r="Z74" s="37"/>
      <c r="AA74" s="37"/>
      <c r="AB74" s="37"/>
      <c r="AC74" s="37"/>
      <c r="AD74" s="37"/>
      <c r="AE74" s="37"/>
      <c r="AF74" s="37"/>
      <c r="AG74" s="37"/>
      <c r="AH74" s="38"/>
      <c r="AI74" s="39"/>
      <c r="AJ74" s="39"/>
      <c r="AK74" s="37"/>
      <c r="AO74" s="38"/>
      <c r="AP74" s="37"/>
      <c r="AQ74" s="37"/>
      <c r="AR74" s="37"/>
      <c r="AS74" s="37"/>
      <c r="AT74" s="37"/>
      <c r="AU74" s="37"/>
      <c r="AV74" s="37"/>
      <c r="AW74" s="37"/>
      <c r="AX74" s="37"/>
      <c r="AY74" s="38"/>
      <c r="AZ74" s="39"/>
      <c r="BA74" s="39"/>
      <c r="BB74" s="37"/>
    </row>
    <row r="75" spans="1:54" thickTop="1" thickBot="1" x14ac:dyDescent="0.45">
      <c r="A75" s="50"/>
      <c r="B75" s="51"/>
      <c r="V75" s="36"/>
      <c r="W75" s="37"/>
      <c r="X75" s="38"/>
      <c r="Y75" s="37"/>
      <c r="Z75" s="37"/>
      <c r="AA75" s="37"/>
      <c r="AB75" s="37"/>
      <c r="AC75" s="37"/>
      <c r="AD75" s="37"/>
      <c r="AE75" s="37"/>
      <c r="AF75" s="37"/>
      <c r="AG75" s="37"/>
      <c r="AH75" s="38"/>
      <c r="AI75" s="39"/>
      <c r="AJ75" s="39"/>
      <c r="AK75" s="37"/>
      <c r="AO75" s="38"/>
      <c r="AP75" s="37"/>
      <c r="AQ75" s="37"/>
      <c r="AR75" s="37"/>
      <c r="AS75" s="37"/>
      <c r="AT75" s="37"/>
      <c r="AU75" s="37"/>
      <c r="AV75" s="37"/>
      <c r="AW75" s="37"/>
      <c r="AX75" s="37"/>
      <c r="AY75" s="38"/>
      <c r="AZ75" s="39"/>
      <c r="BA75" s="39"/>
      <c r="BB75" s="37"/>
    </row>
    <row r="76" spans="1:54" thickTop="1" thickBot="1" x14ac:dyDescent="0.45">
      <c r="A76" s="50"/>
      <c r="B76" s="51"/>
      <c r="V76" s="36"/>
      <c r="W76" s="37"/>
      <c r="X76" s="38"/>
      <c r="Y76" s="37"/>
      <c r="Z76" s="37"/>
      <c r="AA76" s="37"/>
      <c r="AB76" s="37"/>
      <c r="AC76" s="37"/>
      <c r="AD76" s="37"/>
      <c r="AE76" s="37"/>
      <c r="AF76" s="37"/>
      <c r="AG76" s="37"/>
      <c r="AH76" s="38"/>
      <c r="AI76" s="39"/>
      <c r="AJ76" s="39"/>
      <c r="AK76" s="37"/>
      <c r="AO76" s="38"/>
      <c r="AP76" s="37"/>
      <c r="AQ76" s="37"/>
      <c r="AR76" s="37"/>
      <c r="AS76" s="37"/>
      <c r="AT76" s="37"/>
      <c r="AU76" s="37"/>
      <c r="AV76" s="37"/>
      <c r="AW76" s="37"/>
      <c r="AX76" s="37"/>
      <c r="AY76" s="38"/>
      <c r="AZ76" s="39"/>
      <c r="BA76" s="39"/>
      <c r="BB76" s="37"/>
    </row>
    <row r="77" spans="1:54" thickTop="1" thickBot="1" x14ac:dyDescent="0.45">
      <c r="A77" s="50"/>
      <c r="B77" s="51"/>
      <c r="V77" s="36"/>
      <c r="W77" s="37"/>
      <c r="X77" s="38"/>
      <c r="Y77" s="37"/>
      <c r="Z77" s="37"/>
      <c r="AA77" s="37"/>
      <c r="AB77" s="37"/>
      <c r="AC77" s="37"/>
      <c r="AD77" s="37"/>
      <c r="AE77" s="37"/>
      <c r="AF77" s="37"/>
      <c r="AG77" s="37"/>
      <c r="AH77" s="38"/>
      <c r="AI77" s="39"/>
      <c r="AJ77" s="39"/>
      <c r="AK77" s="37"/>
      <c r="AO77" s="38"/>
      <c r="AP77" s="37"/>
      <c r="AQ77" s="37"/>
      <c r="AR77" s="37"/>
      <c r="AS77" s="37"/>
      <c r="AT77" s="37"/>
      <c r="AU77" s="37"/>
      <c r="AV77" s="37"/>
      <c r="AW77" s="37"/>
      <c r="AX77" s="37"/>
      <c r="AY77" s="38"/>
      <c r="AZ77" s="39"/>
      <c r="BA77" s="39"/>
      <c r="BB77" s="37"/>
    </row>
    <row r="78" spans="1:54" thickTop="1" thickBot="1" x14ac:dyDescent="0.45">
      <c r="A78" s="50"/>
      <c r="B78" s="51"/>
      <c r="V78" s="36"/>
      <c r="W78" s="37"/>
      <c r="X78" s="38"/>
      <c r="Y78" s="37"/>
      <c r="Z78" s="37"/>
      <c r="AA78" s="37"/>
      <c r="AB78" s="37"/>
      <c r="AC78" s="37"/>
      <c r="AD78" s="37"/>
      <c r="AE78" s="37"/>
      <c r="AF78" s="37"/>
      <c r="AG78" s="37"/>
      <c r="AH78" s="38"/>
      <c r="AI78" s="39"/>
      <c r="AJ78" s="39"/>
      <c r="AK78" s="37"/>
      <c r="AO78" s="38"/>
      <c r="AP78" s="37"/>
      <c r="AQ78" s="37"/>
      <c r="AR78" s="37"/>
      <c r="AS78" s="37"/>
      <c r="AT78" s="37"/>
      <c r="AU78" s="37"/>
      <c r="AV78" s="37"/>
      <c r="AW78" s="37"/>
      <c r="AX78" s="37"/>
      <c r="AY78" s="38"/>
      <c r="AZ78" s="39"/>
      <c r="BA78" s="39"/>
      <c r="BB78" s="37"/>
    </row>
    <row r="79" spans="1:54" thickTop="1" thickBot="1" x14ac:dyDescent="0.45">
      <c r="A79" s="50"/>
      <c r="B79" s="51"/>
      <c r="V79" s="36"/>
      <c r="W79" s="37"/>
      <c r="X79" s="38"/>
      <c r="Y79" s="37"/>
      <c r="Z79" s="37"/>
      <c r="AA79" s="37"/>
      <c r="AB79" s="37"/>
      <c r="AC79" s="37"/>
      <c r="AD79" s="37"/>
      <c r="AE79" s="37"/>
      <c r="AF79" s="37"/>
      <c r="AG79" s="37"/>
      <c r="AH79" s="38"/>
      <c r="AI79" s="39"/>
      <c r="AJ79" s="39"/>
      <c r="AK79" s="37"/>
      <c r="AO79" s="38"/>
      <c r="AP79" s="37"/>
      <c r="AQ79" s="37"/>
      <c r="AR79" s="37"/>
      <c r="AS79" s="37"/>
      <c r="AT79" s="37"/>
      <c r="AU79" s="37"/>
      <c r="AV79" s="37"/>
      <c r="AW79" s="37"/>
      <c r="AX79" s="37"/>
      <c r="AY79" s="38"/>
      <c r="AZ79" s="39"/>
      <c r="BA79" s="39"/>
      <c r="BB79" s="37"/>
    </row>
    <row r="80" spans="1:54" thickTop="1" thickBot="1" x14ac:dyDescent="0.45">
      <c r="A80" s="50"/>
      <c r="B80" s="51"/>
      <c r="V80" s="36"/>
      <c r="W80" s="37"/>
      <c r="X80" s="38"/>
      <c r="Y80" s="37"/>
      <c r="Z80" s="37"/>
      <c r="AA80" s="37"/>
      <c r="AB80" s="37"/>
      <c r="AC80" s="37"/>
      <c r="AD80" s="37"/>
      <c r="AE80" s="37"/>
      <c r="AF80" s="37"/>
      <c r="AG80" s="37"/>
      <c r="AH80" s="38"/>
      <c r="AI80" s="39"/>
      <c r="AJ80" s="39"/>
      <c r="AK80" s="37"/>
      <c r="AO80" s="38"/>
      <c r="AP80" s="37"/>
      <c r="AQ80" s="37"/>
      <c r="AR80" s="37"/>
      <c r="AS80" s="37"/>
      <c r="AT80" s="37"/>
      <c r="AU80" s="37"/>
      <c r="AV80" s="37"/>
      <c r="AW80" s="37"/>
      <c r="AX80" s="37"/>
      <c r="AY80" s="38"/>
      <c r="AZ80" s="39"/>
      <c r="BA80" s="39"/>
      <c r="BB80" s="37"/>
    </row>
    <row r="81" spans="1:54" thickTop="1" thickBot="1" x14ac:dyDescent="0.45">
      <c r="A81" s="50"/>
      <c r="B81" s="51"/>
      <c r="V81" s="36"/>
      <c r="W81" s="37"/>
      <c r="X81" s="38"/>
      <c r="Y81" s="37"/>
      <c r="Z81" s="37"/>
      <c r="AA81" s="37"/>
      <c r="AB81" s="37"/>
      <c r="AC81" s="37"/>
      <c r="AD81" s="37"/>
      <c r="AE81" s="37"/>
      <c r="AF81" s="37"/>
      <c r="AG81" s="37"/>
      <c r="AH81" s="38"/>
      <c r="AI81" s="39"/>
      <c r="AJ81" s="39"/>
      <c r="AK81" s="37"/>
      <c r="AO81" s="38"/>
      <c r="AP81" s="37"/>
      <c r="AQ81" s="37"/>
      <c r="AR81" s="37"/>
      <c r="AS81" s="37"/>
      <c r="AT81" s="37"/>
      <c r="AU81" s="37"/>
      <c r="AV81" s="37"/>
      <c r="AW81" s="37"/>
      <c r="AX81" s="37"/>
      <c r="AY81" s="38"/>
      <c r="AZ81" s="39"/>
      <c r="BA81" s="39"/>
      <c r="BB81" s="37"/>
    </row>
    <row r="82" spans="1:54" thickTop="1" thickBot="1" x14ac:dyDescent="0.45">
      <c r="A82" s="50"/>
      <c r="B82" s="51"/>
      <c r="V82" s="36"/>
      <c r="W82" s="37"/>
      <c r="X82" s="38"/>
      <c r="Y82" s="37"/>
      <c r="Z82" s="37"/>
      <c r="AA82" s="37"/>
      <c r="AB82" s="37"/>
      <c r="AC82" s="37"/>
      <c r="AD82" s="37"/>
      <c r="AE82" s="37"/>
      <c r="AF82" s="37"/>
      <c r="AG82" s="37"/>
      <c r="AH82" s="38"/>
      <c r="AI82" s="39"/>
      <c r="AJ82" s="39"/>
      <c r="AK82" s="37"/>
      <c r="AO82" s="38"/>
      <c r="AP82" s="37"/>
      <c r="AQ82" s="37"/>
      <c r="AR82" s="37"/>
      <c r="AS82" s="37"/>
      <c r="AT82" s="37"/>
      <c r="AU82" s="37"/>
      <c r="AV82" s="37"/>
      <c r="AW82" s="37"/>
      <c r="AX82" s="37"/>
      <c r="AY82" s="38"/>
      <c r="AZ82" s="39"/>
      <c r="BA82" s="39"/>
      <c r="BB82" s="37"/>
    </row>
    <row r="83" spans="1:54" thickTop="1" thickBot="1" x14ac:dyDescent="0.45">
      <c r="A83" s="50"/>
      <c r="B83" s="51"/>
      <c r="V83" s="36"/>
      <c r="W83" s="37"/>
      <c r="X83" s="38"/>
      <c r="Y83" s="37"/>
      <c r="Z83" s="37"/>
      <c r="AA83" s="37"/>
      <c r="AB83" s="37"/>
      <c r="AC83" s="37"/>
      <c r="AD83" s="37"/>
      <c r="AE83" s="37"/>
      <c r="AF83" s="37"/>
      <c r="AG83" s="37"/>
      <c r="AH83" s="38"/>
      <c r="AI83" s="39"/>
      <c r="AJ83" s="39"/>
      <c r="AK83" s="37"/>
      <c r="AO83" s="38"/>
      <c r="AP83" s="37"/>
      <c r="AQ83" s="37"/>
      <c r="AR83" s="37"/>
      <c r="AS83" s="37"/>
      <c r="AT83" s="37"/>
      <c r="AU83" s="37"/>
      <c r="AV83" s="37"/>
      <c r="AW83" s="37"/>
      <c r="AX83" s="37"/>
      <c r="AY83" s="38"/>
      <c r="AZ83" s="39"/>
      <c r="BA83" s="39"/>
      <c r="BB83" s="37"/>
    </row>
    <row r="84" spans="1:54" thickTop="1" thickBot="1" x14ac:dyDescent="0.45">
      <c r="A84" s="50"/>
      <c r="B84" s="51"/>
      <c r="V84" s="36"/>
      <c r="W84" s="37"/>
      <c r="X84" s="38"/>
      <c r="Y84" s="37"/>
      <c r="Z84" s="37"/>
      <c r="AA84" s="37"/>
      <c r="AB84" s="37"/>
      <c r="AC84" s="37"/>
      <c r="AD84" s="37"/>
      <c r="AE84" s="37"/>
      <c r="AF84" s="37"/>
      <c r="AG84" s="37"/>
      <c r="AH84" s="38"/>
      <c r="AI84" s="39"/>
      <c r="AJ84" s="39"/>
      <c r="AK84" s="37"/>
      <c r="AO84" s="38"/>
      <c r="AP84" s="37"/>
      <c r="AQ84" s="37"/>
      <c r="AR84" s="37"/>
      <c r="AS84" s="37"/>
      <c r="AT84" s="37"/>
      <c r="AU84" s="37"/>
      <c r="AV84" s="37"/>
      <c r="AW84" s="37"/>
      <c r="AX84" s="37"/>
      <c r="AY84" s="38"/>
      <c r="AZ84" s="39"/>
      <c r="BA84" s="39"/>
      <c r="BB84" s="37"/>
    </row>
    <row r="85" spans="1:54" thickTop="1" thickBot="1" x14ac:dyDescent="0.45">
      <c r="A85" s="50"/>
      <c r="B85" s="51"/>
      <c r="V85" s="36"/>
      <c r="W85" s="37"/>
      <c r="X85" s="38"/>
      <c r="Y85" s="37"/>
      <c r="Z85" s="37"/>
      <c r="AA85" s="37"/>
      <c r="AB85" s="37"/>
      <c r="AC85" s="37"/>
      <c r="AD85" s="37"/>
      <c r="AE85" s="37"/>
      <c r="AF85" s="37"/>
      <c r="AG85" s="37"/>
      <c r="AH85" s="38"/>
      <c r="AI85" s="39"/>
      <c r="AJ85" s="39"/>
      <c r="AK85" s="37"/>
      <c r="AO85" s="38"/>
      <c r="AP85" s="37"/>
      <c r="AQ85" s="37"/>
      <c r="AR85" s="37"/>
      <c r="AS85" s="37"/>
      <c r="AT85" s="37"/>
      <c r="AU85" s="37"/>
      <c r="AV85" s="37"/>
      <c r="AW85" s="37"/>
      <c r="AX85" s="37"/>
      <c r="AY85" s="38"/>
      <c r="AZ85" s="39"/>
      <c r="BA85" s="39"/>
      <c r="BB85" s="37"/>
    </row>
    <row r="86" spans="1:54" thickTop="1" thickBot="1" x14ac:dyDescent="0.45">
      <c r="A86" s="50"/>
      <c r="B86" s="51"/>
      <c r="V86" s="36"/>
      <c r="W86" s="37"/>
      <c r="X86" s="38"/>
      <c r="Y86" s="37"/>
      <c r="Z86" s="37"/>
      <c r="AA86" s="37"/>
      <c r="AB86" s="37"/>
      <c r="AC86" s="37"/>
      <c r="AD86" s="37"/>
      <c r="AE86" s="37"/>
      <c r="AF86" s="37"/>
      <c r="AG86" s="37"/>
      <c r="AH86" s="38"/>
      <c r="AI86" s="39"/>
      <c r="AJ86" s="39"/>
      <c r="AK86" s="37"/>
      <c r="AO86" s="38"/>
      <c r="AP86" s="37"/>
      <c r="AQ86" s="37"/>
      <c r="AR86" s="37"/>
      <c r="AS86" s="37"/>
      <c r="AT86" s="37"/>
      <c r="AU86" s="37"/>
      <c r="AV86" s="37"/>
      <c r="AW86" s="37"/>
      <c r="AX86" s="37"/>
      <c r="AY86" s="38"/>
      <c r="AZ86" s="39"/>
      <c r="BA86" s="39"/>
      <c r="BB86" s="37"/>
    </row>
    <row r="87" spans="1:54" thickTop="1" thickBot="1" x14ac:dyDescent="0.45">
      <c r="A87" s="50"/>
      <c r="B87" s="51"/>
      <c r="V87" s="36"/>
      <c r="W87" s="37"/>
      <c r="X87" s="38"/>
      <c r="Y87" s="37"/>
      <c r="Z87" s="37"/>
      <c r="AA87" s="37"/>
      <c r="AB87" s="37"/>
      <c r="AC87" s="37"/>
      <c r="AD87" s="37"/>
      <c r="AE87" s="37"/>
      <c r="AF87" s="37"/>
      <c r="AG87" s="37"/>
      <c r="AH87" s="38"/>
      <c r="AI87" s="39"/>
      <c r="AJ87" s="39"/>
      <c r="AK87" s="37"/>
      <c r="AO87" s="38"/>
      <c r="AP87" s="37"/>
      <c r="AQ87" s="37"/>
      <c r="AR87" s="37"/>
      <c r="AS87" s="37"/>
      <c r="AT87" s="37"/>
      <c r="AU87" s="37"/>
      <c r="AV87" s="37"/>
      <c r="AW87" s="37"/>
      <c r="AX87" s="37"/>
      <c r="AY87" s="38"/>
      <c r="AZ87" s="39"/>
      <c r="BA87" s="39"/>
      <c r="BB87" s="37"/>
    </row>
    <row r="88" spans="1:54" thickTop="1" thickBot="1" x14ac:dyDescent="0.45">
      <c r="A88" s="50"/>
      <c r="B88" s="51"/>
      <c r="V88" s="36"/>
      <c r="W88" s="37"/>
      <c r="X88" s="38"/>
      <c r="Y88" s="37"/>
      <c r="Z88" s="37"/>
      <c r="AA88" s="37"/>
      <c r="AB88" s="37"/>
      <c r="AC88" s="37"/>
      <c r="AD88" s="37"/>
      <c r="AE88" s="37"/>
      <c r="AF88" s="37"/>
      <c r="AG88" s="37"/>
      <c r="AH88" s="38"/>
      <c r="AI88" s="39"/>
      <c r="AJ88" s="39"/>
      <c r="AK88" s="37"/>
      <c r="AO88" s="38"/>
      <c r="AP88" s="37"/>
      <c r="AQ88" s="37"/>
      <c r="AR88" s="37"/>
      <c r="AS88" s="37"/>
      <c r="AT88" s="37"/>
      <c r="AU88" s="37"/>
      <c r="AV88" s="37"/>
      <c r="AW88" s="37"/>
      <c r="AX88" s="37"/>
      <c r="AY88" s="38"/>
      <c r="AZ88" s="39"/>
      <c r="BA88" s="39"/>
      <c r="BB88" s="37"/>
    </row>
    <row r="89" spans="1:54" thickTop="1" thickBot="1" x14ac:dyDescent="0.45">
      <c r="A89" s="50"/>
      <c r="B89" s="51"/>
      <c r="V89" s="36"/>
      <c r="W89" s="37"/>
      <c r="X89" s="38"/>
      <c r="Y89" s="37"/>
      <c r="Z89" s="37"/>
      <c r="AA89" s="37"/>
      <c r="AB89" s="37"/>
      <c r="AC89" s="37"/>
      <c r="AD89" s="37"/>
      <c r="AE89" s="37"/>
      <c r="AF89" s="37"/>
      <c r="AG89" s="37"/>
      <c r="AH89" s="38"/>
      <c r="AI89" s="39"/>
      <c r="AJ89" s="39"/>
      <c r="AK89" s="37"/>
      <c r="AO89" s="38"/>
      <c r="AP89" s="37"/>
      <c r="AQ89" s="37"/>
      <c r="AR89" s="37"/>
      <c r="AS89" s="37"/>
      <c r="AT89" s="37"/>
      <c r="AU89" s="37"/>
      <c r="AV89" s="37"/>
      <c r="AW89" s="37"/>
      <c r="AX89" s="37"/>
      <c r="AY89" s="38"/>
      <c r="AZ89" s="39"/>
      <c r="BA89" s="39"/>
      <c r="BB89" s="37"/>
    </row>
    <row r="90" spans="1:54" thickTop="1" thickBot="1" x14ac:dyDescent="0.45">
      <c r="A90" s="50"/>
      <c r="B90" s="51"/>
      <c r="V90" s="36"/>
      <c r="W90" s="37"/>
      <c r="X90" s="38"/>
      <c r="Y90" s="37"/>
      <c r="Z90" s="37"/>
      <c r="AA90" s="37"/>
      <c r="AB90" s="37"/>
      <c r="AC90" s="37"/>
      <c r="AD90" s="37"/>
      <c r="AE90" s="37"/>
      <c r="AF90" s="37"/>
      <c r="AG90" s="37"/>
      <c r="AH90" s="38"/>
      <c r="AI90" s="39"/>
      <c r="AJ90" s="39"/>
      <c r="AK90" s="37"/>
      <c r="AO90" s="38"/>
      <c r="AP90" s="37"/>
      <c r="AQ90" s="37"/>
      <c r="AR90" s="37"/>
      <c r="AS90" s="37"/>
      <c r="AT90" s="37"/>
      <c r="AU90" s="37"/>
      <c r="AV90" s="37"/>
      <c r="AW90" s="37"/>
      <c r="AX90" s="37"/>
      <c r="AY90" s="38"/>
      <c r="AZ90" s="39"/>
      <c r="BA90" s="39"/>
      <c r="BB90" s="37"/>
    </row>
    <row r="91" spans="1:54" thickTop="1" thickBot="1" x14ac:dyDescent="0.45">
      <c r="A91" s="50"/>
      <c r="B91" s="51"/>
      <c r="V91" s="36"/>
      <c r="W91" s="37"/>
      <c r="X91" s="38"/>
      <c r="Y91" s="37"/>
      <c r="Z91" s="37"/>
      <c r="AA91" s="37"/>
      <c r="AB91" s="37"/>
      <c r="AC91" s="37"/>
      <c r="AD91" s="37"/>
      <c r="AE91" s="37"/>
      <c r="AF91" s="37"/>
      <c r="AG91" s="37"/>
      <c r="AH91" s="38"/>
      <c r="AI91" s="39"/>
      <c r="AJ91" s="39"/>
      <c r="AK91" s="37"/>
      <c r="AO91" s="38"/>
      <c r="AP91" s="37"/>
      <c r="AQ91" s="37"/>
      <c r="AR91" s="37"/>
      <c r="AS91" s="37"/>
      <c r="AT91" s="37"/>
      <c r="AU91" s="37"/>
      <c r="AV91" s="37"/>
      <c r="AW91" s="37"/>
      <c r="AX91" s="37"/>
      <c r="AY91" s="38"/>
      <c r="AZ91" s="39"/>
      <c r="BA91" s="39"/>
      <c r="BB91" s="37"/>
    </row>
    <row r="92" spans="1:54" thickTop="1" thickBot="1" x14ac:dyDescent="0.45">
      <c r="A92" s="50"/>
      <c r="B92" s="51"/>
      <c r="V92" s="36"/>
      <c r="W92" s="37"/>
      <c r="X92" s="38"/>
      <c r="Y92" s="37"/>
      <c r="Z92" s="37"/>
      <c r="AA92" s="37"/>
      <c r="AB92" s="37"/>
      <c r="AC92" s="37"/>
      <c r="AD92" s="37"/>
      <c r="AE92" s="37"/>
      <c r="AF92" s="37"/>
      <c r="AG92" s="37"/>
      <c r="AH92" s="38"/>
      <c r="AI92" s="39"/>
      <c r="AJ92" s="39"/>
      <c r="AK92" s="37"/>
      <c r="AO92" s="38"/>
      <c r="AP92" s="37"/>
      <c r="AQ92" s="37"/>
      <c r="AR92" s="37"/>
      <c r="AS92" s="37"/>
      <c r="AT92" s="37"/>
      <c r="AU92" s="37"/>
      <c r="AV92" s="37"/>
      <c r="AW92" s="37"/>
      <c r="AX92" s="37"/>
      <c r="AY92" s="38"/>
      <c r="AZ92" s="39"/>
      <c r="BA92" s="39"/>
      <c r="BB92" s="37"/>
    </row>
    <row r="93" spans="1:54" thickTop="1" thickBot="1" x14ac:dyDescent="0.45">
      <c r="A93" s="50"/>
      <c r="B93" s="51"/>
      <c r="V93" s="36"/>
      <c r="W93" s="37"/>
      <c r="X93" s="38"/>
      <c r="Y93" s="37"/>
      <c r="Z93" s="37"/>
      <c r="AA93" s="37"/>
      <c r="AB93" s="37"/>
      <c r="AC93" s="37"/>
      <c r="AD93" s="37"/>
      <c r="AE93" s="37"/>
      <c r="AF93" s="37"/>
      <c r="AG93" s="37"/>
      <c r="AH93" s="38"/>
      <c r="AI93" s="39"/>
      <c r="AJ93" s="39"/>
      <c r="AK93" s="37"/>
      <c r="AO93" s="38"/>
      <c r="AP93" s="37"/>
      <c r="AQ93" s="37"/>
      <c r="AR93" s="37"/>
      <c r="AS93" s="37"/>
      <c r="AT93" s="37"/>
      <c r="AU93" s="37"/>
      <c r="AV93" s="37"/>
      <c r="AW93" s="37"/>
      <c r="AX93" s="37"/>
      <c r="AY93" s="38"/>
      <c r="AZ93" s="39"/>
      <c r="BA93" s="39"/>
      <c r="BB93" s="37"/>
    </row>
    <row r="94" spans="1:54" thickTop="1" thickBot="1" x14ac:dyDescent="0.45">
      <c r="A94" s="50"/>
      <c r="B94" s="51"/>
      <c r="V94" s="36"/>
      <c r="W94" s="37"/>
      <c r="X94" s="38"/>
      <c r="Y94" s="37"/>
      <c r="Z94" s="37"/>
      <c r="AA94" s="37"/>
      <c r="AB94" s="37"/>
      <c r="AC94" s="37"/>
      <c r="AD94" s="37"/>
      <c r="AE94" s="37"/>
      <c r="AF94" s="37"/>
      <c r="AG94" s="37"/>
      <c r="AH94" s="38"/>
      <c r="AI94" s="39"/>
      <c r="AJ94" s="39"/>
      <c r="AK94" s="37"/>
      <c r="AO94" s="38"/>
      <c r="AP94" s="37"/>
      <c r="AQ94" s="37"/>
      <c r="AR94" s="37"/>
      <c r="AS94" s="37"/>
      <c r="AT94" s="37"/>
      <c r="AU94" s="37"/>
      <c r="AV94" s="37"/>
      <c r="AW94" s="37"/>
      <c r="AX94" s="37"/>
      <c r="AY94" s="38"/>
      <c r="AZ94" s="39"/>
      <c r="BA94" s="39"/>
      <c r="BB94" s="37"/>
    </row>
    <row r="95" spans="1:54" thickTop="1" thickBot="1" x14ac:dyDescent="0.45">
      <c r="A95" s="50"/>
      <c r="B95" s="51"/>
      <c r="V95" s="36"/>
      <c r="W95" s="37"/>
      <c r="X95" s="38"/>
      <c r="Y95" s="37"/>
      <c r="Z95" s="37"/>
      <c r="AA95" s="37"/>
      <c r="AB95" s="37"/>
      <c r="AC95" s="37"/>
      <c r="AD95" s="37"/>
      <c r="AE95" s="37"/>
      <c r="AF95" s="37"/>
      <c r="AG95" s="37"/>
      <c r="AH95" s="38"/>
      <c r="AI95" s="39"/>
      <c r="AJ95" s="39"/>
      <c r="AK95" s="37"/>
      <c r="AO95" s="38"/>
      <c r="AP95" s="37"/>
      <c r="AQ95" s="37"/>
      <c r="AR95" s="37"/>
      <c r="AS95" s="37"/>
      <c r="AT95" s="37"/>
      <c r="AU95" s="37"/>
      <c r="AV95" s="37"/>
      <c r="AW95" s="37"/>
      <c r="AX95" s="37"/>
      <c r="AY95" s="38"/>
      <c r="AZ95" s="39"/>
      <c r="BA95" s="39"/>
      <c r="BB95" s="37"/>
    </row>
    <row r="96" spans="1:54" thickTop="1" thickBot="1" x14ac:dyDescent="0.45">
      <c r="A96" s="50"/>
      <c r="B96" s="51"/>
      <c r="V96" s="36"/>
      <c r="W96" s="37"/>
      <c r="X96" s="38"/>
      <c r="Y96" s="37"/>
      <c r="Z96" s="37"/>
      <c r="AA96" s="37"/>
      <c r="AB96" s="37"/>
      <c r="AC96" s="37"/>
      <c r="AD96" s="37"/>
      <c r="AE96" s="37"/>
      <c r="AF96" s="37"/>
      <c r="AG96" s="37"/>
      <c r="AH96" s="38"/>
      <c r="AI96" s="39"/>
      <c r="AJ96" s="39"/>
      <c r="AK96" s="37"/>
      <c r="AO96" s="38"/>
      <c r="AP96" s="37"/>
      <c r="AQ96" s="37"/>
      <c r="AR96" s="37"/>
      <c r="AS96" s="37"/>
      <c r="AT96" s="37"/>
      <c r="AU96" s="37"/>
      <c r="AV96" s="37"/>
      <c r="AW96" s="37"/>
      <c r="AX96" s="37"/>
      <c r="AY96" s="38"/>
      <c r="AZ96" s="39"/>
      <c r="BA96" s="39"/>
      <c r="BB96" s="37"/>
    </row>
    <row r="97" spans="1:54" thickTop="1" thickBot="1" x14ac:dyDescent="0.45">
      <c r="A97" s="50"/>
      <c r="B97" s="51"/>
      <c r="V97" s="36"/>
      <c r="W97" s="37"/>
      <c r="X97" s="38"/>
      <c r="Y97" s="37"/>
      <c r="Z97" s="37"/>
      <c r="AA97" s="37"/>
      <c r="AB97" s="37"/>
      <c r="AC97" s="37"/>
      <c r="AD97" s="37"/>
      <c r="AE97" s="37"/>
      <c r="AF97" s="37"/>
      <c r="AG97" s="37"/>
      <c r="AH97" s="38"/>
      <c r="AI97" s="39"/>
      <c r="AJ97" s="39"/>
      <c r="AK97" s="37"/>
      <c r="AO97" s="38"/>
      <c r="AP97" s="37"/>
      <c r="AQ97" s="37"/>
      <c r="AR97" s="37"/>
      <c r="AS97" s="37"/>
      <c r="AT97" s="37"/>
      <c r="AU97" s="37"/>
      <c r="AV97" s="37"/>
      <c r="AW97" s="37"/>
      <c r="AX97" s="37"/>
      <c r="AY97" s="38"/>
      <c r="AZ97" s="39"/>
      <c r="BA97" s="39"/>
      <c r="BB97" s="37"/>
    </row>
    <row r="98" spans="1:54" thickTop="1" thickBot="1" x14ac:dyDescent="0.45">
      <c r="A98" s="50"/>
      <c r="B98" s="51"/>
      <c r="V98" s="36"/>
      <c r="W98" s="37"/>
      <c r="X98" s="38"/>
      <c r="Y98" s="37"/>
      <c r="Z98" s="37"/>
      <c r="AA98" s="37"/>
      <c r="AB98" s="37"/>
      <c r="AC98" s="37"/>
      <c r="AD98" s="37"/>
      <c r="AE98" s="37"/>
      <c r="AF98" s="37"/>
      <c r="AG98" s="37"/>
      <c r="AH98" s="38"/>
      <c r="AI98" s="39"/>
      <c r="AJ98" s="39"/>
      <c r="AK98" s="37"/>
      <c r="AO98" s="38"/>
      <c r="AP98" s="37"/>
      <c r="AQ98" s="37"/>
      <c r="AR98" s="37"/>
      <c r="AS98" s="37"/>
      <c r="AT98" s="37"/>
      <c r="AU98" s="37"/>
      <c r="AV98" s="37"/>
      <c r="AW98" s="37"/>
      <c r="AX98" s="37"/>
      <c r="AY98" s="38"/>
      <c r="AZ98" s="39"/>
      <c r="BA98" s="39"/>
      <c r="BB98" s="37"/>
    </row>
    <row r="99" spans="1:54" thickTop="1" thickBot="1" x14ac:dyDescent="0.45">
      <c r="A99" s="50"/>
      <c r="B99" s="51"/>
      <c r="V99" s="36"/>
      <c r="W99" s="37"/>
      <c r="X99" s="38"/>
      <c r="Y99" s="37"/>
      <c r="Z99" s="37"/>
      <c r="AA99" s="37"/>
      <c r="AB99" s="37"/>
      <c r="AC99" s="37"/>
      <c r="AD99" s="37"/>
      <c r="AE99" s="37"/>
      <c r="AF99" s="37"/>
      <c r="AG99" s="37"/>
      <c r="AH99" s="38"/>
      <c r="AI99" s="39"/>
      <c r="AJ99" s="39"/>
      <c r="AK99" s="37"/>
      <c r="AO99" s="38"/>
      <c r="AP99" s="37"/>
      <c r="AQ99" s="37"/>
      <c r="AR99" s="37"/>
      <c r="AS99" s="37"/>
      <c r="AT99" s="37"/>
      <c r="AU99" s="37"/>
      <c r="AV99" s="37"/>
      <c r="AW99" s="37"/>
      <c r="AX99" s="37"/>
      <c r="AY99" s="38"/>
      <c r="AZ99" s="39"/>
      <c r="BA99" s="39"/>
      <c r="BB99" s="37"/>
    </row>
    <row r="100" spans="1:54" thickTop="1" thickBot="1" x14ac:dyDescent="0.45">
      <c r="A100" s="50"/>
      <c r="B100" s="51"/>
      <c r="V100" s="36"/>
      <c r="W100" s="37"/>
      <c r="X100" s="38"/>
      <c r="Y100" s="37"/>
      <c r="Z100" s="37"/>
      <c r="AA100" s="37"/>
      <c r="AB100" s="37"/>
      <c r="AC100" s="37"/>
      <c r="AD100" s="37"/>
      <c r="AE100" s="37"/>
      <c r="AF100" s="37"/>
      <c r="AG100" s="37"/>
      <c r="AH100" s="38"/>
      <c r="AI100" s="39"/>
      <c r="AJ100" s="39"/>
      <c r="AK100" s="37"/>
      <c r="AO100" s="38"/>
      <c r="AP100" s="37"/>
      <c r="AQ100" s="37"/>
      <c r="AR100" s="37"/>
      <c r="AS100" s="37"/>
      <c r="AT100" s="37"/>
      <c r="AU100" s="37"/>
      <c r="AV100" s="37"/>
      <c r="AW100" s="37"/>
      <c r="AX100" s="37"/>
      <c r="AY100" s="38"/>
      <c r="AZ100" s="39"/>
      <c r="BA100" s="39"/>
      <c r="BB100" s="37"/>
    </row>
    <row r="101" spans="1:54" thickTop="1" thickBot="1" x14ac:dyDescent="0.45">
      <c r="A101" s="50"/>
      <c r="B101" s="51"/>
      <c r="V101" s="36"/>
      <c r="W101" s="37"/>
      <c r="X101" s="38"/>
      <c r="Y101" s="37"/>
      <c r="Z101" s="37"/>
      <c r="AA101" s="37"/>
      <c r="AB101" s="37"/>
      <c r="AC101" s="37"/>
      <c r="AD101" s="37"/>
      <c r="AE101" s="37"/>
      <c r="AF101" s="37"/>
      <c r="AG101" s="37"/>
      <c r="AH101" s="38"/>
      <c r="AI101" s="39"/>
      <c r="AJ101" s="39"/>
      <c r="AK101" s="37"/>
      <c r="AO101" s="38"/>
      <c r="AP101" s="37"/>
      <c r="AQ101" s="37"/>
      <c r="AR101" s="37"/>
      <c r="AS101" s="37"/>
      <c r="AT101" s="37"/>
      <c r="AU101" s="37"/>
      <c r="AV101" s="37"/>
      <c r="AW101" s="37"/>
      <c r="AX101" s="37"/>
      <c r="AY101" s="38"/>
      <c r="AZ101" s="39"/>
      <c r="BA101" s="39"/>
      <c r="BB101" s="37"/>
    </row>
    <row r="102" spans="1:54" thickTop="1" thickBot="1" x14ac:dyDescent="0.45">
      <c r="A102" s="50"/>
      <c r="B102" s="51"/>
      <c r="V102" s="36"/>
      <c r="W102" s="37"/>
      <c r="X102" s="38"/>
      <c r="Y102" s="37"/>
      <c r="Z102" s="37"/>
      <c r="AA102" s="37"/>
      <c r="AB102" s="37"/>
      <c r="AC102" s="37"/>
      <c r="AD102" s="37"/>
      <c r="AE102" s="37"/>
      <c r="AF102" s="37"/>
      <c r="AG102" s="37"/>
      <c r="AH102" s="38"/>
      <c r="AI102" s="39"/>
      <c r="AJ102" s="39"/>
      <c r="AK102" s="37"/>
      <c r="AO102" s="38"/>
      <c r="AP102" s="37"/>
      <c r="AQ102" s="37"/>
      <c r="AR102" s="37"/>
      <c r="AS102" s="37"/>
      <c r="AT102" s="37"/>
      <c r="AU102" s="37"/>
      <c r="AV102" s="37"/>
      <c r="AW102" s="37"/>
      <c r="AX102" s="37"/>
      <c r="AY102" s="38"/>
      <c r="AZ102" s="39"/>
      <c r="BA102" s="39"/>
      <c r="BB102" s="37"/>
    </row>
    <row r="103" spans="1:54" thickTop="1" thickBot="1" x14ac:dyDescent="0.45">
      <c r="A103" s="50"/>
      <c r="B103" s="51"/>
      <c r="V103" s="36"/>
      <c r="W103" s="37"/>
      <c r="X103" s="38"/>
      <c r="Y103" s="37"/>
      <c r="Z103" s="37"/>
      <c r="AA103" s="37"/>
      <c r="AB103" s="37"/>
      <c r="AC103" s="37"/>
      <c r="AD103" s="37"/>
      <c r="AE103" s="37"/>
      <c r="AF103" s="37"/>
      <c r="AG103" s="37"/>
      <c r="AH103" s="38"/>
      <c r="AI103" s="39"/>
      <c r="AJ103" s="39"/>
      <c r="AK103" s="37"/>
      <c r="AO103" s="38"/>
      <c r="AP103" s="37"/>
      <c r="AQ103" s="37"/>
      <c r="AR103" s="37"/>
      <c r="AS103" s="37"/>
      <c r="AT103" s="37"/>
      <c r="AU103" s="37"/>
      <c r="AV103" s="37"/>
      <c r="AW103" s="37"/>
      <c r="AX103" s="37"/>
      <c r="AY103" s="38"/>
      <c r="AZ103" s="39"/>
      <c r="BA103" s="39"/>
      <c r="BB103" s="37"/>
    </row>
    <row r="104" spans="1:54" thickTop="1" thickBot="1" x14ac:dyDescent="0.45">
      <c r="A104" s="50"/>
      <c r="B104" s="51"/>
      <c r="V104" s="36"/>
      <c r="W104" s="37"/>
      <c r="X104" s="38"/>
      <c r="Y104" s="37"/>
      <c r="Z104" s="37"/>
      <c r="AA104" s="37"/>
      <c r="AB104" s="37"/>
      <c r="AC104" s="37"/>
      <c r="AD104" s="37"/>
      <c r="AE104" s="37"/>
      <c r="AF104" s="37"/>
      <c r="AG104" s="37"/>
      <c r="AH104" s="38"/>
      <c r="AI104" s="39"/>
      <c r="AJ104" s="39"/>
      <c r="AK104" s="37"/>
      <c r="AO104" s="38"/>
      <c r="AP104" s="37"/>
      <c r="AQ104" s="37"/>
      <c r="AR104" s="37"/>
      <c r="AS104" s="37"/>
      <c r="AT104" s="37"/>
      <c r="AU104" s="37"/>
      <c r="AV104" s="37"/>
      <c r="AW104" s="37"/>
      <c r="AX104" s="37"/>
      <c r="AY104" s="38"/>
      <c r="AZ104" s="39"/>
      <c r="BA104" s="39"/>
      <c r="BB104" s="37"/>
    </row>
    <row r="105" spans="1:54" thickTop="1" thickBot="1" x14ac:dyDescent="0.45">
      <c r="A105" s="50"/>
      <c r="B105" s="51"/>
      <c r="V105" s="36"/>
      <c r="W105" s="37"/>
      <c r="X105" s="38"/>
      <c r="Y105" s="37"/>
      <c r="Z105" s="37"/>
      <c r="AA105" s="37"/>
      <c r="AB105" s="37"/>
      <c r="AC105" s="37"/>
      <c r="AD105" s="37"/>
      <c r="AE105" s="37"/>
      <c r="AF105" s="37"/>
      <c r="AG105" s="37"/>
      <c r="AH105" s="38"/>
      <c r="AI105" s="39"/>
      <c r="AJ105" s="39"/>
      <c r="AK105" s="37"/>
      <c r="AO105" s="38"/>
      <c r="AP105" s="37"/>
      <c r="AQ105" s="37"/>
      <c r="AR105" s="37"/>
      <c r="AS105" s="37"/>
      <c r="AT105" s="37"/>
      <c r="AU105" s="37"/>
      <c r="AV105" s="37"/>
      <c r="AW105" s="37"/>
      <c r="AX105" s="37"/>
      <c r="AY105" s="38"/>
      <c r="AZ105" s="39"/>
      <c r="BA105" s="39"/>
      <c r="BB105" s="37"/>
    </row>
    <row r="106" spans="1:54" thickTop="1" thickBot="1" x14ac:dyDescent="0.45">
      <c r="A106" s="50"/>
      <c r="B106" s="51"/>
      <c r="V106" s="36"/>
      <c r="W106" s="37"/>
      <c r="X106" s="38"/>
      <c r="Y106" s="37"/>
      <c r="Z106" s="37"/>
      <c r="AA106" s="37"/>
      <c r="AB106" s="37"/>
      <c r="AC106" s="37"/>
      <c r="AD106" s="37"/>
      <c r="AE106" s="37"/>
      <c r="AF106" s="37"/>
      <c r="AG106" s="37"/>
      <c r="AH106" s="38"/>
      <c r="AI106" s="39"/>
      <c r="AJ106" s="39"/>
      <c r="AK106" s="37"/>
      <c r="AO106" s="38"/>
      <c r="AP106" s="37"/>
      <c r="AQ106" s="37"/>
      <c r="AR106" s="37"/>
      <c r="AS106" s="37"/>
      <c r="AT106" s="37"/>
      <c r="AU106" s="37"/>
      <c r="AV106" s="37"/>
      <c r="AW106" s="37"/>
      <c r="AX106" s="37"/>
      <c r="AY106" s="38"/>
      <c r="AZ106" s="39"/>
      <c r="BA106" s="39"/>
      <c r="BB106" s="37"/>
    </row>
    <row r="107" spans="1:54" thickTop="1" thickBot="1" x14ac:dyDescent="0.45">
      <c r="A107" s="50"/>
      <c r="B107" s="51"/>
      <c r="V107" s="36"/>
      <c r="W107" s="37"/>
      <c r="X107" s="38"/>
      <c r="Y107" s="37"/>
      <c r="Z107" s="37"/>
      <c r="AA107" s="37"/>
      <c r="AB107" s="37"/>
      <c r="AC107" s="37"/>
      <c r="AD107" s="37"/>
      <c r="AE107" s="37"/>
      <c r="AF107" s="37"/>
      <c r="AG107" s="37"/>
      <c r="AH107" s="38"/>
      <c r="AI107" s="39"/>
      <c r="AJ107" s="39"/>
      <c r="AK107" s="37"/>
      <c r="AO107" s="38"/>
      <c r="AP107" s="37"/>
      <c r="AQ107" s="37"/>
      <c r="AR107" s="37"/>
      <c r="AS107" s="37"/>
      <c r="AT107" s="37"/>
      <c r="AU107" s="37"/>
      <c r="AV107" s="37"/>
      <c r="AW107" s="37"/>
      <c r="AX107" s="37"/>
      <c r="AY107" s="38"/>
      <c r="AZ107" s="39"/>
      <c r="BA107" s="39"/>
      <c r="BB107" s="37"/>
    </row>
    <row r="108" spans="1:54" thickTop="1" thickBot="1" x14ac:dyDescent="0.45">
      <c r="A108" s="50"/>
      <c r="B108" s="51"/>
      <c r="V108" s="36"/>
      <c r="W108" s="37"/>
      <c r="X108" s="38"/>
      <c r="Y108" s="37"/>
      <c r="Z108" s="37"/>
      <c r="AA108" s="37"/>
      <c r="AB108" s="37"/>
      <c r="AC108" s="37"/>
      <c r="AD108" s="37"/>
      <c r="AE108" s="37"/>
      <c r="AF108" s="37"/>
      <c r="AG108" s="37"/>
      <c r="AH108" s="38"/>
      <c r="AI108" s="39"/>
      <c r="AJ108" s="39"/>
      <c r="AK108" s="37"/>
      <c r="AO108" s="38"/>
      <c r="AP108" s="37"/>
      <c r="AQ108" s="37"/>
      <c r="AR108" s="37"/>
      <c r="AS108" s="37"/>
      <c r="AT108" s="37"/>
      <c r="AU108" s="37"/>
      <c r="AV108" s="37"/>
      <c r="AW108" s="37"/>
      <c r="AX108" s="37"/>
      <c r="AY108" s="38"/>
      <c r="AZ108" s="39"/>
      <c r="BA108" s="39"/>
      <c r="BB108" s="37"/>
    </row>
    <row r="109" spans="1:54" thickTop="1" thickBot="1" x14ac:dyDescent="0.45">
      <c r="A109" s="50"/>
      <c r="B109" s="51"/>
      <c r="V109" s="36"/>
      <c r="W109" s="37"/>
      <c r="X109" s="38"/>
      <c r="Y109" s="37"/>
      <c r="Z109" s="37"/>
      <c r="AA109" s="37"/>
      <c r="AB109" s="37"/>
      <c r="AC109" s="37"/>
      <c r="AD109" s="37"/>
      <c r="AE109" s="37"/>
      <c r="AF109" s="37"/>
      <c r="AG109" s="37"/>
      <c r="AH109" s="38"/>
      <c r="AI109" s="39"/>
      <c r="AJ109" s="39"/>
      <c r="AK109" s="37"/>
      <c r="AO109" s="38"/>
      <c r="AP109" s="37"/>
      <c r="AQ109" s="37"/>
      <c r="AR109" s="37"/>
      <c r="AS109" s="37"/>
      <c r="AT109" s="37"/>
      <c r="AU109" s="37"/>
      <c r="AV109" s="37"/>
      <c r="AW109" s="37"/>
      <c r="AX109" s="37"/>
      <c r="AY109" s="38"/>
      <c r="AZ109" s="39"/>
      <c r="BA109" s="39"/>
      <c r="BB109" s="37"/>
    </row>
    <row r="110" spans="1:54" thickTop="1" thickBot="1" x14ac:dyDescent="0.45">
      <c r="A110" s="50"/>
      <c r="B110" s="51"/>
      <c r="V110" s="36"/>
      <c r="W110" s="37"/>
      <c r="X110" s="38"/>
      <c r="Y110" s="37"/>
      <c r="Z110" s="37"/>
      <c r="AA110" s="37"/>
      <c r="AB110" s="37"/>
      <c r="AC110" s="37"/>
      <c r="AD110" s="37"/>
      <c r="AE110" s="37"/>
      <c r="AF110" s="37"/>
      <c r="AG110" s="37"/>
      <c r="AH110" s="38"/>
      <c r="AI110" s="39"/>
      <c r="AJ110" s="39"/>
      <c r="AK110" s="37"/>
      <c r="AO110" s="38"/>
      <c r="AP110" s="37"/>
      <c r="AQ110" s="37"/>
      <c r="AR110" s="37"/>
      <c r="AS110" s="37"/>
      <c r="AT110" s="37"/>
      <c r="AU110" s="37"/>
      <c r="AV110" s="37"/>
      <c r="AW110" s="37"/>
      <c r="AX110" s="37"/>
      <c r="AY110" s="38"/>
      <c r="AZ110" s="39"/>
      <c r="BA110" s="39"/>
      <c r="BB110" s="37"/>
    </row>
    <row r="111" spans="1:54" thickTop="1" thickBot="1" x14ac:dyDescent="0.45">
      <c r="A111" s="50"/>
      <c r="B111" s="51"/>
      <c r="V111" s="36"/>
      <c r="W111" s="37"/>
      <c r="X111" s="38"/>
      <c r="Y111" s="37"/>
      <c r="Z111" s="37"/>
      <c r="AA111" s="37"/>
      <c r="AB111" s="37"/>
      <c r="AC111" s="37"/>
      <c r="AD111" s="37"/>
      <c r="AE111" s="37"/>
      <c r="AF111" s="37"/>
      <c r="AG111" s="37"/>
      <c r="AH111" s="38"/>
      <c r="AI111" s="39"/>
      <c r="AJ111" s="39"/>
      <c r="AK111" s="37"/>
      <c r="AO111" s="38"/>
      <c r="AP111" s="37"/>
      <c r="AQ111" s="37"/>
      <c r="AR111" s="37"/>
      <c r="AS111" s="37"/>
      <c r="AT111" s="37"/>
      <c r="AU111" s="37"/>
      <c r="AV111" s="37"/>
      <c r="AW111" s="37"/>
      <c r="AX111" s="37"/>
      <c r="AY111" s="38"/>
      <c r="AZ111" s="39"/>
      <c r="BA111" s="39"/>
      <c r="BB111" s="37"/>
    </row>
    <row r="112" spans="1:54" thickTop="1" thickBot="1" x14ac:dyDescent="0.45">
      <c r="A112" s="50"/>
      <c r="B112" s="51"/>
      <c r="V112" s="36"/>
      <c r="W112" s="37"/>
      <c r="X112" s="38"/>
      <c r="Y112" s="37"/>
      <c r="Z112" s="37"/>
      <c r="AA112" s="37"/>
      <c r="AB112" s="37"/>
      <c r="AC112" s="37"/>
      <c r="AD112" s="37"/>
      <c r="AE112" s="37"/>
      <c r="AF112" s="37"/>
      <c r="AG112" s="37"/>
      <c r="AH112" s="38"/>
      <c r="AI112" s="39"/>
      <c r="AJ112" s="39"/>
      <c r="AK112" s="37"/>
      <c r="AO112" s="38"/>
      <c r="AP112" s="37"/>
      <c r="AQ112" s="37"/>
      <c r="AR112" s="37"/>
      <c r="AS112" s="37"/>
      <c r="AT112" s="37"/>
      <c r="AU112" s="37"/>
      <c r="AV112" s="37"/>
      <c r="AW112" s="37"/>
      <c r="AX112" s="37"/>
      <c r="AY112" s="38"/>
      <c r="AZ112" s="39"/>
      <c r="BA112" s="39"/>
      <c r="BB112" s="37"/>
    </row>
    <row r="113" spans="1:54" thickTop="1" thickBot="1" x14ac:dyDescent="0.45">
      <c r="A113" s="50"/>
      <c r="B113" s="51"/>
      <c r="V113" s="36"/>
      <c r="W113" s="37"/>
      <c r="X113" s="38"/>
      <c r="Y113" s="37"/>
      <c r="Z113" s="37"/>
      <c r="AA113" s="37"/>
      <c r="AB113" s="37"/>
      <c r="AC113" s="37"/>
      <c r="AD113" s="37"/>
      <c r="AE113" s="37"/>
      <c r="AF113" s="37"/>
      <c r="AG113" s="37"/>
      <c r="AH113" s="38"/>
      <c r="AI113" s="39"/>
      <c r="AJ113" s="39"/>
      <c r="AK113" s="37"/>
      <c r="AO113" s="38"/>
      <c r="AP113" s="37"/>
      <c r="AQ113" s="37"/>
      <c r="AR113" s="37"/>
      <c r="AS113" s="37"/>
      <c r="AT113" s="37"/>
      <c r="AU113" s="37"/>
      <c r="AV113" s="37"/>
      <c r="AW113" s="37"/>
      <c r="AX113" s="37"/>
      <c r="AY113" s="38"/>
      <c r="AZ113" s="39"/>
      <c r="BA113" s="39"/>
      <c r="BB113" s="37"/>
    </row>
    <row r="114" spans="1:54" thickTop="1" thickBot="1" x14ac:dyDescent="0.45">
      <c r="A114" s="50"/>
      <c r="B114" s="51"/>
      <c r="V114" s="36"/>
      <c r="W114" s="37"/>
      <c r="X114" s="38"/>
      <c r="Y114" s="37"/>
      <c r="Z114" s="37"/>
      <c r="AA114" s="37"/>
      <c r="AB114" s="37"/>
      <c r="AC114" s="37"/>
      <c r="AD114" s="37"/>
      <c r="AE114" s="37"/>
      <c r="AF114" s="37"/>
      <c r="AG114" s="37"/>
      <c r="AH114" s="38"/>
      <c r="AI114" s="39"/>
      <c r="AJ114" s="39"/>
      <c r="AK114" s="37"/>
      <c r="AO114" s="38"/>
      <c r="AP114" s="37"/>
      <c r="AQ114" s="37"/>
      <c r="AR114" s="37"/>
      <c r="AS114" s="37"/>
      <c r="AT114" s="37"/>
      <c r="AU114" s="37"/>
      <c r="AV114" s="37"/>
      <c r="AW114" s="37"/>
      <c r="AX114" s="37"/>
      <c r="AY114" s="38"/>
      <c r="AZ114" s="39"/>
      <c r="BA114" s="39"/>
      <c r="BB114" s="37"/>
    </row>
    <row r="115" spans="1:54" thickTop="1" thickBot="1" x14ac:dyDescent="0.45">
      <c r="A115" s="50"/>
      <c r="B115" s="51"/>
      <c r="V115" s="36"/>
      <c r="W115" s="37"/>
      <c r="X115" s="38"/>
      <c r="Y115" s="37"/>
      <c r="Z115" s="37"/>
      <c r="AA115" s="37"/>
      <c r="AB115" s="37"/>
      <c r="AC115" s="37"/>
      <c r="AD115" s="37"/>
      <c r="AE115" s="37"/>
      <c r="AF115" s="37"/>
      <c r="AG115" s="37"/>
      <c r="AH115" s="38"/>
      <c r="AI115" s="39"/>
      <c r="AJ115" s="39"/>
      <c r="AK115" s="37"/>
      <c r="AO115" s="38"/>
      <c r="AP115" s="37"/>
      <c r="AQ115" s="37"/>
      <c r="AR115" s="37"/>
      <c r="AS115" s="37"/>
      <c r="AT115" s="37"/>
      <c r="AU115" s="37"/>
      <c r="AV115" s="37"/>
      <c r="AW115" s="37"/>
      <c r="AX115" s="37"/>
      <c r="AY115" s="38"/>
      <c r="AZ115" s="39"/>
      <c r="BA115" s="39"/>
      <c r="BB115" s="37"/>
    </row>
    <row r="116" spans="1:54" thickTop="1" thickBot="1" x14ac:dyDescent="0.45">
      <c r="A116" s="50"/>
      <c r="B116" s="51"/>
      <c r="V116" s="36"/>
      <c r="W116" s="37"/>
      <c r="X116" s="38"/>
      <c r="Y116" s="37"/>
      <c r="Z116" s="37"/>
      <c r="AA116" s="37"/>
      <c r="AB116" s="37"/>
      <c r="AC116" s="37"/>
      <c r="AD116" s="37"/>
      <c r="AE116" s="37"/>
      <c r="AF116" s="37"/>
      <c r="AG116" s="37"/>
      <c r="AH116" s="38"/>
      <c r="AI116" s="39"/>
      <c r="AJ116" s="39"/>
      <c r="AK116" s="37"/>
      <c r="AO116" s="38"/>
      <c r="AP116" s="37"/>
      <c r="AQ116" s="37"/>
      <c r="AR116" s="37"/>
      <c r="AS116" s="37"/>
      <c r="AT116" s="37"/>
      <c r="AU116" s="37"/>
      <c r="AV116" s="37"/>
      <c r="AW116" s="37"/>
      <c r="AX116" s="37"/>
      <c r="AY116" s="38"/>
      <c r="AZ116" s="39"/>
      <c r="BA116" s="39"/>
      <c r="BB116" s="37"/>
    </row>
    <row r="117" spans="1:54" thickTop="1" thickBot="1" x14ac:dyDescent="0.45">
      <c r="A117" s="50"/>
      <c r="B117" s="51"/>
      <c r="V117" s="36"/>
      <c r="W117" s="37"/>
      <c r="X117" s="38"/>
      <c r="Y117" s="37"/>
      <c r="Z117" s="37"/>
      <c r="AA117" s="37"/>
      <c r="AB117" s="37"/>
      <c r="AC117" s="37"/>
      <c r="AD117" s="37"/>
      <c r="AE117" s="37"/>
      <c r="AF117" s="37"/>
      <c r="AG117" s="37"/>
      <c r="AH117" s="38"/>
      <c r="AI117" s="39"/>
      <c r="AJ117" s="39"/>
      <c r="AK117" s="37"/>
      <c r="AO117" s="38"/>
      <c r="AP117" s="37"/>
      <c r="AQ117" s="37"/>
      <c r="AR117" s="37"/>
      <c r="AS117" s="37"/>
      <c r="AT117" s="37"/>
      <c r="AU117" s="37"/>
      <c r="AV117" s="37"/>
      <c r="AW117" s="37"/>
      <c r="AX117" s="37"/>
      <c r="AY117" s="38"/>
      <c r="AZ117" s="39"/>
      <c r="BA117" s="39"/>
      <c r="BB117" s="37"/>
    </row>
    <row r="118" spans="1:54" thickTop="1" thickBot="1" x14ac:dyDescent="0.45">
      <c r="A118" s="50"/>
      <c r="B118" s="51"/>
      <c r="V118" s="36"/>
      <c r="W118" s="37"/>
      <c r="X118" s="38"/>
      <c r="Y118" s="37"/>
      <c r="Z118" s="37"/>
      <c r="AA118" s="37"/>
      <c r="AB118" s="37"/>
      <c r="AC118" s="37"/>
      <c r="AD118" s="37"/>
      <c r="AE118" s="37"/>
      <c r="AF118" s="37"/>
      <c r="AG118" s="37"/>
      <c r="AH118" s="38"/>
      <c r="AI118" s="39"/>
      <c r="AJ118" s="39"/>
      <c r="AK118" s="37"/>
      <c r="AO118" s="38"/>
      <c r="AP118" s="37"/>
      <c r="AQ118" s="37"/>
      <c r="AR118" s="37"/>
      <c r="AS118" s="37"/>
      <c r="AT118" s="37"/>
      <c r="AU118" s="37"/>
      <c r="AV118" s="37"/>
      <c r="AW118" s="37"/>
      <c r="AX118" s="37"/>
      <c r="AY118" s="38"/>
      <c r="AZ118" s="39"/>
      <c r="BA118" s="39"/>
      <c r="BB118" s="37"/>
    </row>
    <row r="119" spans="1:54" thickTop="1" thickBot="1" x14ac:dyDescent="0.45">
      <c r="A119" s="50"/>
      <c r="B119" s="51"/>
      <c r="V119" s="36"/>
      <c r="W119" s="37"/>
      <c r="X119" s="38"/>
      <c r="Y119" s="37"/>
      <c r="Z119" s="37"/>
      <c r="AA119" s="37"/>
      <c r="AB119" s="37"/>
      <c r="AC119" s="37"/>
      <c r="AD119" s="37"/>
      <c r="AE119" s="37"/>
      <c r="AF119" s="37"/>
      <c r="AG119" s="37"/>
      <c r="AH119" s="38"/>
      <c r="AI119" s="39"/>
      <c r="AJ119" s="39"/>
      <c r="AK119" s="37"/>
      <c r="AO119" s="38"/>
      <c r="AP119" s="37"/>
      <c r="AQ119" s="37"/>
      <c r="AR119" s="37"/>
      <c r="AS119" s="37"/>
      <c r="AT119" s="37"/>
      <c r="AU119" s="37"/>
      <c r="AV119" s="37"/>
      <c r="AW119" s="37"/>
      <c r="AX119" s="37"/>
      <c r="AY119" s="38"/>
      <c r="AZ119" s="39"/>
      <c r="BA119" s="39"/>
      <c r="BB119" s="37"/>
    </row>
    <row r="120" spans="1:54" thickTop="1" thickBot="1" x14ac:dyDescent="0.45">
      <c r="A120" s="50"/>
      <c r="B120" s="51"/>
      <c r="V120" s="36"/>
      <c r="W120" s="37"/>
      <c r="X120" s="38"/>
      <c r="Y120" s="37"/>
      <c r="Z120" s="37"/>
      <c r="AA120" s="37"/>
      <c r="AB120" s="37"/>
      <c r="AC120" s="37"/>
      <c r="AD120" s="37"/>
      <c r="AE120" s="37"/>
      <c r="AF120" s="37"/>
      <c r="AG120" s="37"/>
      <c r="AH120" s="38"/>
      <c r="AI120" s="39"/>
      <c r="AJ120" s="39"/>
      <c r="AK120" s="37"/>
      <c r="AO120" s="38"/>
      <c r="AP120" s="37"/>
      <c r="AQ120" s="37"/>
      <c r="AR120" s="37"/>
      <c r="AS120" s="37"/>
      <c r="AT120" s="37"/>
      <c r="AU120" s="37"/>
      <c r="AV120" s="37"/>
      <c r="AW120" s="37"/>
      <c r="AX120" s="37"/>
      <c r="AY120" s="38"/>
      <c r="AZ120" s="39"/>
      <c r="BA120" s="39"/>
      <c r="BB120" s="37"/>
    </row>
    <row r="121" spans="1:54" thickTop="1" thickBot="1" x14ac:dyDescent="0.45">
      <c r="A121" s="50"/>
      <c r="B121" s="51"/>
      <c r="V121" s="36"/>
      <c r="W121" s="37"/>
      <c r="X121" s="38"/>
      <c r="Y121" s="37"/>
      <c r="Z121" s="37"/>
      <c r="AA121" s="37"/>
      <c r="AB121" s="37"/>
      <c r="AC121" s="37"/>
      <c r="AD121" s="37"/>
      <c r="AE121" s="37"/>
      <c r="AF121" s="37"/>
      <c r="AG121" s="37"/>
      <c r="AH121" s="38"/>
      <c r="AI121" s="39"/>
      <c r="AJ121" s="39"/>
      <c r="AK121" s="37"/>
      <c r="AO121" s="38"/>
      <c r="AP121" s="37"/>
      <c r="AQ121" s="37"/>
      <c r="AR121" s="37"/>
      <c r="AS121" s="37"/>
      <c r="AT121" s="37"/>
      <c r="AU121" s="37"/>
      <c r="AV121" s="37"/>
      <c r="AW121" s="37"/>
      <c r="AX121" s="37"/>
      <c r="AY121" s="38"/>
      <c r="AZ121" s="39"/>
      <c r="BA121" s="39"/>
      <c r="BB121" s="37"/>
    </row>
    <row r="122" spans="1:54" thickTop="1" thickBot="1" x14ac:dyDescent="0.45">
      <c r="A122" s="50"/>
      <c r="B122" s="51"/>
      <c r="V122" s="36"/>
      <c r="W122" s="37"/>
      <c r="X122" s="38"/>
      <c r="Y122" s="37"/>
      <c r="Z122" s="37"/>
      <c r="AA122" s="37"/>
      <c r="AB122" s="37"/>
      <c r="AC122" s="37"/>
      <c r="AD122" s="37"/>
      <c r="AE122" s="37"/>
      <c r="AF122" s="37"/>
      <c r="AG122" s="37"/>
      <c r="AH122" s="38"/>
      <c r="AI122" s="39"/>
      <c r="AJ122" s="39"/>
      <c r="AK122" s="37"/>
      <c r="AO122" s="38"/>
      <c r="AP122" s="37"/>
      <c r="AQ122" s="37"/>
      <c r="AR122" s="37"/>
      <c r="AS122" s="37"/>
      <c r="AT122" s="37"/>
      <c r="AU122" s="37"/>
      <c r="AV122" s="37"/>
      <c r="AW122" s="37"/>
      <c r="AX122" s="37"/>
      <c r="AY122" s="38"/>
      <c r="AZ122" s="39"/>
      <c r="BA122" s="39"/>
      <c r="BB122" s="37"/>
    </row>
    <row r="123" spans="1:54" thickTop="1" thickBot="1" x14ac:dyDescent="0.45">
      <c r="A123" s="54"/>
      <c r="B123" s="55"/>
      <c r="V123" s="36"/>
      <c r="W123" s="37"/>
      <c r="X123" s="38"/>
      <c r="Y123" s="37"/>
      <c r="Z123" s="37"/>
      <c r="AA123" s="37"/>
      <c r="AB123" s="37"/>
      <c r="AC123" s="37"/>
      <c r="AD123" s="37"/>
      <c r="AE123" s="37"/>
      <c r="AF123" s="37"/>
      <c r="AG123" s="37"/>
      <c r="AH123" s="38"/>
      <c r="AI123" s="39"/>
      <c r="AJ123" s="39"/>
      <c r="AK123" s="37"/>
      <c r="AO123" s="38"/>
      <c r="AP123" s="37"/>
      <c r="AQ123" s="37"/>
      <c r="AR123" s="37"/>
      <c r="AS123" s="37"/>
      <c r="AT123" s="37"/>
      <c r="AU123" s="37"/>
      <c r="AV123" s="37"/>
      <c r="AW123" s="37"/>
      <c r="AX123" s="37"/>
      <c r="AY123" s="38"/>
      <c r="AZ123" s="39"/>
      <c r="BA123" s="39"/>
      <c r="BB123" s="37"/>
    </row>
    <row r="124" spans="1:54" thickTop="1" thickBot="1" x14ac:dyDescent="0.45">
      <c r="A124" s="50"/>
      <c r="B124" s="51"/>
      <c r="V124" s="36"/>
      <c r="W124" s="37"/>
      <c r="X124" s="38"/>
      <c r="Y124" s="37"/>
      <c r="Z124" s="37"/>
      <c r="AA124" s="37"/>
      <c r="AB124" s="37"/>
      <c r="AC124" s="37"/>
      <c r="AD124" s="37"/>
      <c r="AE124" s="37"/>
      <c r="AF124" s="37"/>
      <c r="AG124" s="37"/>
      <c r="AH124" s="38"/>
      <c r="AI124" s="39"/>
      <c r="AJ124" s="39"/>
      <c r="AK124" s="37"/>
      <c r="AO124" s="38"/>
      <c r="AP124" s="37"/>
      <c r="AQ124" s="37"/>
      <c r="AR124" s="37"/>
      <c r="AS124" s="37"/>
      <c r="AT124" s="37"/>
      <c r="AU124" s="37"/>
      <c r="AV124" s="37"/>
      <c r="AW124" s="37"/>
      <c r="AX124" s="37"/>
      <c r="AY124" s="38"/>
      <c r="AZ124" s="39"/>
      <c r="BA124" s="39"/>
      <c r="BB124" s="37"/>
    </row>
    <row r="125" spans="1:54" thickTop="1" thickBot="1" x14ac:dyDescent="0.45">
      <c r="A125" s="50"/>
      <c r="B125" s="51"/>
      <c r="V125" s="36"/>
      <c r="W125" s="37"/>
      <c r="X125" s="38"/>
      <c r="Y125" s="37"/>
      <c r="Z125" s="37"/>
      <c r="AA125" s="37"/>
      <c r="AB125" s="37"/>
      <c r="AC125" s="37"/>
      <c r="AD125" s="37"/>
      <c r="AE125" s="37"/>
      <c r="AF125" s="37"/>
      <c r="AG125" s="37"/>
      <c r="AH125" s="38"/>
      <c r="AI125" s="39"/>
      <c r="AJ125" s="39"/>
      <c r="AK125" s="37"/>
      <c r="AO125" s="38"/>
      <c r="AP125" s="37"/>
      <c r="AQ125" s="37"/>
      <c r="AR125" s="37"/>
      <c r="AS125" s="37"/>
      <c r="AT125" s="37"/>
      <c r="AU125" s="37"/>
      <c r="AV125" s="37"/>
      <c r="AW125" s="37"/>
      <c r="AX125" s="37"/>
      <c r="AY125" s="38"/>
      <c r="AZ125" s="39"/>
      <c r="BA125" s="39"/>
      <c r="BB125" s="37"/>
    </row>
    <row r="126" spans="1:54" thickTop="1" thickBot="1" x14ac:dyDescent="0.45">
      <c r="A126" s="50"/>
      <c r="B126" s="51"/>
      <c r="V126" s="36"/>
      <c r="W126" s="37"/>
      <c r="X126" s="38"/>
      <c r="Y126" s="37"/>
      <c r="Z126" s="37"/>
      <c r="AA126" s="37"/>
      <c r="AB126" s="37"/>
      <c r="AC126" s="37"/>
      <c r="AD126" s="37"/>
      <c r="AE126" s="37"/>
      <c r="AF126" s="37"/>
      <c r="AG126" s="37"/>
      <c r="AH126" s="38"/>
      <c r="AI126" s="39"/>
      <c r="AJ126" s="39"/>
      <c r="AK126" s="37"/>
      <c r="AO126" s="38"/>
      <c r="AP126" s="37"/>
      <c r="AQ126" s="37"/>
      <c r="AR126" s="37"/>
      <c r="AS126" s="37"/>
      <c r="AT126" s="37"/>
      <c r="AU126" s="37"/>
      <c r="AV126" s="37"/>
      <c r="AW126" s="37"/>
      <c r="AX126" s="37"/>
      <c r="AY126" s="38"/>
      <c r="AZ126" s="39"/>
      <c r="BA126" s="39"/>
      <c r="BB126" s="37"/>
    </row>
    <row r="127" spans="1:54" thickTop="1" thickBot="1" x14ac:dyDescent="0.45">
      <c r="A127" s="50"/>
      <c r="B127" s="51"/>
      <c r="V127" s="36"/>
      <c r="W127" s="37"/>
      <c r="X127" s="38"/>
      <c r="Y127" s="37"/>
      <c r="Z127" s="37"/>
      <c r="AA127" s="37"/>
      <c r="AB127" s="37"/>
      <c r="AC127" s="37"/>
      <c r="AD127" s="37"/>
      <c r="AE127" s="37"/>
      <c r="AF127" s="37"/>
      <c r="AG127" s="37"/>
      <c r="AH127" s="38"/>
      <c r="AI127" s="39"/>
      <c r="AJ127" s="39"/>
      <c r="AK127" s="37"/>
      <c r="AO127" s="38"/>
      <c r="AP127" s="37"/>
      <c r="AQ127" s="37"/>
      <c r="AR127" s="37"/>
      <c r="AS127" s="37"/>
      <c r="AT127" s="37"/>
      <c r="AU127" s="37"/>
      <c r="AV127" s="37"/>
      <c r="AW127" s="37"/>
      <c r="AX127" s="37"/>
      <c r="AY127" s="38"/>
      <c r="AZ127" s="39"/>
      <c r="BA127" s="39"/>
      <c r="BB127" s="37"/>
    </row>
    <row r="128" spans="1:54" thickTop="1" thickBot="1" x14ac:dyDescent="0.45">
      <c r="A128" s="50"/>
      <c r="B128" s="51"/>
      <c r="V128" s="36"/>
      <c r="W128" s="37"/>
      <c r="X128" s="38"/>
      <c r="Y128" s="37"/>
      <c r="Z128" s="37"/>
      <c r="AA128" s="37"/>
      <c r="AB128" s="37"/>
      <c r="AC128" s="37"/>
      <c r="AD128" s="37"/>
      <c r="AE128" s="37"/>
      <c r="AF128" s="37"/>
      <c r="AG128" s="37"/>
      <c r="AH128" s="38"/>
      <c r="AI128" s="39"/>
      <c r="AJ128" s="39"/>
      <c r="AK128" s="37"/>
      <c r="AO128" s="38"/>
      <c r="AP128" s="37"/>
      <c r="AQ128" s="37"/>
      <c r="AR128" s="37"/>
      <c r="AS128" s="37"/>
      <c r="AT128" s="37"/>
      <c r="AU128" s="37"/>
      <c r="AV128" s="37"/>
      <c r="AW128" s="37"/>
      <c r="AX128" s="37"/>
      <c r="AY128" s="38"/>
      <c r="AZ128" s="39"/>
      <c r="BA128" s="39"/>
      <c r="BB128" s="37"/>
    </row>
    <row r="129" spans="1:54" thickTop="1" thickBot="1" x14ac:dyDescent="0.45">
      <c r="A129" s="50"/>
      <c r="B129" s="51"/>
      <c r="V129" s="36"/>
      <c r="W129" s="37"/>
      <c r="X129" s="38"/>
      <c r="Y129" s="37"/>
      <c r="Z129" s="37"/>
      <c r="AA129" s="37"/>
      <c r="AB129" s="37"/>
      <c r="AC129" s="37"/>
      <c r="AD129" s="37"/>
      <c r="AE129" s="37"/>
      <c r="AF129" s="37"/>
      <c r="AG129" s="37"/>
      <c r="AH129" s="38"/>
      <c r="AI129" s="39"/>
      <c r="AJ129" s="39"/>
      <c r="AK129" s="37"/>
      <c r="AO129" s="38"/>
      <c r="AP129" s="37"/>
      <c r="AQ129" s="37"/>
      <c r="AR129" s="37"/>
      <c r="AS129" s="37"/>
      <c r="AT129" s="37"/>
      <c r="AU129" s="37"/>
      <c r="AV129" s="37"/>
      <c r="AW129" s="37"/>
      <c r="AX129" s="37"/>
      <c r="AY129" s="38"/>
      <c r="AZ129" s="39"/>
      <c r="BA129" s="39"/>
      <c r="BB129" s="37"/>
    </row>
    <row r="130" spans="1:54" thickTop="1" thickBot="1" x14ac:dyDescent="0.45">
      <c r="A130" s="50"/>
      <c r="B130" s="51"/>
      <c r="V130" s="36"/>
      <c r="W130" s="37"/>
      <c r="X130" s="38"/>
      <c r="Y130" s="37"/>
      <c r="Z130" s="37"/>
      <c r="AA130" s="37"/>
      <c r="AB130" s="37"/>
      <c r="AC130" s="37"/>
      <c r="AD130" s="37"/>
      <c r="AE130" s="37"/>
      <c r="AF130" s="37"/>
      <c r="AG130" s="37"/>
      <c r="AH130" s="38"/>
      <c r="AI130" s="39"/>
      <c r="AJ130" s="39"/>
      <c r="AK130" s="37"/>
      <c r="AO130" s="38"/>
      <c r="AP130" s="37"/>
      <c r="AQ130" s="37"/>
      <c r="AR130" s="37"/>
      <c r="AS130" s="37"/>
      <c r="AT130" s="37"/>
      <c r="AU130" s="37"/>
      <c r="AV130" s="37"/>
      <c r="AW130" s="37"/>
      <c r="AX130" s="37"/>
      <c r="AY130" s="38"/>
      <c r="AZ130" s="39"/>
      <c r="BA130" s="39"/>
      <c r="BB130" s="37"/>
    </row>
    <row r="131" spans="1:54" thickTop="1" thickBot="1" x14ac:dyDescent="0.45">
      <c r="A131" s="50"/>
      <c r="B131" s="51"/>
      <c r="V131" s="36"/>
      <c r="W131" s="37"/>
      <c r="X131" s="38"/>
      <c r="Y131" s="37"/>
      <c r="Z131" s="37"/>
      <c r="AA131" s="37"/>
      <c r="AB131" s="37"/>
      <c r="AC131" s="37"/>
      <c r="AD131" s="37"/>
      <c r="AE131" s="37"/>
      <c r="AF131" s="37"/>
      <c r="AG131" s="37"/>
      <c r="AH131" s="38"/>
      <c r="AI131" s="39"/>
      <c r="AJ131" s="39"/>
      <c r="AK131" s="37"/>
      <c r="AO131" s="38"/>
      <c r="AP131" s="37"/>
      <c r="AQ131" s="37"/>
      <c r="AR131" s="37"/>
      <c r="AS131" s="37"/>
      <c r="AT131" s="37"/>
      <c r="AU131" s="37"/>
      <c r="AV131" s="37"/>
      <c r="AW131" s="37"/>
      <c r="AX131" s="37"/>
      <c r="AY131" s="38"/>
      <c r="AZ131" s="39"/>
      <c r="BA131" s="39"/>
      <c r="BB131" s="37"/>
    </row>
    <row r="132" spans="1:54" thickTop="1" thickBot="1" x14ac:dyDescent="0.45">
      <c r="A132" s="50"/>
      <c r="B132" s="51"/>
      <c r="V132" s="36"/>
      <c r="W132" s="37"/>
      <c r="X132" s="38"/>
      <c r="Y132" s="37"/>
      <c r="Z132" s="37"/>
      <c r="AA132" s="37"/>
      <c r="AB132" s="37"/>
      <c r="AC132" s="37"/>
      <c r="AD132" s="37"/>
      <c r="AE132" s="37"/>
      <c r="AF132" s="37"/>
      <c r="AG132" s="37"/>
      <c r="AH132" s="38"/>
      <c r="AI132" s="39"/>
      <c r="AJ132" s="39"/>
      <c r="AK132" s="37"/>
      <c r="AO132" s="38"/>
      <c r="AP132" s="37"/>
      <c r="AQ132" s="37"/>
      <c r="AR132" s="37"/>
      <c r="AS132" s="37"/>
      <c r="AT132" s="37"/>
      <c r="AU132" s="37"/>
      <c r="AV132" s="37"/>
      <c r="AW132" s="37"/>
      <c r="AX132" s="37"/>
      <c r="AY132" s="38"/>
      <c r="AZ132" s="39"/>
      <c r="BA132" s="39"/>
      <c r="BB132" s="37"/>
    </row>
    <row r="133" spans="1:54" thickTop="1" thickBot="1" x14ac:dyDescent="0.45">
      <c r="A133" s="50"/>
      <c r="B133" s="51"/>
      <c r="V133" s="36"/>
      <c r="W133" s="37"/>
      <c r="X133" s="38"/>
      <c r="Y133" s="37"/>
      <c r="Z133" s="37"/>
      <c r="AA133" s="37"/>
      <c r="AB133" s="37"/>
      <c r="AC133" s="37"/>
      <c r="AD133" s="37"/>
      <c r="AE133" s="37"/>
      <c r="AF133" s="37"/>
      <c r="AG133" s="37"/>
      <c r="AH133" s="38"/>
      <c r="AI133" s="39"/>
      <c r="AJ133" s="39"/>
      <c r="AK133" s="37"/>
      <c r="AO133" s="38"/>
      <c r="AP133" s="37"/>
      <c r="AQ133" s="37"/>
      <c r="AR133" s="37"/>
      <c r="AS133" s="37"/>
      <c r="AT133" s="37"/>
      <c r="AU133" s="37"/>
      <c r="AV133" s="37"/>
      <c r="AW133" s="37"/>
      <c r="AX133" s="37"/>
      <c r="AY133" s="38"/>
      <c r="AZ133" s="39"/>
      <c r="BA133" s="39"/>
      <c r="BB133" s="37"/>
    </row>
    <row r="134" spans="1:54" thickTop="1" thickBot="1" x14ac:dyDescent="0.45">
      <c r="A134" s="50"/>
      <c r="B134" s="51"/>
      <c r="V134" s="36"/>
      <c r="W134" s="37"/>
      <c r="X134" s="38"/>
      <c r="Y134" s="37"/>
      <c r="Z134" s="37"/>
      <c r="AA134" s="37"/>
      <c r="AB134" s="37"/>
      <c r="AC134" s="37"/>
      <c r="AD134" s="37"/>
      <c r="AE134" s="37"/>
      <c r="AF134" s="37"/>
      <c r="AG134" s="37"/>
      <c r="AH134" s="38"/>
      <c r="AI134" s="39"/>
      <c r="AJ134" s="39"/>
      <c r="AK134" s="37"/>
      <c r="AO134" s="38"/>
      <c r="AP134" s="37"/>
      <c r="AQ134" s="37"/>
      <c r="AR134" s="37"/>
      <c r="AS134" s="37"/>
      <c r="AT134" s="37"/>
      <c r="AU134" s="37"/>
      <c r="AV134" s="37"/>
      <c r="AW134" s="37"/>
      <c r="AX134" s="37"/>
      <c r="AY134" s="38"/>
      <c r="AZ134" s="39"/>
      <c r="BA134" s="39"/>
      <c r="BB134" s="37"/>
    </row>
    <row r="135" spans="1:54" thickTop="1" thickBot="1" x14ac:dyDescent="0.45">
      <c r="A135" s="50"/>
      <c r="B135" s="51"/>
      <c r="V135" s="36"/>
      <c r="W135" s="37"/>
      <c r="X135" s="38"/>
      <c r="Y135" s="37"/>
      <c r="Z135" s="37"/>
      <c r="AA135" s="37"/>
      <c r="AB135" s="37"/>
      <c r="AC135" s="37"/>
      <c r="AD135" s="37"/>
      <c r="AE135" s="37"/>
      <c r="AF135" s="37"/>
      <c r="AG135" s="37"/>
      <c r="AH135" s="38"/>
      <c r="AI135" s="39"/>
      <c r="AJ135" s="39"/>
      <c r="AK135" s="37"/>
      <c r="AO135" s="38"/>
      <c r="AP135" s="37"/>
      <c r="AQ135" s="37"/>
      <c r="AR135" s="37"/>
      <c r="AS135" s="37"/>
      <c r="AT135" s="37"/>
      <c r="AU135" s="37"/>
      <c r="AV135" s="37"/>
      <c r="AW135" s="37"/>
      <c r="AX135" s="37"/>
      <c r="AY135" s="38"/>
      <c r="AZ135" s="39"/>
      <c r="BA135" s="39"/>
      <c r="BB135" s="37"/>
    </row>
    <row r="136" spans="1:54" thickTop="1" thickBot="1" x14ac:dyDescent="0.45">
      <c r="A136" s="50"/>
      <c r="B136" s="51"/>
      <c r="V136" s="36"/>
      <c r="W136" s="37"/>
      <c r="X136" s="38"/>
      <c r="Y136" s="37"/>
      <c r="Z136" s="37"/>
      <c r="AA136" s="37"/>
      <c r="AB136" s="37"/>
      <c r="AC136" s="37"/>
      <c r="AD136" s="37"/>
      <c r="AE136" s="37"/>
      <c r="AF136" s="37"/>
      <c r="AG136" s="37"/>
      <c r="AH136" s="38"/>
      <c r="AI136" s="39"/>
      <c r="AJ136" s="39"/>
      <c r="AK136" s="37"/>
      <c r="AO136" s="38"/>
      <c r="AP136" s="37"/>
      <c r="AQ136" s="37"/>
      <c r="AR136" s="37"/>
      <c r="AS136" s="37"/>
      <c r="AT136" s="37"/>
      <c r="AU136" s="37"/>
      <c r="AV136" s="37"/>
      <c r="AW136" s="37"/>
      <c r="AX136" s="37"/>
      <c r="AY136" s="38"/>
      <c r="AZ136" s="39"/>
      <c r="BA136" s="39"/>
      <c r="BB136" s="37"/>
    </row>
    <row r="137" spans="1:54" thickTop="1" thickBot="1" x14ac:dyDescent="0.45">
      <c r="A137" s="50"/>
      <c r="B137" s="51"/>
      <c r="V137" s="36"/>
      <c r="W137" s="37"/>
      <c r="X137" s="38"/>
      <c r="Y137" s="37"/>
      <c r="Z137" s="37"/>
      <c r="AA137" s="37"/>
      <c r="AB137" s="37"/>
      <c r="AC137" s="37"/>
      <c r="AD137" s="37"/>
      <c r="AE137" s="37"/>
      <c r="AF137" s="37"/>
      <c r="AG137" s="37"/>
      <c r="AH137" s="38"/>
      <c r="AI137" s="39"/>
      <c r="AJ137" s="39"/>
      <c r="AK137" s="37"/>
      <c r="AO137" s="38"/>
      <c r="AP137" s="37"/>
      <c r="AQ137" s="37"/>
      <c r="AR137" s="37"/>
      <c r="AS137" s="37"/>
      <c r="AT137" s="37"/>
      <c r="AU137" s="37"/>
      <c r="AV137" s="37"/>
      <c r="AW137" s="37"/>
      <c r="AX137" s="37"/>
      <c r="AY137" s="38"/>
      <c r="AZ137" s="39"/>
      <c r="BA137" s="39"/>
      <c r="BB137" s="37"/>
    </row>
    <row r="138" spans="1:54" thickTop="1" thickBot="1" x14ac:dyDescent="0.45">
      <c r="A138" s="50"/>
      <c r="B138" s="51"/>
      <c r="V138" s="36"/>
      <c r="W138" s="37"/>
      <c r="X138" s="38"/>
      <c r="Y138" s="37"/>
      <c r="Z138" s="37"/>
      <c r="AA138" s="37"/>
      <c r="AB138" s="37"/>
      <c r="AC138" s="37"/>
      <c r="AD138" s="37"/>
      <c r="AE138" s="37"/>
      <c r="AF138" s="37"/>
      <c r="AG138" s="37"/>
      <c r="AH138" s="38"/>
      <c r="AI138" s="39"/>
      <c r="AJ138" s="39"/>
      <c r="AK138" s="37"/>
      <c r="AO138" s="38"/>
      <c r="AP138" s="37"/>
      <c r="AQ138" s="37"/>
      <c r="AR138" s="37"/>
      <c r="AS138" s="37"/>
      <c r="AT138" s="37"/>
      <c r="AU138" s="37"/>
      <c r="AV138" s="37"/>
      <c r="AW138" s="37"/>
      <c r="AX138" s="37"/>
      <c r="AY138" s="38"/>
      <c r="AZ138" s="39"/>
      <c r="BA138" s="39"/>
      <c r="BB138" s="37"/>
    </row>
    <row r="139" spans="1:54" thickTop="1" thickBot="1" x14ac:dyDescent="0.45">
      <c r="A139" s="50"/>
      <c r="B139" s="51"/>
      <c r="V139" s="36"/>
      <c r="W139" s="37"/>
      <c r="X139" s="38"/>
      <c r="Y139" s="37"/>
      <c r="Z139" s="37"/>
      <c r="AA139" s="37"/>
      <c r="AB139" s="37"/>
      <c r="AC139" s="37"/>
      <c r="AD139" s="37"/>
      <c r="AE139" s="37"/>
      <c r="AF139" s="37"/>
      <c r="AG139" s="37"/>
      <c r="AH139" s="38"/>
      <c r="AI139" s="39"/>
      <c r="AJ139" s="39"/>
      <c r="AK139" s="37"/>
      <c r="AO139" s="38"/>
      <c r="AP139" s="37"/>
      <c r="AQ139" s="37"/>
      <c r="AR139" s="37"/>
      <c r="AS139" s="37"/>
      <c r="AT139" s="37"/>
      <c r="AU139" s="37"/>
      <c r="AV139" s="37"/>
      <c r="AW139" s="37"/>
      <c r="AX139" s="37"/>
      <c r="AY139" s="38"/>
      <c r="AZ139" s="39"/>
      <c r="BA139" s="39"/>
      <c r="BB139" s="37"/>
    </row>
    <row r="140" spans="1:54" thickTop="1" thickBot="1" x14ac:dyDescent="0.45">
      <c r="A140" s="50"/>
      <c r="B140" s="51"/>
      <c r="V140" s="36"/>
      <c r="W140" s="37"/>
      <c r="X140" s="38"/>
      <c r="Y140" s="37"/>
      <c r="Z140" s="37"/>
      <c r="AA140" s="37"/>
      <c r="AB140" s="37"/>
      <c r="AC140" s="37"/>
      <c r="AD140" s="37"/>
      <c r="AE140" s="37"/>
      <c r="AF140" s="37"/>
      <c r="AG140" s="37"/>
      <c r="AH140" s="38"/>
      <c r="AI140" s="39"/>
      <c r="AJ140" s="39"/>
      <c r="AK140" s="37"/>
      <c r="AO140" s="38"/>
      <c r="AP140" s="37"/>
      <c r="AQ140" s="37"/>
      <c r="AR140" s="37"/>
      <c r="AS140" s="37"/>
      <c r="AT140" s="37"/>
      <c r="AU140" s="37"/>
      <c r="AV140" s="37"/>
      <c r="AW140" s="37"/>
      <c r="AX140" s="37"/>
      <c r="AY140" s="38"/>
      <c r="AZ140" s="39"/>
      <c r="BA140" s="39"/>
      <c r="BB140" s="37"/>
    </row>
    <row r="141" spans="1:54" thickTop="1" thickBot="1" x14ac:dyDescent="0.45">
      <c r="A141" s="50"/>
      <c r="B141" s="51"/>
      <c r="V141" s="36"/>
      <c r="W141" s="37"/>
      <c r="X141" s="38"/>
      <c r="Y141" s="37"/>
      <c r="Z141" s="37"/>
      <c r="AA141" s="37"/>
      <c r="AB141" s="37"/>
      <c r="AC141" s="37"/>
      <c r="AD141" s="37"/>
      <c r="AE141" s="37"/>
      <c r="AF141" s="37"/>
      <c r="AG141" s="37"/>
      <c r="AH141" s="38"/>
      <c r="AI141" s="39"/>
      <c r="AJ141" s="39"/>
      <c r="AK141" s="37"/>
      <c r="AO141" s="38"/>
      <c r="AP141" s="37"/>
      <c r="AQ141" s="37"/>
      <c r="AR141" s="37"/>
      <c r="AS141" s="37"/>
      <c r="AT141" s="37"/>
      <c r="AU141" s="37"/>
      <c r="AV141" s="37"/>
      <c r="AW141" s="37"/>
      <c r="AX141" s="37"/>
      <c r="AY141" s="38"/>
      <c r="AZ141" s="39"/>
      <c r="BA141" s="39"/>
      <c r="BB141" s="37"/>
    </row>
    <row r="142" spans="1:54" thickTop="1" thickBot="1" x14ac:dyDescent="0.45">
      <c r="A142" s="50"/>
      <c r="B142" s="51"/>
      <c r="V142" s="36"/>
      <c r="W142" s="37"/>
      <c r="X142" s="38"/>
      <c r="Y142" s="37"/>
      <c r="Z142" s="37"/>
      <c r="AA142" s="37"/>
      <c r="AB142" s="37"/>
      <c r="AC142" s="37"/>
      <c r="AD142" s="37"/>
      <c r="AE142" s="37"/>
      <c r="AF142" s="37"/>
      <c r="AG142" s="37"/>
      <c r="AH142" s="38"/>
      <c r="AI142" s="39"/>
      <c r="AJ142" s="39"/>
      <c r="AK142" s="37"/>
      <c r="AO142" s="38"/>
      <c r="AP142" s="37"/>
      <c r="AQ142" s="37"/>
      <c r="AR142" s="37"/>
      <c r="AS142" s="37"/>
      <c r="AT142" s="37"/>
      <c r="AU142" s="37"/>
      <c r="AV142" s="37"/>
      <c r="AW142" s="37"/>
      <c r="AX142" s="37"/>
      <c r="AY142" s="38"/>
      <c r="AZ142" s="39"/>
      <c r="BA142" s="39"/>
      <c r="BB142" s="37"/>
    </row>
    <row r="143" spans="1:54" thickTop="1" thickBot="1" x14ac:dyDescent="0.45">
      <c r="A143" s="50"/>
      <c r="B143" s="51"/>
      <c r="V143" s="36"/>
      <c r="W143" s="37"/>
      <c r="X143" s="38"/>
      <c r="Y143" s="37"/>
      <c r="Z143" s="37"/>
      <c r="AA143" s="37"/>
      <c r="AB143" s="37"/>
      <c r="AC143" s="37"/>
      <c r="AD143" s="37"/>
      <c r="AE143" s="37"/>
      <c r="AF143" s="37"/>
      <c r="AG143" s="37"/>
      <c r="AH143" s="38"/>
      <c r="AI143" s="39"/>
      <c r="AJ143" s="39"/>
      <c r="AK143" s="37"/>
      <c r="AO143" s="38"/>
      <c r="AP143" s="37"/>
      <c r="AQ143" s="37"/>
      <c r="AR143" s="37"/>
      <c r="AS143" s="37"/>
      <c r="AT143" s="37"/>
      <c r="AU143" s="37"/>
      <c r="AV143" s="37"/>
      <c r="AW143" s="37"/>
      <c r="AX143" s="37"/>
      <c r="AY143" s="38"/>
      <c r="AZ143" s="39"/>
      <c r="BA143" s="39"/>
      <c r="BB143" s="37"/>
    </row>
    <row r="144" spans="1:54" thickTop="1" thickBot="1" x14ac:dyDescent="0.45">
      <c r="A144" s="50"/>
      <c r="B144" s="51"/>
      <c r="V144" s="36"/>
      <c r="W144" s="37"/>
      <c r="X144" s="38"/>
      <c r="Y144" s="37"/>
      <c r="Z144" s="37"/>
      <c r="AA144" s="37"/>
      <c r="AB144" s="37"/>
      <c r="AC144" s="37"/>
      <c r="AD144" s="37"/>
      <c r="AE144" s="37"/>
      <c r="AF144" s="37"/>
      <c r="AG144" s="37"/>
      <c r="AH144" s="38"/>
      <c r="AI144" s="39"/>
      <c r="AJ144" s="39"/>
      <c r="AK144" s="37"/>
      <c r="AO144" s="38"/>
      <c r="AP144" s="37"/>
      <c r="AQ144" s="37"/>
      <c r="AR144" s="37"/>
      <c r="AS144" s="37"/>
      <c r="AT144" s="37"/>
      <c r="AU144" s="37"/>
      <c r="AV144" s="37"/>
      <c r="AW144" s="37"/>
      <c r="AX144" s="37"/>
      <c r="AY144" s="38"/>
      <c r="AZ144" s="39"/>
      <c r="BA144" s="39"/>
      <c r="BB144" s="37"/>
    </row>
    <row r="145" spans="1:54" thickTop="1" thickBot="1" x14ac:dyDescent="0.45">
      <c r="A145" s="50"/>
      <c r="B145" s="51"/>
      <c r="V145" s="36"/>
      <c r="W145" s="37"/>
      <c r="X145" s="38"/>
      <c r="Y145" s="37"/>
      <c r="Z145" s="37"/>
      <c r="AA145" s="37"/>
      <c r="AB145" s="37"/>
      <c r="AC145" s="37"/>
      <c r="AD145" s="37"/>
      <c r="AE145" s="37"/>
      <c r="AF145" s="37"/>
      <c r="AG145" s="37"/>
      <c r="AH145" s="38"/>
      <c r="AI145" s="39"/>
      <c r="AJ145" s="39"/>
      <c r="AK145" s="37"/>
      <c r="AO145" s="38"/>
      <c r="AP145" s="37"/>
      <c r="AQ145" s="37"/>
      <c r="AR145" s="37"/>
      <c r="AS145" s="37"/>
      <c r="AT145" s="37"/>
      <c r="AU145" s="37"/>
      <c r="AV145" s="37"/>
      <c r="AW145" s="37"/>
      <c r="AX145" s="37"/>
      <c r="AY145" s="38"/>
      <c r="AZ145" s="39"/>
      <c r="BA145" s="39"/>
      <c r="BB145" s="37"/>
    </row>
    <row r="146" spans="1:54" thickTop="1" thickBot="1" x14ac:dyDescent="0.45">
      <c r="A146" s="50"/>
      <c r="B146" s="51"/>
      <c r="V146" s="36"/>
      <c r="W146" s="37"/>
      <c r="X146" s="38"/>
      <c r="Y146" s="37"/>
      <c r="Z146" s="37"/>
      <c r="AA146" s="37"/>
      <c r="AB146" s="37"/>
      <c r="AC146" s="37"/>
      <c r="AD146" s="37"/>
      <c r="AE146" s="37"/>
      <c r="AF146" s="37"/>
      <c r="AG146" s="37"/>
      <c r="AH146" s="38"/>
      <c r="AI146" s="39"/>
      <c r="AJ146" s="39"/>
      <c r="AK146" s="37"/>
      <c r="AO146" s="38"/>
      <c r="AP146" s="37"/>
      <c r="AQ146" s="37"/>
      <c r="AR146" s="37"/>
      <c r="AS146" s="37"/>
      <c r="AT146" s="37"/>
      <c r="AU146" s="37"/>
      <c r="AV146" s="37"/>
      <c r="AW146" s="37"/>
      <c r="AX146" s="37"/>
      <c r="AY146" s="38"/>
      <c r="AZ146" s="39"/>
      <c r="BA146" s="39"/>
      <c r="BB146" s="37"/>
    </row>
    <row r="147" spans="1:54" thickTop="1" thickBot="1" x14ac:dyDescent="0.45">
      <c r="A147" s="50"/>
      <c r="B147" s="51"/>
      <c r="V147" s="36"/>
      <c r="W147" s="37"/>
      <c r="X147" s="38"/>
      <c r="Y147" s="37"/>
      <c r="Z147" s="37"/>
      <c r="AA147" s="37"/>
      <c r="AB147" s="37"/>
      <c r="AC147" s="37"/>
      <c r="AD147" s="37"/>
      <c r="AE147" s="37"/>
      <c r="AF147" s="37"/>
      <c r="AG147" s="37"/>
      <c r="AH147" s="38"/>
      <c r="AI147" s="39"/>
      <c r="AJ147" s="39"/>
      <c r="AK147" s="37"/>
      <c r="AO147" s="38"/>
      <c r="AP147" s="37"/>
      <c r="AQ147" s="37"/>
      <c r="AR147" s="37"/>
      <c r="AS147" s="37"/>
      <c r="AT147" s="37"/>
      <c r="AU147" s="37"/>
      <c r="AV147" s="37"/>
      <c r="AW147" s="37"/>
      <c r="AX147" s="37"/>
      <c r="AY147" s="38"/>
      <c r="AZ147" s="39"/>
      <c r="BA147" s="39"/>
      <c r="BB147" s="37"/>
    </row>
    <row r="148" spans="1:54" thickTop="1" thickBot="1" x14ac:dyDescent="0.45">
      <c r="A148" s="50"/>
      <c r="B148" s="51"/>
      <c r="V148" s="36"/>
      <c r="W148" s="37"/>
      <c r="X148" s="38"/>
      <c r="Y148" s="37"/>
      <c r="Z148" s="37"/>
      <c r="AA148" s="37"/>
      <c r="AB148" s="37"/>
      <c r="AC148" s="37"/>
      <c r="AD148" s="37"/>
      <c r="AE148" s="37"/>
      <c r="AF148" s="37"/>
      <c r="AG148" s="37"/>
      <c r="AH148" s="38"/>
      <c r="AI148" s="39"/>
      <c r="AJ148" s="39"/>
      <c r="AK148" s="37"/>
      <c r="AO148" s="38"/>
      <c r="AP148" s="37"/>
      <c r="AQ148" s="37"/>
      <c r="AR148" s="37"/>
      <c r="AS148" s="37"/>
      <c r="AT148" s="37"/>
      <c r="AU148" s="37"/>
      <c r="AV148" s="37"/>
      <c r="AW148" s="37"/>
      <c r="AX148" s="37"/>
      <c r="AY148" s="38"/>
      <c r="AZ148" s="39"/>
      <c r="BA148" s="39"/>
      <c r="BB148" s="37"/>
    </row>
    <row r="149" spans="1:54" thickTop="1" thickBot="1" x14ac:dyDescent="0.45">
      <c r="A149" s="50"/>
      <c r="B149" s="51"/>
      <c r="V149" s="36"/>
      <c r="W149" s="37"/>
      <c r="X149" s="38"/>
      <c r="Y149" s="37"/>
      <c r="Z149" s="37"/>
      <c r="AA149" s="37"/>
      <c r="AB149" s="37"/>
      <c r="AC149" s="37"/>
      <c r="AD149" s="37"/>
      <c r="AE149" s="37"/>
      <c r="AF149" s="37"/>
      <c r="AG149" s="37"/>
      <c r="AH149" s="38"/>
      <c r="AI149" s="39"/>
      <c r="AJ149" s="39"/>
      <c r="AK149" s="37"/>
      <c r="AO149" s="38"/>
      <c r="AP149" s="37"/>
      <c r="AQ149" s="37"/>
      <c r="AR149" s="37"/>
      <c r="AS149" s="37"/>
      <c r="AT149" s="37"/>
      <c r="AU149" s="37"/>
      <c r="AV149" s="37"/>
      <c r="AW149" s="37"/>
      <c r="AX149" s="37"/>
      <c r="AY149" s="38"/>
      <c r="AZ149" s="39"/>
      <c r="BA149" s="39"/>
      <c r="BB149" s="37"/>
    </row>
    <row r="150" spans="1:54" thickTop="1" thickBot="1" x14ac:dyDescent="0.45">
      <c r="A150" s="54"/>
      <c r="B150" s="55"/>
      <c r="V150" s="36"/>
      <c r="W150" s="37"/>
      <c r="X150" s="38"/>
      <c r="Y150" s="37"/>
      <c r="Z150" s="37"/>
      <c r="AA150" s="37"/>
      <c r="AB150" s="37"/>
      <c r="AC150" s="37"/>
      <c r="AD150" s="37"/>
      <c r="AE150" s="37"/>
      <c r="AF150" s="37"/>
      <c r="AG150" s="37"/>
      <c r="AH150" s="38"/>
      <c r="AI150" s="39"/>
      <c r="AJ150" s="39"/>
      <c r="AK150" s="37"/>
      <c r="AO150" s="38"/>
      <c r="AP150" s="37"/>
      <c r="AQ150" s="37"/>
      <c r="AR150" s="37"/>
      <c r="AS150" s="37"/>
      <c r="AT150" s="37"/>
      <c r="AU150" s="37"/>
      <c r="AV150" s="37"/>
      <c r="AW150" s="37"/>
      <c r="AX150" s="37"/>
      <c r="AY150" s="38"/>
      <c r="AZ150" s="39"/>
      <c r="BA150" s="39"/>
      <c r="BB150" s="37"/>
    </row>
    <row r="3263" spans="17:54" thickTop="1" thickBot="1" x14ac:dyDescent="0.45">
      <c r="Q3263" s="71"/>
      <c r="R3263" s="71"/>
      <c r="S3263" s="71"/>
      <c r="T3263" s="71"/>
      <c r="U3263" s="71"/>
      <c r="V3263" s="36"/>
      <c r="W3263" s="37"/>
      <c r="X3263" s="38"/>
      <c r="Y3263" s="71"/>
      <c r="Z3263" s="71"/>
      <c r="AA3263" s="37"/>
      <c r="AB3263" s="37"/>
      <c r="AC3263" s="37"/>
      <c r="AD3263" s="37"/>
      <c r="AE3263" s="37"/>
      <c r="AF3263" s="37"/>
      <c r="AG3263" s="37"/>
      <c r="AH3263" s="38"/>
      <c r="AI3263" s="39"/>
      <c r="AJ3263" s="39"/>
      <c r="AK3263" s="37"/>
      <c r="AL3263" s="72"/>
      <c r="AM3263" s="71"/>
      <c r="AN3263" s="71"/>
      <c r="AO3263" s="38"/>
      <c r="AP3263" s="37"/>
      <c r="AQ3263" s="37"/>
      <c r="AR3263" s="37"/>
      <c r="AS3263" s="37"/>
      <c r="AT3263" s="37"/>
      <c r="AU3263" s="37"/>
      <c r="AV3263" s="37"/>
      <c r="AW3263" s="37"/>
      <c r="AX3263" s="37"/>
      <c r="AY3263" s="38"/>
      <c r="AZ3263" s="39"/>
      <c r="BA3263" s="39"/>
      <c r="BB3263" s="37"/>
    </row>
    <row r="3264" spans="17:54" thickTop="1" thickBot="1" x14ac:dyDescent="0.45">
      <c r="Q3264" s="71"/>
      <c r="R3264" s="71"/>
      <c r="S3264" s="71"/>
      <c r="T3264" s="71"/>
      <c r="U3264" s="71"/>
      <c r="V3264" s="36"/>
      <c r="W3264" s="37"/>
      <c r="X3264" s="38"/>
      <c r="Y3264" s="71"/>
      <c r="Z3264" s="71"/>
      <c r="AA3264" s="37"/>
      <c r="AB3264" s="37"/>
      <c r="AC3264" s="37"/>
      <c r="AD3264" s="37"/>
      <c r="AE3264" s="37"/>
      <c r="AF3264" s="37"/>
      <c r="AG3264" s="37"/>
      <c r="AH3264" s="38"/>
      <c r="AI3264" s="39"/>
      <c r="AJ3264" s="39"/>
      <c r="AK3264" s="37"/>
      <c r="AL3264" s="72"/>
      <c r="AM3264" s="71"/>
      <c r="AN3264" s="71"/>
      <c r="AO3264" s="38"/>
      <c r="AP3264" s="37"/>
      <c r="AQ3264" s="37"/>
      <c r="AR3264" s="37"/>
      <c r="AS3264" s="37"/>
      <c r="AT3264" s="37"/>
      <c r="AU3264" s="37"/>
      <c r="AV3264" s="37"/>
      <c r="AW3264" s="37"/>
      <c r="AX3264" s="37"/>
      <c r="AY3264" s="38"/>
      <c r="AZ3264" s="39"/>
      <c r="BA3264" s="39"/>
      <c r="BB3264" s="37"/>
    </row>
  </sheetData>
  <mergeCells count="17">
    <mergeCell ref="O4:O5"/>
    <mergeCell ref="A1:L1"/>
    <mergeCell ref="N3:O3"/>
    <mergeCell ref="N4:N5"/>
    <mergeCell ref="N6:N7"/>
    <mergeCell ref="H2:L2"/>
    <mergeCell ref="F2:G2"/>
    <mergeCell ref="A2:E2"/>
    <mergeCell ref="N2:O2"/>
    <mergeCell ref="M5:M7"/>
    <mergeCell ref="N12:N13"/>
    <mergeCell ref="O12:O13"/>
    <mergeCell ref="N10:N11"/>
    <mergeCell ref="O10:O11"/>
    <mergeCell ref="N8:N9"/>
    <mergeCell ref="O6:O7"/>
    <mergeCell ref="O8:O9"/>
  </mergeCells>
  <phoneticPr fontId="0"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70"/>
  <sheetViews>
    <sheetView zoomScale="70" workbookViewId="0"/>
  </sheetViews>
  <sheetFormatPr defaultColWidth="8.69921875" defaultRowHeight="19.5" x14ac:dyDescent="0.4"/>
  <cols>
    <col min="1" max="1" width="24" customWidth="1"/>
    <col min="2" max="8" width="8.69921875" customWidth="1"/>
    <col min="9" max="10" width="13.8984375" customWidth="1"/>
  </cols>
  <sheetData>
    <row r="1" spans="1:11" x14ac:dyDescent="0.4">
      <c r="A1" s="9" t="s">
        <v>16</v>
      </c>
    </row>
    <row r="2" spans="1:11" ht="19.5" customHeight="1" x14ac:dyDescent="0.4">
      <c r="A2" s="63" t="s">
        <v>6</v>
      </c>
      <c r="B2" s="62"/>
      <c r="C2" s="141" t="s">
        <v>121</v>
      </c>
      <c r="D2" s="142"/>
      <c r="E2" s="142"/>
      <c r="F2" s="142"/>
      <c r="G2" s="142"/>
      <c r="H2" s="142"/>
      <c r="I2" s="142"/>
      <c r="J2" s="142"/>
      <c r="K2" s="41"/>
    </row>
    <row r="3" spans="1:11" x14ac:dyDescent="0.4">
      <c r="A3" s="10" t="s">
        <v>96</v>
      </c>
      <c r="B3" s="62"/>
      <c r="C3" s="143"/>
      <c r="D3" s="142"/>
      <c r="E3" s="142"/>
      <c r="F3" s="142"/>
      <c r="G3" s="142"/>
      <c r="H3" s="142"/>
      <c r="I3" s="142"/>
      <c r="J3" s="142"/>
      <c r="K3" s="41"/>
    </row>
    <row r="4" spans="1:11" x14ac:dyDescent="0.4">
      <c r="A4" s="10" t="s">
        <v>17</v>
      </c>
      <c r="C4" s="144"/>
      <c r="D4" s="142"/>
      <c r="E4" s="142"/>
      <c r="F4" s="142"/>
      <c r="G4" s="142"/>
      <c r="H4" s="142"/>
      <c r="I4" s="142"/>
      <c r="J4" s="142"/>
      <c r="K4" s="41"/>
    </row>
    <row r="5" spans="1:11" x14ac:dyDescent="0.4">
      <c r="A5" s="10" t="s">
        <v>7</v>
      </c>
      <c r="C5" s="144"/>
      <c r="D5" s="142"/>
      <c r="E5" s="142"/>
      <c r="F5" s="142"/>
      <c r="G5" s="142"/>
      <c r="H5" s="142"/>
      <c r="I5" s="142"/>
      <c r="J5" s="142"/>
      <c r="K5" s="41"/>
    </row>
    <row r="6" spans="1:11" x14ac:dyDescent="0.4">
      <c r="A6" s="10" t="s">
        <v>8</v>
      </c>
      <c r="C6" s="142"/>
      <c r="D6" s="142"/>
      <c r="E6" s="142"/>
      <c r="F6" s="142"/>
      <c r="G6" s="142"/>
      <c r="H6" s="142"/>
      <c r="I6" s="142"/>
      <c r="J6" s="142"/>
      <c r="K6" s="41"/>
    </row>
    <row r="7" spans="1:11" x14ac:dyDescent="0.4">
      <c r="A7" s="10" t="s">
        <v>91</v>
      </c>
      <c r="C7" s="142"/>
      <c r="D7" s="142"/>
      <c r="E7" s="142"/>
      <c r="F7" s="142"/>
      <c r="G7" s="142"/>
      <c r="H7" s="142"/>
      <c r="I7" s="142"/>
      <c r="J7" s="142"/>
      <c r="K7" s="41"/>
    </row>
    <row r="8" spans="1:11" x14ac:dyDescent="0.4">
      <c r="A8" s="10" t="s">
        <v>92</v>
      </c>
      <c r="C8" s="142"/>
      <c r="D8" s="142"/>
      <c r="E8" s="142"/>
      <c r="F8" s="142"/>
      <c r="G8" s="142"/>
      <c r="H8" s="142"/>
      <c r="I8" s="142"/>
      <c r="J8" s="142"/>
      <c r="K8" s="41"/>
    </row>
    <row r="9" spans="1:11" x14ac:dyDescent="0.4">
      <c r="A9" s="10" t="s">
        <v>93</v>
      </c>
      <c r="C9" s="142"/>
      <c r="D9" s="142"/>
      <c r="E9" s="142"/>
      <c r="F9" s="142"/>
      <c r="G9" s="142"/>
      <c r="H9" s="142"/>
      <c r="I9" s="142"/>
      <c r="J9" s="142"/>
      <c r="K9" s="41"/>
    </row>
    <row r="10" spans="1:11" x14ac:dyDescent="0.4">
      <c r="A10" s="10" t="s">
        <v>94</v>
      </c>
      <c r="C10" s="142"/>
      <c r="D10" s="142"/>
      <c r="E10" s="142"/>
      <c r="F10" s="142"/>
      <c r="G10" s="142"/>
      <c r="H10" s="142"/>
      <c r="I10" s="142"/>
      <c r="J10" s="142"/>
      <c r="K10" s="41"/>
    </row>
    <row r="11" spans="1:11" ht="39" x14ac:dyDescent="0.4">
      <c r="A11" s="10" t="s">
        <v>95</v>
      </c>
      <c r="C11" s="142"/>
      <c r="D11" s="142"/>
      <c r="E11" s="142"/>
      <c r="F11" s="142"/>
      <c r="G11" s="142"/>
      <c r="H11" s="142"/>
      <c r="I11" s="142"/>
      <c r="J11" s="142"/>
      <c r="K11" s="41"/>
    </row>
    <row r="12" spans="1:11" x14ac:dyDescent="0.4">
      <c r="A12" s="10" t="s">
        <v>18</v>
      </c>
      <c r="C12" s="142"/>
      <c r="D12" s="142"/>
      <c r="E12" s="142"/>
      <c r="F12" s="142"/>
      <c r="G12" s="142"/>
      <c r="H12" s="142"/>
      <c r="I12" s="142"/>
      <c r="J12" s="142"/>
      <c r="K12" s="41"/>
    </row>
    <row r="13" spans="1:11" x14ac:dyDescent="0.4">
      <c r="A13" s="10" t="s">
        <v>19</v>
      </c>
      <c r="C13" s="142"/>
      <c r="D13" s="142"/>
      <c r="E13" s="142"/>
      <c r="F13" s="142"/>
      <c r="G13" s="142"/>
      <c r="H13" s="142"/>
      <c r="I13" s="142"/>
      <c r="J13" s="142"/>
      <c r="K13" s="41"/>
    </row>
    <row r="14" spans="1:11" x14ac:dyDescent="0.4">
      <c r="A14" s="10" t="s">
        <v>20</v>
      </c>
      <c r="C14" s="142"/>
      <c r="D14" s="142"/>
      <c r="E14" s="142"/>
      <c r="F14" s="142"/>
      <c r="G14" s="142"/>
      <c r="H14" s="142"/>
      <c r="I14" s="142"/>
      <c r="J14" s="142"/>
      <c r="K14" s="41"/>
    </row>
    <row r="15" spans="1:11" x14ac:dyDescent="0.4">
      <c r="A15" s="10" t="s">
        <v>78</v>
      </c>
      <c r="C15" s="142"/>
      <c r="D15" s="142"/>
      <c r="E15" s="142"/>
      <c r="F15" s="142"/>
      <c r="G15" s="142"/>
      <c r="H15" s="142"/>
      <c r="I15" s="142"/>
      <c r="J15" s="142"/>
      <c r="K15" s="41"/>
    </row>
    <row r="16" spans="1:11" x14ac:dyDescent="0.4">
      <c r="C16" s="142"/>
      <c r="D16" s="142"/>
      <c r="E16" s="142"/>
      <c r="F16" s="142"/>
      <c r="G16" s="142"/>
      <c r="H16" s="142"/>
      <c r="I16" s="142"/>
      <c r="J16" s="142"/>
      <c r="K16" s="41"/>
    </row>
    <row r="17" spans="1:11" x14ac:dyDescent="0.4">
      <c r="C17" s="142"/>
      <c r="D17" s="142"/>
      <c r="E17" s="142"/>
      <c r="F17" s="142"/>
      <c r="G17" s="142"/>
      <c r="H17" s="142"/>
      <c r="I17" s="142"/>
      <c r="J17" s="142"/>
      <c r="K17" s="41"/>
    </row>
    <row r="18" spans="1:11" x14ac:dyDescent="0.4">
      <c r="C18" s="142"/>
      <c r="D18" s="142"/>
      <c r="E18" s="142"/>
      <c r="F18" s="142"/>
      <c r="G18" s="142"/>
      <c r="H18" s="142"/>
      <c r="I18" s="142"/>
      <c r="J18" s="142"/>
      <c r="K18" s="41"/>
    </row>
    <row r="19" spans="1:11" x14ac:dyDescent="0.4">
      <c r="C19" s="142"/>
      <c r="D19" s="142"/>
      <c r="E19" s="142"/>
      <c r="F19" s="142"/>
      <c r="G19" s="142"/>
      <c r="H19" s="142"/>
      <c r="I19" s="142"/>
      <c r="J19" s="142"/>
      <c r="K19" s="41"/>
    </row>
    <row r="20" spans="1:11" x14ac:dyDescent="0.4">
      <c r="C20" s="142"/>
      <c r="D20" s="142"/>
      <c r="E20" s="142"/>
      <c r="F20" s="142"/>
      <c r="G20" s="142"/>
      <c r="H20" s="142"/>
      <c r="I20" s="142"/>
      <c r="J20" s="142"/>
      <c r="K20" s="41"/>
    </row>
    <row r="21" spans="1:11" x14ac:dyDescent="0.4">
      <c r="C21" s="142"/>
      <c r="D21" s="142"/>
      <c r="E21" s="142"/>
      <c r="F21" s="142"/>
      <c r="G21" s="142"/>
      <c r="H21" s="142"/>
      <c r="I21" s="142"/>
      <c r="J21" s="142"/>
      <c r="K21" s="41"/>
    </row>
    <row r="22" spans="1:11" x14ac:dyDescent="0.4">
      <c r="A22" s="11"/>
      <c r="C22" s="142"/>
      <c r="D22" s="142"/>
      <c r="E22" s="142"/>
      <c r="F22" s="142"/>
      <c r="G22" s="142"/>
      <c r="H22" s="142"/>
      <c r="I22" s="142"/>
      <c r="J22" s="142"/>
      <c r="K22" s="41"/>
    </row>
    <row r="23" spans="1:11" x14ac:dyDescent="0.4">
      <c r="C23" s="142"/>
      <c r="D23" s="142"/>
      <c r="E23" s="142"/>
      <c r="F23" s="142"/>
      <c r="G23" s="142"/>
      <c r="H23" s="142"/>
      <c r="I23" s="142"/>
      <c r="J23" s="142"/>
      <c r="K23" s="41"/>
    </row>
    <row r="24" spans="1:11" x14ac:dyDescent="0.4">
      <c r="C24" s="142"/>
      <c r="D24" s="142"/>
      <c r="E24" s="142"/>
      <c r="F24" s="142"/>
      <c r="G24" s="142"/>
      <c r="H24" s="142"/>
      <c r="I24" s="142"/>
      <c r="J24" s="142"/>
      <c r="K24" s="41"/>
    </row>
    <row r="25" spans="1:11" x14ac:dyDescent="0.4">
      <c r="C25" s="142"/>
      <c r="D25" s="142"/>
      <c r="E25" s="142"/>
      <c r="F25" s="142"/>
      <c r="G25" s="142"/>
      <c r="H25" s="142"/>
      <c r="I25" s="142"/>
      <c r="J25" s="142"/>
      <c r="K25" s="41"/>
    </row>
    <row r="26" spans="1:11" x14ac:dyDescent="0.4">
      <c r="C26" s="142"/>
      <c r="D26" s="142"/>
      <c r="E26" s="142"/>
      <c r="F26" s="142"/>
      <c r="G26" s="142"/>
      <c r="H26" s="142"/>
      <c r="I26" s="142"/>
      <c r="J26" s="142"/>
      <c r="K26" s="41"/>
    </row>
    <row r="27" spans="1:11" x14ac:dyDescent="0.4">
      <c r="C27" s="142"/>
      <c r="D27" s="142"/>
      <c r="E27" s="142"/>
      <c r="F27" s="142"/>
      <c r="G27" s="142"/>
      <c r="H27" s="142"/>
      <c r="I27" s="142"/>
      <c r="J27" s="142"/>
      <c r="K27" s="41"/>
    </row>
    <row r="28" spans="1:11" x14ac:dyDescent="0.4">
      <c r="C28" s="142"/>
      <c r="D28" s="142"/>
      <c r="E28" s="142"/>
      <c r="F28" s="142"/>
      <c r="G28" s="142"/>
      <c r="H28" s="142"/>
      <c r="I28" s="142"/>
      <c r="J28" s="142"/>
      <c r="K28" s="41"/>
    </row>
    <row r="29" spans="1:11" x14ac:dyDescent="0.4">
      <c r="C29" s="142"/>
      <c r="D29" s="142"/>
      <c r="E29" s="142"/>
      <c r="F29" s="142"/>
      <c r="G29" s="142"/>
      <c r="H29" s="142"/>
      <c r="I29" s="142"/>
      <c r="J29" s="142"/>
      <c r="K29" s="41"/>
    </row>
    <row r="30" spans="1:11" x14ac:dyDescent="0.4">
      <c r="C30" s="142"/>
      <c r="D30" s="142"/>
      <c r="E30" s="142"/>
      <c r="F30" s="142"/>
      <c r="G30" s="142"/>
      <c r="H30" s="142"/>
      <c r="I30" s="142"/>
      <c r="J30" s="142"/>
      <c r="K30" s="41"/>
    </row>
    <row r="31" spans="1:11" x14ac:dyDescent="0.4">
      <c r="C31" s="142"/>
      <c r="D31" s="142"/>
      <c r="E31" s="142"/>
      <c r="F31" s="142"/>
      <c r="G31" s="142"/>
      <c r="H31" s="142"/>
      <c r="I31" s="142"/>
      <c r="J31" s="142"/>
      <c r="K31" s="41"/>
    </row>
    <row r="32" spans="1:11" x14ac:dyDescent="0.4">
      <c r="C32" s="142"/>
      <c r="D32" s="142"/>
      <c r="E32" s="142"/>
      <c r="F32" s="142"/>
      <c r="G32" s="142"/>
      <c r="H32" s="142"/>
      <c r="I32" s="142"/>
      <c r="J32" s="142"/>
      <c r="K32" s="41"/>
    </row>
    <row r="33" spans="3:11" x14ac:dyDescent="0.4">
      <c r="C33" s="142"/>
      <c r="D33" s="142"/>
      <c r="E33" s="142"/>
      <c r="F33" s="142"/>
      <c r="G33" s="142"/>
      <c r="H33" s="142"/>
      <c r="I33" s="142"/>
      <c r="J33" s="142"/>
      <c r="K33" s="41"/>
    </row>
    <row r="34" spans="3:11" x14ac:dyDescent="0.4">
      <c r="C34" s="142"/>
      <c r="D34" s="142"/>
      <c r="E34" s="142"/>
      <c r="F34" s="142"/>
      <c r="G34" s="142"/>
      <c r="H34" s="142"/>
      <c r="I34" s="142"/>
      <c r="J34" s="142"/>
      <c r="K34" s="41"/>
    </row>
    <row r="35" spans="3:11" x14ac:dyDescent="0.4">
      <c r="C35" s="142"/>
      <c r="D35" s="142"/>
      <c r="E35" s="142"/>
      <c r="F35" s="142"/>
      <c r="G35" s="142"/>
      <c r="H35" s="142"/>
      <c r="I35" s="142"/>
      <c r="J35" s="142"/>
      <c r="K35" s="41"/>
    </row>
    <row r="36" spans="3:11" x14ac:dyDescent="0.4">
      <c r="C36" s="142"/>
      <c r="D36" s="142"/>
      <c r="E36" s="142"/>
      <c r="F36" s="142"/>
      <c r="G36" s="142"/>
      <c r="H36" s="142"/>
      <c r="I36" s="142"/>
      <c r="J36" s="142"/>
      <c r="K36" s="41"/>
    </row>
    <row r="37" spans="3:11" x14ac:dyDescent="0.4">
      <c r="C37" s="142"/>
      <c r="D37" s="142"/>
      <c r="E37" s="142"/>
      <c r="F37" s="142"/>
      <c r="G37" s="142"/>
      <c r="H37" s="142"/>
      <c r="I37" s="142"/>
      <c r="J37" s="142"/>
      <c r="K37" s="41"/>
    </row>
    <row r="38" spans="3:11" x14ac:dyDescent="0.4">
      <c r="C38" s="142"/>
      <c r="D38" s="142"/>
      <c r="E38" s="142"/>
      <c r="F38" s="142"/>
      <c r="G38" s="142"/>
      <c r="H38" s="142"/>
      <c r="I38" s="142"/>
      <c r="J38" s="142"/>
      <c r="K38" s="41"/>
    </row>
    <row r="39" spans="3:11" x14ac:dyDescent="0.4">
      <c r="C39" s="142"/>
      <c r="D39" s="142"/>
      <c r="E39" s="142"/>
      <c r="F39" s="142"/>
      <c r="G39" s="142"/>
      <c r="H39" s="142"/>
      <c r="I39" s="142"/>
      <c r="J39" s="142"/>
      <c r="K39" s="41"/>
    </row>
    <row r="40" spans="3:11" x14ac:dyDescent="0.4">
      <c r="C40" s="142"/>
      <c r="D40" s="142"/>
      <c r="E40" s="142"/>
      <c r="F40" s="142"/>
      <c r="G40" s="142"/>
      <c r="H40" s="142"/>
      <c r="I40" s="142"/>
      <c r="J40" s="142"/>
      <c r="K40" s="41"/>
    </row>
    <row r="41" spans="3:11" x14ac:dyDescent="0.4">
      <c r="C41" s="142"/>
      <c r="D41" s="142"/>
      <c r="E41" s="142"/>
      <c r="F41" s="142"/>
      <c r="G41" s="142"/>
      <c r="H41" s="142"/>
      <c r="I41" s="142"/>
      <c r="J41" s="142"/>
      <c r="K41" s="41"/>
    </row>
    <row r="42" spans="3:11" x14ac:dyDescent="0.4">
      <c r="C42" s="142"/>
      <c r="D42" s="142"/>
      <c r="E42" s="142"/>
      <c r="F42" s="142"/>
      <c r="G42" s="142"/>
      <c r="H42" s="142"/>
      <c r="I42" s="142"/>
      <c r="J42" s="142"/>
      <c r="K42" s="41"/>
    </row>
    <row r="43" spans="3:11" x14ac:dyDescent="0.4">
      <c r="C43" s="142"/>
      <c r="D43" s="142"/>
      <c r="E43" s="142"/>
      <c r="F43" s="142"/>
      <c r="G43" s="142"/>
      <c r="H43" s="142"/>
      <c r="I43" s="142"/>
      <c r="J43" s="142"/>
      <c r="K43" s="41"/>
    </row>
    <row r="44" spans="3:11" x14ac:dyDescent="0.4">
      <c r="C44" s="142"/>
      <c r="D44" s="142"/>
      <c r="E44" s="142"/>
      <c r="F44" s="142"/>
      <c r="G44" s="142"/>
      <c r="H44" s="142"/>
      <c r="I44" s="142"/>
      <c r="J44" s="142"/>
      <c r="K44" s="41"/>
    </row>
    <row r="45" spans="3:11" x14ac:dyDescent="0.4">
      <c r="C45" s="142"/>
      <c r="D45" s="142"/>
      <c r="E45" s="142"/>
      <c r="F45" s="142"/>
      <c r="G45" s="142"/>
      <c r="H45" s="142"/>
      <c r="I45" s="142"/>
      <c r="J45" s="142"/>
      <c r="K45" s="41"/>
    </row>
    <row r="46" spans="3:11" x14ac:dyDescent="0.4">
      <c r="C46" s="142"/>
      <c r="D46" s="142"/>
      <c r="E46" s="142"/>
      <c r="F46" s="142"/>
      <c r="G46" s="142"/>
      <c r="H46" s="142"/>
      <c r="I46" s="142"/>
      <c r="J46" s="142"/>
      <c r="K46" s="41"/>
    </row>
    <row r="47" spans="3:11" x14ac:dyDescent="0.4">
      <c r="C47" s="142"/>
      <c r="D47" s="142"/>
      <c r="E47" s="142"/>
      <c r="F47" s="142"/>
      <c r="G47" s="142"/>
      <c r="H47" s="142"/>
      <c r="I47" s="142"/>
      <c r="J47" s="142"/>
      <c r="K47" s="41"/>
    </row>
    <row r="48" spans="3:11" x14ac:dyDescent="0.4">
      <c r="C48" s="142"/>
      <c r="D48" s="142"/>
      <c r="E48" s="142"/>
      <c r="F48" s="142"/>
      <c r="G48" s="142"/>
      <c r="H48" s="142"/>
      <c r="I48" s="142"/>
      <c r="J48" s="142"/>
      <c r="K48" s="41"/>
    </row>
    <row r="49" spans="3:11" x14ac:dyDescent="0.4">
      <c r="C49" s="142"/>
      <c r="D49" s="142"/>
      <c r="E49" s="142"/>
      <c r="F49" s="142"/>
      <c r="G49" s="142"/>
      <c r="H49" s="142"/>
      <c r="I49" s="142"/>
      <c r="J49" s="142"/>
      <c r="K49" s="41"/>
    </row>
    <row r="50" spans="3:11" x14ac:dyDescent="0.4">
      <c r="C50" s="142"/>
      <c r="D50" s="142"/>
      <c r="E50" s="142"/>
      <c r="F50" s="142"/>
      <c r="G50" s="142"/>
      <c r="H50" s="142"/>
      <c r="I50" s="142"/>
      <c r="J50" s="142"/>
      <c r="K50" s="41"/>
    </row>
    <row r="51" spans="3:11" x14ac:dyDescent="0.4">
      <c r="C51" s="142"/>
      <c r="D51" s="142"/>
      <c r="E51" s="142"/>
      <c r="F51" s="142"/>
      <c r="G51" s="142"/>
      <c r="H51" s="142"/>
      <c r="I51" s="142"/>
      <c r="J51" s="142"/>
      <c r="K51" s="41"/>
    </row>
    <row r="52" spans="3:11" x14ac:dyDescent="0.4">
      <c r="C52" s="142"/>
      <c r="D52" s="142"/>
      <c r="E52" s="142"/>
      <c r="F52" s="142"/>
      <c r="G52" s="142"/>
      <c r="H52" s="142"/>
      <c r="I52" s="142"/>
      <c r="J52" s="142"/>
      <c r="K52" s="41"/>
    </row>
    <row r="53" spans="3:11" x14ac:dyDescent="0.4">
      <c r="C53" s="142"/>
      <c r="D53" s="142"/>
      <c r="E53" s="142"/>
      <c r="F53" s="142"/>
      <c r="G53" s="142"/>
      <c r="H53" s="142"/>
      <c r="I53" s="142"/>
      <c r="J53" s="142"/>
      <c r="K53" s="41"/>
    </row>
    <row r="54" spans="3:11" x14ac:dyDescent="0.4">
      <c r="C54" s="142"/>
      <c r="D54" s="142"/>
      <c r="E54" s="142"/>
      <c r="F54" s="142"/>
      <c r="G54" s="142"/>
      <c r="H54" s="142"/>
      <c r="I54" s="142"/>
      <c r="J54" s="142"/>
      <c r="K54" s="41"/>
    </row>
    <row r="55" spans="3:11" x14ac:dyDescent="0.4">
      <c r="C55" s="142"/>
      <c r="D55" s="142"/>
      <c r="E55" s="142"/>
      <c r="F55" s="142"/>
      <c r="G55" s="142"/>
      <c r="H55" s="142"/>
      <c r="I55" s="142"/>
      <c r="J55" s="142"/>
      <c r="K55" s="41"/>
    </row>
    <row r="56" spans="3:11" x14ac:dyDescent="0.4">
      <c r="C56" s="142"/>
      <c r="D56" s="142"/>
      <c r="E56" s="142"/>
      <c r="F56" s="142"/>
      <c r="G56" s="142"/>
      <c r="H56" s="142"/>
      <c r="I56" s="142"/>
      <c r="J56" s="142"/>
      <c r="K56" s="41"/>
    </row>
    <row r="57" spans="3:11" x14ac:dyDescent="0.4">
      <c r="C57" s="142"/>
      <c r="D57" s="142"/>
      <c r="E57" s="142"/>
      <c r="F57" s="142"/>
      <c r="G57" s="142"/>
      <c r="H57" s="142"/>
      <c r="I57" s="142"/>
      <c r="J57" s="142"/>
      <c r="K57" s="41"/>
    </row>
    <row r="58" spans="3:11" x14ac:dyDescent="0.4">
      <c r="C58" s="142"/>
      <c r="D58" s="142"/>
      <c r="E58" s="142"/>
      <c r="F58" s="142"/>
      <c r="G58" s="142"/>
      <c r="H58" s="142"/>
      <c r="I58" s="142"/>
      <c r="J58" s="142"/>
      <c r="K58" s="41"/>
    </row>
    <row r="59" spans="3:11" x14ac:dyDescent="0.4">
      <c r="C59" s="142"/>
      <c r="D59" s="142"/>
      <c r="E59" s="142"/>
      <c r="F59" s="142"/>
      <c r="G59" s="142"/>
      <c r="H59" s="142"/>
      <c r="I59" s="142"/>
      <c r="J59" s="142"/>
      <c r="K59" s="41"/>
    </row>
    <row r="60" spans="3:11" x14ac:dyDescent="0.4">
      <c r="C60" s="142"/>
      <c r="D60" s="142"/>
      <c r="E60" s="142"/>
      <c r="F60" s="142"/>
      <c r="G60" s="142"/>
      <c r="H60" s="142"/>
      <c r="I60" s="142"/>
      <c r="J60" s="142"/>
      <c r="K60" s="41"/>
    </row>
    <row r="61" spans="3:11" x14ac:dyDescent="0.4">
      <c r="C61" s="142"/>
      <c r="D61" s="142"/>
      <c r="E61" s="142"/>
      <c r="F61" s="142"/>
      <c r="G61" s="142"/>
      <c r="H61" s="142"/>
      <c r="I61" s="142"/>
      <c r="J61" s="142"/>
      <c r="K61" s="41"/>
    </row>
    <row r="62" spans="3:11" x14ac:dyDescent="0.4">
      <c r="C62" s="142"/>
      <c r="D62" s="142"/>
      <c r="E62" s="142"/>
      <c r="F62" s="142"/>
      <c r="G62" s="142"/>
      <c r="H62" s="142"/>
      <c r="I62" s="142"/>
      <c r="J62" s="142"/>
      <c r="K62" s="41"/>
    </row>
    <row r="63" spans="3:11" x14ac:dyDescent="0.4">
      <c r="C63" s="142"/>
      <c r="D63" s="142"/>
      <c r="E63" s="142"/>
      <c r="F63" s="142"/>
      <c r="G63" s="142"/>
      <c r="H63" s="142"/>
      <c r="I63" s="142"/>
      <c r="J63" s="142"/>
      <c r="K63" s="41"/>
    </row>
    <row r="64" spans="3:11" x14ac:dyDescent="0.4">
      <c r="C64" s="142"/>
      <c r="D64" s="142"/>
      <c r="E64" s="142"/>
      <c r="F64" s="142"/>
      <c r="G64" s="142"/>
      <c r="H64" s="142"/>
      <c r="I64" s="142"/>
      <c r="J64" s="142"/>
      <c r="K64" s="41"/>
    </row>
    <row r="65" spans="3:11" x14ac:dyDescent="0.4">
      <c r="C65" s="142"/>
      <c r="D65" s="142"/>
      <c r="E65" s="142"/>
      <c r="F65" s="142"/>
      <c r="G65" s="142"/>
      <c r="H65" s="142"/>
      <c r="I65" s="142"/>
      <c r="J65" s="142"/>
      <c r="K65" s="41"/>
    </row>
    <row r="66" spans="3:11" x14ac:dyDescent="0.4">
      <c r="C66" s="142"/>
      <c r="D66" s="142"/>
      <c r="E66" s="142"/>
      <c r="F66" s="142"/>
      <c r="G66" s="142"/>
      <c r="H66" s="142"/>
      <c r="I66" s="142"/>
      <c r="J66" s="142"/>
      <c r="K66" s="41"/>
    </row>
    <row r="67" spans="3:11" x14ac:dyDescent="0.4">
      <c r="C67" s="142"/>
      <c r="D67" s="142"/>
      <c r="E67" s="142"/>
      <c r="F67" s="142"/>
      <c r="G67" s="142"/>
      <c r="H67" s="142"/>
      <c r="I67" s="142"/>
      <c r="J67" s="142"/>
      <c r="K67" s="41"/>
    </row>
    <row r="68" spans="3:11" x14ac:dyDescent="0.4">
      <c r="C68" s="142"/>
      <c r="D68" s="142"/>
      <c r="E68" s="142"/>
      <c r="F68" s="142"/>
      <c r="G68" s="142"/>
      <c r="H68" s="142"/>
      <c r="I68" s="142"/>
      <c r="J68" s="142"/>
      <c r="K68" s="41"/>
    </row>
    <row r="69" spans="3:11" x14ac:dyDescent="0.4">
      <c r="C69" s="142"/>
      <c r="D69" s="142"/>
      <c r="E69" s="142"/>
      <c r="F69" s="142"/>
      <c r="G69" s="142"/>
      <c r="H69" s="142"/>
      <c r="I69" s="142"/>
      <c r="J69" s="142"/>
      <c r="K69" s="41"/>
    </row>
    <row r="70" spans="3:11" x14ac:dyDescent="0.4">
      <c r="C70" s="142"/>
      <c r="D70" s="142"/>
      <c r="E70" s="142"/>
      <c r="F70" s="142"/>
      <c r="G70" s="142"/>
      <c r="H70" s="142"/>
      <c r="I70" s="142"/>
      <c r="J70" s="142"/>
      <c r="K70" s="41"/>
    </row>
  </sheetData>
  <mergeCells count="1">
    <mergeCell ref="C2:J70"/>
  </mergeCells>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17"/>
  <sheetViews>
    <sheetView zoomScale="68" workbookViewId="0"/>
  </sheetViews>
  <sheetFormatPr defaultColWidth="8.69921875" defaultRowHeight="19.5" x14ac:dyDescent="0.4"/>
  <cols>
    <col min="1" max="1" width="56.296875" customWidth="1"/>
    <col min="2" max="3" width="19.8984375" style="8" customWidth="1"/>
    <col min="4" max="4" width="25.8984375" customWidth="1"/>
    <col min="5" max="5" width="15.69921875" customWidth="1"/>
    <col min="6" max="6" width="7.8984375" customWidth="1"/>
    <col min="7" max="7" width="17.8984375" customWidth="1"/>
  </cols>
  <sheetData>
    <row r="1" spans="1:5" ht="20.25" thickBot="1" x14ac:dyDescent="0.45">
      <c r="A1" s="1" t="s">
        <v>12</v>
      </c>
      <c r="B1" s="1" t="s">
        <v>13</v>
      </c>
      <c r="C1" s="1" t="s">
        <v>99</v>
      </c>
      <c r="D1" s="1" t="s">
        <v>14</v>
      </c>
      <c r="E1" s="1" t="s">
        <v>73</v>
      </c>
    </row>
    <row r="2" spans="1:5" ht="37.5" customHeight="1" x14ac:dyDescent="0.4">
      <c r="A2" s="123" t="s">
        <v>79</v>
      </c>
      <c r="B2" s="2" t="s">
        <v>104</v>
      </c>
      <c r="C2" s="119" t="s">
        <v>101</v>
      </c>
      <c r="D2" s="2" t="s">
        <v>3</v>
      </c>
      <c r="E2" s="120" t="s">
        <v>74</v>
      </c>
    </row>
    <row r="3" spans="1:5" ht="37.5" customHeight="1" x14ac:dyDescent="0.4">
      <c r="A3" s="4" t="s">
        <v>80</v>
      </c>
      <c r="B3" s="3" t="s">
        <v>102</v>
      </c>
      <c r="C3" s="121" t="s">
        <v>103</v>
      </c>
      <c r="D3" s="3" t="s">
        <v>4</v>
      </c>
      <c r="E3" s="122" t="s">
        <v>75</v>
      </c>
    </row>
    <row r="4" spans="1:5" ht="37.5" customHeight="1" x14ac:dyDescent="0.4">
      <c r="A4" s="4" t="s">
        <v>81</v>
      </c>
      <c r="B4" s="5"/>
      <c r="C4" s="3"/>
      <c r="D4" s="3" t="s">
        <v>5</v>
      </c>
      <c r="E4" s="56"/>
    </row>
    <row r="5" spans="1:5" ht="37.5" customHeight="1" x14ac:dyDescent="0.4">
      <c r="A5" s="4" t="s">
        <v>82</v>
      </c>
      <c r="B5" s="5"/>
      <c r="C5" s="3"/>
      <c r="D5" s="3" t="s">
        <v>10</v>
      </c>
      <c r="E5" s="56"/>
    </row>
    <row r="6" spans="1:5" ht="37.5" customHeight="1" x14ac:dyDescent="0.4">
      <c r="A6" s="4" t="s">
        <v>83</v>
      </c>
      <c r="B6" s="5"/>
      <c r="C6" s="5"/>
      <c r="D6" s="3"/>
      <c r="E6" s="58"/>
    </row>
    <row r="7" spans="1:5" ht="37.5" customHeight="1" x14ac:dyDescent="0.4">
      <c r="A7" s="4" t="s">
        <v>84</v>
      </c>
      <c r="B7" s="5"/>
      <c r="C7" s="5"/>
      <c r="D7" s="3"/>
      <c r="E7" s="58"/>
    </row>
    <row r="8" spans="1:5" ht="37.5" customHeight="1" x14ac:dyDescent="0.4">
      <c r="A8" s="4" t="s">
        <v>85</v>
      </c>
      <c r="B8" s="5"/>
      <c r="C8" s="5"/>
      <c r="D8" s="3"/>
      <c r="E8" s="58"/>
    </row>
    <row r="9" spans="1:5" ht="37.5" customHeight="1" x14ac:dyDescent="0.4">
      <c r="A9" s="4" t="s">
        <v>86</v>
      </c>
      <c r="B9" s="5"/>
      <c r="C9" s="5"/>
      <c r="D9" s="3"/>
      <c r="E9" s="58"/>
    </row>
    <row r="10" spans="1:5" ht="37.5" customHeight="1" x14ac:dyDescent="0.4">
      <c r="A10" s="4" t="s">
        <v>97</v>
      </c>
      <c r="B10" s="5"/>
      <c r="C10" s="5"/>
      <c r="D10" s="3"/>
      <c r="E10" s="58"/>
    </row>
    <row r="11" spans="1:5" ht="37.5" customHeight="1" x14ac:dyDescent="0.4">
      <c r="A11" s="4" t="s">
        <v>87</v>
      </c>
      <c r="B11" s="5"/>
      <c r="C11" s="5"/>
      <c r="D11" s="3"/>
      <c r="E11" s="58"/>
    </row>
    <row r="12" spans="1:5" ht="37.5" customHeight="1" x14ac:dyDescent="0.4">
      <c r="A12" s="4" t="s">
        <v>88</v>
      </c>
      <c r="B12" s="5"/>
      <c r="C12" s="5"/>
      <c r="D12" s="3"/>
      <c r="E12" s="58"/>
    </row>
    <row r="13" spans="1:5" ht="37.5" customHeight="1" x14ac:dyDescent="0.4">
      <c r="A13" s="4" t="s">
        <v>89</v>
      </c>
      <c r="B13" s="5"/>
      <c r="C13" s="5"/>
      <c r="D13" s="3"/>
      <c r="E13" s="58"/>
    </row>
    <row r="14" spans="1:5" ht="37.5" customHeight="1" x14ac:dyDescent="0.4">
      <c r="A14" s="4" t="s">
        <v>90</v>
      </c>
      <c r="B14" s="5"/>
      <c r="C14" s="5"/>
      <c r="D14" s="3"/>
      <c r="E14" s="58"/>
    </row>
    <row r="15" spans="1:5" ht="37.5" customHeight="1" x14ac:dyDescent="0.4">
      <c r="A15" s="4" t="s">
        <v>98</v>
      </c>
      <c r="B15" s="5"/>
      <c r="C15" s="5"/>
      <c r="D15" s="3"/>
      <c r="E15" s="58"/>
    </row>
    <row r="16" spans="1:5" ht="37.5" customHeight="1" thickBot="1" x14ac:dyDescent="0.45">
      <c r="A16" s="6"/>
      <c r="B16" s="7"/>
      <c r="C16" s="7"/>
      <c r="D16" s="57"/>
      <c r="E16" s="59"/>
    </row>
    <row r="17" spans="4:4" x14ac:dyDescent="0.4">
      <c r="D17" s="10"/>
    </row>
  </sheetData>
  <dataConsolidate/>
  <phoneticPr fontId="0" type="noConversion"/>
  <pageMargins left="0.75" right="0.75" top="1" bottom="1" header="0.5" footer="0.5"/>
  <pageSetup orientation="portrait"/>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39"/>
  <sheetViews>
    <sheetView zoomScaleNormal="100" workbookViewId="0"/>
  </sheetViews>
  <sheetFormatPr defaultRowHeight="19.5" x14ac:dyDescent="0.4"/>
  <cols>
    <col min="17" max="17" width="11.296875" bestFit="1" customWidth="1"/>
  </cols>
  <sheetData>
    <row r="1" spans="2:20" ht="20.25" thickBot="1" x14ac:dyDescent="0.45"/>
    <row r="2" spans="2:20" x14ac:dyDescent="0.4">
      <c r="B2" s="149" t="s">
        <v>106</v>
      </c>
      <c r="C2" s="150"/>
      <c r="D2" s="150"/>
      <c r="E2" s="150"/>
      <c r="F2" s="150"/>
      <c r="G2" s="150"/>
      <c r="H2" s="150"/>
      <c r="I2" s="150"/>
      <c r="J2" s="150"/>
      <c r="K2" s="150"/>
      <c r="L2" s="150"/>
      <c r="M2" s="150"/>
      <c r="N2" s="150"/>
      <c r="O2" s="151"/>
    </row>
    <row r="3" spans="2:20" x14ac:dyDescent="0.4">
      <c r="B3" s="76"/>
      <c r="E3" s="94"/>
      <c r="F3" s="94">
        <v>35.200000000000003</v>
      </c>
      <c r="G3" s="94">
        <v>35.200000000000003</v>
      </c>
      <c r="H3" s="94">
        <v>35.200000000000003</v>
      </c>
      <c r="I3" s="94">
        <v>31.6</v>
      </c>
      <c r="J3" s="94">
        <v>31.6</v>
      </c>
      <c r="K3" s="94">
        <v>31.6</v>
      </c>
      <c r="L3" s="94">
        <v>33.4</v>
      </c>
      <c r="M3" s="94">
        <v>33.4</v>
      </c>
      <c r="N3" s="94">
        <v>33.4</v>
      </c>
      <c r="O3" s="77"/>
    </row>
    <row r="4" spans="2:20" ht="19.149999999999999" customHeight="1" x14ac:dyDescent="0.4">
      <c r="B4" s="78"/>
      <c r="C4" s="145" t="s">
        <v>107</v>
      </c>
      <c r="D4" s="145"/>
      <c r="E4" s="145"/>
      <c r="F4" s="152" t="s">
        <v>108</v>
      </c>
      <c r="G4" s="152"/>
      <c r="H4" s="152"/>
      <c r="I4" s="153" t="s">
        <v>108</v>
      </c>
      <c r="J4" s="153"/>
      <c r="K4" s="153"/>
      <c r="L4" s="154" t="s">
        <v>108</v>
      </c>
      <c r="M4" s="154"/>
      <c r="N4" s="154"/>
      <c r="O4" s="79"/>
      <c r="R4" s="145" t="s">
        <v>109</v>
      </c>
      <c r="S4" s="145"/>
      <c r="T4" s="145"/>
    </row>
    <row r="5" spans="2:20" x14ac:dyDescent="0.4">
      <c r="B5" s="76"/>
      <c r="C5" s="86">
        <v>2040</v>
      </c>
      <c r="D5" s="86">
        <v>2060</v>
      </c>
      <c r="E5" s="86">
        <v>2100</v>
      </c>
      <c r="F5" s="86">
        <v>2040</v>
      </c>
      <c r="G5" s="86">
        <v>2060</v>
      </c>
      <c r="H5" s="86">
        <v>2100</v>
      </c>
      <c r="I5" s="86">
        <v>2040</v>
      </c>
      <c r="J5" s="86">
        <v>2060</v>
      </c>
      <c r="K5" s="86">
        <v>2100</v>
      </c>
      <c r="L5" s="86">
        <v>2040</v>
      </c>
      <c r="M5" s="86">
        <v>2060</v>
      </c>
      <c r="N5" s="86">
        <v>2100</v>
      </c>
      <c r="O5" s="77"/>
      <c r="Q5" s="91"/>
      <c r="R5" s="86">
        <v>2040</v>
      </c>
      <c r="S5" s="86">
        <v>2060</v>
      </c>
      <c r="T5" s="86">
        <v>2100</v>
      </c>
    </row>
    <row r="6" spans="2:20" x14ac:dyDescent="0.4">
      <c r="B6" s="80" t="s">
        <v>110</v>
      </c>
      <c r="C6" s="108">
        <f>'[1]Tables (1)'!C7</f>
        <v>490.19072499999999</v>
      </c>
      <c r="D6" s="108">
        <f>'[1]Tables (1)'!D7</f>
        <v>587.75643000000002</v>
      </c>
      <c r="E6" s="108">
        <f>'[1]Tables (1)'!E7</f>
        <v>838.31201499999997</v>
      </c>
      <c r="F6" s="115">
        <f>SUMIFS(DATA!$AO$4:$AO$65536,DATA!$A$4:$A$65536,SSP370_Combined_2_20_23!F3,DATA!$L$4:$L$65536,SSP370_Combined_2_20_23!R6)</f>
        <v>8.4013423150384021</v>
      </c>
      <c r="G6" s="115">
        <f>SUMIFS(DATA!$AO$4:$AO$65536,DATA!$A$4:$A$65536,SSP370_Combined_2_20_23!G3,DATA!$L$4:$L$65536,SSP370_Combined_2_20_23!S6)</f>
        <v>8.3328236227757202</v>
      </c>
      <c r="H6" s="115">
        <f>SUMIFS(DATA!$AO$4:$AO$65536,DATA!$A$4:$A$65536,SSP370_Combined_2_20_23!H3,DATA!$L$4:$L$65536,SSP370_Combined_2_20_23!T6)</f>
        <v>8.1932585932714357</v>
      </c>
      <c r="I6" s="109">
        <f>SUMIFS(DATA!$AO$4:$AO$65536,DATA!$A$4:$A$65536,SSP370_Combined_2_20_23!I3,DATA!$L$4:$L$65536,SSP370_Combined_2_20_23!R6)</f>
        <v>8.4149047366046847</v>
      </c>
      <c r="J6" s="109">
        <f>SUMIFS(DATA!$AO$4:$AO$65536,DATA!$A$4:$A$65536,SSP370_Combined_2_20_23!J3,DATA!$L$4:$L$65536,SSP370_Combined_2_20_23!S6)</f>
        <v>8.3455386847853781</v>
      </c>
      <c r="K6" s="109">
        <f>SUMIFS(DATA!$AO$4:$AO$65536,DATA!$A$4:$A$65536,SSP370_Combined_2_20_23!K3,DATA!$L$4:$L$65536,SSP370_Combined_2_20_23!T6)</f>
        <v>8.2042159924236966</v>
      </c>
      <c r="L6" s="109">
        <f>SUMIFS(DATA!$AO$4:$AO$65536,DATA!$A$4:$A$65536,SSP370_Combined_2_20_23!L3,DATA!$L$4:$L$65536,SSP370_Combined_2_20_23!R6)</f>
        <v>8.407739437458698</v>
      </c>
      <c r="M6" s="109">
        <f>SUMIFS(DATA!$AO$4:$AO$65536,DATA!$A$4:$A$65536,SSP370_Combined_2_20_23!M3,DATA!$L$4:$L$65536,SSP370_Combined_2_20_23!S6)</f>
        <v>8.338797788145925</v>
      </c>
      <c r="N6" s="109">
        <f>SUMIFS(DATA!$AO$4:$AO$65536,DATA!$A$4:$A$65536,SSP370_Combined_2_20_23!N3,DATA!$L$4:$L$65536,SSP370_Combined_2_20_23!T6)</f>
        <v>8.1983567065224445</v>
      </c>
      <c r="O6" s="77"/>
      <c r="Q6" s="92" t="s">
        <v>110</v>
      </c>
      <c r="R6" s="88">
        <f>C6*(1-$S$17)</f>
        <v>490.18827404637494</v>
      </c>
      <c r="S6" s="88">
        <f t="shared" ref="S6:S15" si="0">D6*(1-$S$17)</f>
        <v>587.75349121784996</v>
      </c>
      <c r="T6" s="88">
        <f t="shared" ref="T6:T15" si="1">E6*(1-$S$17)</f>
        <v>838.30782343992496</v>
      </c>
    </row>
    <row r="7" spans="2:20" x14ac:dyDescent="0.4">
      <c r="B7" s="80" t="s">
        <v>111</v>
      </c>
      <c r="C7" s="108">
        <f>'[1]Tables (1)'!C8</f>
        <v>490.17919999999998</v>
      </c>
      <c r="D7" s="108">
        <f>'[1]Tables (1)'!D8</f>
        <v>587.73778500000003</v>
      </c>
      <c r="E7" s="108">
        <f>'[1]Tables (1)'!E8</f>
        <v>838.28538000000003</v>
      </c>
      <c r="F7" s="115">
        <f>SUMIFS(DATA!$AO$4:$AO$65536,DATA!$A$4:$A$65536,SSP370_Combined_2_20_23!F3,DATA!$L$4:$L$65536,SSP370_Combined_2_20_23!R7)</f>
        <v>8.4013507190848369</v>
      </c>
      <c r="G7" s="115">
        <f>SUMIFS(DATA!$AO$4:$AO$65536,DATA!$A$4:$A$65536,SSP370_Combined_2_20_23!G3,DATA!$L$4:$L$65536,SSP370_Combined_2_20_23!S7)</f>
        <v>8.3328359156318825</v>
      </c>
      <c r="H7" s="115">
        <f>SUMIFS(DATA!$AO$4:$AO$65536,DATA!$A$4:$A$65536,SSP370_Combined_2_20_23!H3,DATA!$L$4:$L$65536,SSP370_Combined_2_20_23!T7)</f>
        <v>8.1932715542641628</v>
      </c>
      <c r="I7" s="109">
        <f>SUMIFS(DATA!$AO$4:$AO$65536,DATA!$A$4:$A$65536,SSP370_Combined_2_20_23!I3,DATA!$L$4:$L$65536,SSP370_Combined_2_20_23!R7)</f>
        <v>8.4149135876062555</v>
      </c>
      <c r="J7" s="109">
        <f>SUMIFS(DATA!$AO$4:$AO$65536,DATA!$A$4:$A$65536,SSP370_Combined_2_20_23!J3,DATA!$L$4:$L$65536,SSP370_Combined_2_20_23!S7)</f>
        <v>8.34555118789714</v>
      </c>
      <c r="K7" s="109">
        <f>SUMIFS(DATA!$AO$4:$AO$65536,DATA!$A$4:$A$65536,SSP370_Combined_2_20_23!K3,DATA!$L$4:$L$65536,SSP370_Combined_2_20_23!T7)</f>
        <v>8.2042291646133432</v>
      </c>
      <c r="L7" s="109">
        <f>SUMIFS(DATA!$AO$4:$AO$65536,DATA!$A$4:$A$65536,SSP370_Combined_2_20_23!L3,DATA!$L$4:$L$65536,SSP370_Combined_2_20_23!R7)</f>
        <v>8.4077484915124021</v>
      </c>
      <c r="M7" s="109">
        <f>SUMIFS(DATA!$AO$4:$AO$65536,DATA!$A$4:$A$65536,SSP370_Combined_2_20_23!M3,DATA!$L$4:$L$65536,SSP370_Combined_2_20_23!S7)</f>
        <v>8.3388099515483454</v>
      </c>
      <c r="N7" s="109">
        <f>SUMIFS(DATA!$AO$4:$AO$65536,DATA!$A$4:$A$65536,SSP370_Combined_2_20_23!N3,DATA!$L$4:$L$65536,SSP370_Combined_2_20_23!T7)</f>
        <v>8.1983700514882134</v>
      </c>
      <c r="O7" s="77"/>
      <c r="Q7" s="92" t="s">
        <v>111</v>
      </c>
      <c r="R7" s="88">
        <f t="shared" ref="R7:R15" si="2">C7*(1-$S$17)</f>
        <v>490.17674910399995</v>
      </c>
      <c r="S7" s="88">
        <f t="shared" si="0"/>
        <v>587.73484631107499</v>
      </c>
      <c r="T7" s="88">
        <f t="shared" si="1"/>
        <v>838.28118857310005</v>
      </c>
    </row>
    <row r="8" spans="2:20" x14ac:dyDescent="0.4">
      <c r="B8" s="80" t="s">
        <v>112</v>
      </c>
      <c r="C8" s="108">
        <f>'[1]Tables (1)'!C9</f>
        <v>490.17194999999998</v>
      </c>
      <c r="D8" s="108">
        <f>'[1]Tables (1)'!D9</f>
        <v>587.70446000000004</v>
      </c>
      <c r="E8" s="108">
        <f>'[1]Tables (1)'!E9</f>
        <v>838.19807500000002</v>
      </c>
      <c r="F8" s="115">
        <f>SUMIFS(DATA!$AO$4:$AO$65536,DATA!$A$4:$A$65536,SSP370_Combined_2_20_23!F3,DATA!$L$4:$L$65536,SSP370_Combined_2_20_23!R8)</f>
        <v>8.401356181671872</v>
      </c>
      <c r="G8" s="115">
        <f>SUMIFS(DATA!$AO$4:$AO$65536,DATA!$A$4:$A$65536,SSP370_Combined_2_20_23!G3,DATA!$L$4:$L$65536,SSP370_Combined_2_20_23!S8)</f>
        <v>8.3328573138757456</v>
      </c>
      <c r="H8" s="115">
        <f>SUMIFS(DATA!$AO$4:$AO$65536,DATA!$A$4:$A$65536,SSP370_Combined_2_20_23!H3,DATA!$L$4:$L$65536,SSP370_Combined_2_20_23!T8)</f>
        <v>8.1933136760673246</v>
      </c>
      <c r="I8" s="109">
        <f>SUMIFS(DATA!$AO$4:$AO$65536,DATA!$A$4:$A$65536,SSP370_Combined_2_20_23!I3,DATA!$L$4:$L$65536,SSP370_Combined_2_20_23!R8)</f>
        <v>8.41491934070811</v>
      </c>
      <c r="J8" s="109">
        <f>SUMIFS(DATA!$AO$4:$AO$65536,DATA!$A$4:$A$65536,SSP370_Combined_2_20_23!J3,DATA!$L$4:$L$65536,SSP370_Combined_2_20_23!S8)</f>
        <v>8.3455728274472989</v>
      </c>
      <c r="K8" s="109">
        <f>SUMIFS(DATA!$AO$4:$AO$65536,DATA!$A$4:$A$65536,SSP370_Combined_2_20_23!K3,DATA!$L$4:$L$65536,SSP370_Combined_2_20_23!T8)</f>
        <v>8.2042715432553912</v>
      </c>
      <c r="L8" s="109">
        <f>SUMIFS(DATA!$AO$4:$AO$65536,DATA!$A$4:$A$65536,SSP370_Combined_2_20_23!L3,DATA!$L$4:$L$65536,SSP370_Combined_2_20_23!R8)</f>
        <v>8.4077536652148712</v>
      </c>
      <c r="M8" s="109">
        <f>SUMIFS(DATA!$AO$4:$AO$65536,DATA!$A$4:$A$65536,SSP370_Combined_2_20_23!M3,DATA!$L$4:$L$65536,SSP370_Combined_2_20_23!S8)</f>
        <v>8.3388319387833043</v>
      </c>
      <c r="N8" s="109">
        <f>SUMIFS(DATA!$AO$4:$AO$65536,DATA!$A$4:$A$65536,SSP370_Combined_2_20_23!N3,DATA!$L$4:$L$65536,SSP370_Combined_2_20_23!T8)</f>
        <v>8.1984123091035954</v>
      </c>
      <c r="O8" s="77"/>
      <c r="Q8" s="92" t="s">
        <v>112</v>
      </c>
      <c r="R8" s="88">
        <f t="shared" si="2"/>
        <v>490.16949914024997</v>
      </c>
      <c r="S8" s="88">
        <f t="shared" si="0"/>
        <v>587.7015214777</v>
      </c>
      <c r="T8" s="88">
        <f t="shared" si="1"/>
        <v>838.19388400962498</v>
      </c>
    </row>
    <row r="9" spans="2:20" x14ac:dyDescent="0.4">
      <c r="B9" s="80" t="s">
        <v>113</v>
      </c>
      <c r="C9" s="108">
        <f>'[1]Tables (1)'!C10</f>
        <v>490.09474999999998</v>
      </c>
      <c r="D9" s="108">
        <f>'[1]Tables (1)'!D10</f>
        <v>587.40272000000004</v>
      </c>
      <c r="E9" s="108">
        <f>'[1]Tables (1)'!E10</f>
        <v>837.44259499999998</v>
      </c>
      <c r="F9" s="115">
        <f>SUMIFS(DATA!$AO$4:$AO$65536,DATA!$A$4:$A$65536,SSP370_Combined_2_20_23!F3,DATA!$L$4:$L$65536,SSP370_Combined_2_20_23!R9)</f>
        <v>8.4014150073780005</v>
      </c>
      <c r="G9" s="115">
        <f>SUMIFS(DATA!$AO$4:$AO$65536,DATA!$A$4:$A$65536,SSP370_Combined_2_20_23!G3,DATA!$L$4:$L$65536,SSP370_Combined_2_20_23!S9)</f>
        <v>8.3330539699293045</v>
      </c>
      <c r="H9" s="115">
        <f>SUMIFS(DATA!$AO$4:$AO$65536,DATA!$A$4:$A$65536,SSP370_Combined_2_20_23!H3,DATA!$L$4:$L$65536,SSP370_Combined_2_20_23!T9)</f>
        <v>8.1936781007777331</v>
      </c>
      <c r="I9" s="109">
        <f>SUMIFS(DATA!$AO$4:$AO$65536,DATA!$A$4:$A$65536,SSP370_Combined_2_20_23!I3,DATA!$L$4:$L$65536,SSP370_Combined_2_20_23!R9)</f>
        <v>8.414978639654576</v>
      </c>
      <c r="J9" s="109">
        <f>SUMIFS(DATA!$AO$4:$AO$65536,DATA!$A$4:$A$65536,SSP370_Combined_2_20_23!J3,DATA!$L$4:$L$65536,SSP370_Combined_2_20_23!S9)</f>
        <v>8.3457718844927928</v>
      </c>
      <c r="K9" s="109">
        <f>SUMIFS(DATA!$AO$4:$AO$65536,DATA!$A$4:$A$65536,SSP370_Combined_2_20_23!K3,DATA!$L$4:$L$65536,SSP370_Combined_2_20_23!T9)</f>
        <v>8.2046408312422958</v>
      </c>
      <c r="L9" s="109">
        <f>SUMIFS(DATA!$AO$4:$AO$65536,DATA!$A$4:$A$65536,SSP370_Combined_2_20_23!L3,DATA!$L$4:$L$65536,SSP370_Combined_2_20_23!R9)</f>
        <v>8.4078127294604563</v>
      </c>
      <c r="M9" s="109">
        <f>SUMIFS(DATA!$AO$4:$AO$65536,DATA!$A$4:$A$65536,SSP370_Combined_2_20_23!M3,DATA!$L$4:$L$65536,SSP370_Combined_2_20_23!S9)</f>
        <v>8.3390297975948009</v>
      </c>
      <c r="N9" s="109">
        <f>SUMIFS(DATA!$AO$4:$AO$65536,DATA!$A$4:$A$65536,SSP370_Combined_2_20_23!N3,DATA!$L$4:$L$65536,SSP370_Combined_2_20_23!T9)</f>
        <v>8.1987791909369641</v>
      </c>
      <c r="O9" s="77"/>
      <c r="Q9" s="92" t="s">
        <v>113</v>
      </c>
      <c r="R9" s="88">
        <f t="shared" si="2"/>
        <v>490.09229952624997</v>
      </c>
      <c r="S9" s="88">
        <f t="shared" si="0"/>
        <v>587.39978298640006</v>
      </c>
      <c r="T9" s="88">
        <f t="shared" si="1"/>
        <v>837.43840778702497</v>
      </c>
    </row>
    <row r="10" spans="2:20" hidden="1" x14ac:dyDescent="0.4">
      <c r="B10" s="104" t="s">
        <v>114</v>
      </c>
      <c r="C10" s="105"/>
      <c r="D10" s="105"/>
      <c r="E10" s="105"/>
      <c r="F10" s="110">
        <f>SUMIFS(DATA!$AO$4:$AO$65536,DATA!$A$4:$A$65536,SSP370_Combined_2_20_23!F7,DATA!$L$4:$L$65536,SSP370_Combined_2_20_23!R10)</f>
        <v>0</v>
      </c>
      <c r="G10" s="110">
        <f>SUMIFS(DATA!$AO$4:$AO$65536,DATA!$A$4:$A$65536,SSP370_Combined_2_20_23!G7,DATA!$L$4:$L$65536,SSP370_Combined_2_20_23!S10)</f>
        <v>0</v>
      </c>
      <c r="H10" s="110">
        <f>SUMIFS(DATA!$AO$4:$AO$65536,DATA!$A$4:$A$65536,SSP370_Combined_2_20_23!H7,DATA!$L$4:$L$65536,SSP370_Combined_2_20_23!T10)</f>
        <v>0</v>
      </c>
      <c r="I10" s="110">
        <f>SUMIFS(DATA!$AO$4:$AO$65536,DATA!$A$4:$A$65536,SSP370_Combined_2_20_23!I7,DATA!$L$4:$L$65536,SSP370_Combined_2_20_23!R10)</f>
        <v>0</v>
      </c>
      <c r="J10" s="110">
        <f>SUMIFS(DATA!$AO$4:$AO$65536,DATA!$A$4:$A$65536,SSP370_Combined_2_20_23!J7,DATA!$L$4:$L$65536,SSP370_Combined_2_20_23!S10)</f>
        <v>0</v>
      </c>
      <c r="K10" s="110">
        <f>SUMIFS(DATA!$AO$4:$AO$65536,DATA!$A$4:$A$65536,SSP370_Combined_2_20_23!K7,DATA!$L$4:$L$65536,SSP370_Combined_2_20_23!T10)</f>
        <v>0</v>
      </c>
      <c r="L10" s="110">
        <f>SUMIFS(DATA!$AO$4:$AO$65536,DATA!$A$4:$A$65536,SSP370_Combined_2_20_23!L7,DATA!$L$4:$L$65536,SSP370_Combined_2_20_23!R10)</f>
        <v>0</v>
      </c>
      <c r="M10" s="110">
        <f>SUMIFS(DATA!$AO$4:$AO$65536,DATA!$A$4:$A$65536,SSP370_Combined_2_20_23!M7,DATA!$L$4:$L$65536,SSP370_Combined_2_20_23!S10)</f>
        <v>0</v>
      </c>
      <c r="N10" s="110">
        <f>SUMIFS(DATA!$AO$4:$AO$65536,DATA!$A$4:$A$65536,SSP370_Combined_2_20_23!N7,DATA!$L$4:$L$65536,SSP370_Combined_2_20_23!T10)</f>
        <v>0</v>
      </c>
      <c r="O10" s="77"/>
      <c r="Q10" s="92" t="s">
        <v>114</v>
      </c>
      <c r="R10" s="81">
        <f t="shared" si="2"/>
        <v>0</v>
      </c>
      <c r="S10" s="81">
        <f t="shared" si="0"/>
        <v>0</v>
      </c>
      <c r="T10" s="81">
        <f t="shared" si="1"/>
        <v>0</v>
      </c>
    </row>
    <row r="11" spans="2:20" hidden="1" x14ac:dyDescent="0.4">
      <c r="B11" s="104" t="s">
        <v>115</v>
      </c>
      <c r="C11" s="105"/>
      <c r="D11" s="105"/>
      <c r="E11" s="105"/>
      <c r="F11" s="110">
        <f>SUMIFS(DATA!$AO$4:$AO$65536,DATA!$A$4:$A$65536,SSP370_Combined_2_20_23!F8,DATA!$L$4:$L$65536,SSP370_Combined_2_20_23!R11)</f>
        <v>0</v>
      </c>
      <c r="G11" s="110">
        <f>SUMIFS(DATA!$AO$4:$AO$65536,DATA!$A$4:$A$65536,SSP370_Combined_2_20_23!G8,DATA!$L$4:$L$65536,SSP370_Combined_2_20_23!S11)</f>
        <v>0</v>
      </c>
      <c r="H11" s="110">
        <f>SUMIFS(DATA!$AO$4:$AO$65536,DATA!$A$4:$A$65536,SSP370_Combined_2_20_23!H8,DATA!$L$4:$L$65536,SSP370_Combined_2_20_23!T11)</f>
        <v>0</v>
      </c>
      <c r="I11" s="110">
        <f>SUMIFS(DATA!$AO$4:$AO$65536,DATA!$A$4:$A$65536,SSP370_Combined_2_20_23!I8,DATA!$L$4:$L$65536,SSP370_Combined_2_20_23!R11)</f>
        <v>0</v>
      </c>
      <c r="J11" s="110">
        <f>SUMIFS(DATA!$AO$4:$AO$65536,DATA!$A$4:$A$65536,SSP370_Combined_2_20_23!J8,DATA!$L$4:$L$65536,SSP370_Combined_2_20_23!S11)</f>
        <v>0</v>
      </c>
      <c r="K11" s="110">
        <f>SUMIFS(DATA!$AO$4:$AO$65536,DATA!$A$4:$A$65536,SSP370_Combined_2_20_23!K8,DATA!$L$4:$L$65536,SSP370_Combined_2_20_23!T11)</f>
        <v>0</v>
      </c>
      <c r="L11" s="110">
        <f>SUMIFS(DATA!$AO$4:$AO$65536,DATA!$A$4:$A$65536,SSP370_Combined_2_20_23!L8,DATA!$L$4:$L$65536,SSP370_Combined_2_20_23!R11)</f>
        <v>0</v>
      </c>
      <c r="M11" s="110">
        <f>SUMIFS(DATA!$AO$4:$AO$65536,DATA!$A$4:$A$65536,SSP370_Combined_2_20_23!M8,DATA!$L$4:$L$65536,SSP370_Combined_2_20_23!S11)</f>
        <v>0</v>
      </c>
      <c r="N11" s="110">
        <f>SUMIFS(DATA!$AO$4:$AO$65536,DATA!$A$4:$A$65536,SSP370_Combined_2_20_23!N8,DATA!$L$4:$L$65536,SSP370_Combined_2_20_23!T11)</f>
        <v>0</v>
      </c>
      <c r="O11" s="77"/>
      <c r="Q11" s="92" t="s">
        <v>115</v>
      </c>
      <c r="R11" s="81">
        <f t="shared" si="2"/>
        <v>0</v>
      </c>
      <c r="S11" s="81">
        <f t="shared" si="0"/>
        <v>0</v>
      </c>
      <c r="T11" s="81">
        <f t="shared" si="1"/>
        <v>0</v>
      </c>
    </row>
    <row r="12" spans="2:20" hidden="1" x14ac:dyDescent="0.4">
      <c r="B12" s="104" t="s">
        <v>116</v>
      </c>
      <c r="C12" s="105"/>
      <c r="D12" s="105"/>
      <c r="E12" s="105"/>
      <c r="F12" s="110">
        <f>SUMIFS(DATA!$AO$4:$AO$65536,DATA!$A$4:$A$65536,SSP370_Combined_2_20_23!F9,DATA!$L$4:$L$65536,SSP370_Combined_2_20_23!R12)</f>
        <v>0</v>
      </c>
      <c r="G12" s="110">
        <f>SUMIFS(DATA!$AO$4:$AO$65536,DATA!$A$4:$A$65536,SSP370_Combined_2_20_23!G9,DATA!$L$4:$L$65536,SSP370_Combined_2_20_23!S12)</f>
        <v>0</v>
      </c>
      <c r="H12" s="110">
        <f>SUMIFS(DATA!$AO$4:$AO$65536,DATA!$A$4:$A$65536,SSP370_Combined_2_20_23!H9,DATA!$L$4:$L$65536,SSP370_Combined_2_20_23!T12)</f>
        <v>0</v>
      </c>
      <c r="I12" s="110">
        <f>SUMIFS(DATA!$AO$4:$AO$65536,DATA!$A$4:$A$65536,SSP370_Combined_2_20_23!I9,DATA!$L$4:$L$65536,SSP370_Combined_2_20_23!R12)</f>
        <v>0</v>
      </c>
      <c r="J12" s="110">
        <f>SUMIFS(DATA!$AO$4:$AO$65536,DATA!$A$4:$A$65536,SSP370_Combined_2_20_23!J9,DATA!$L$4:$L$65536,SSP370_Combined_2_20_23!S12)</f>
        <v>0</v>
      </c>
      <c r="K12" s="110">
        <f>SUMIFS(DATA!$AO$4:$AO$65536,DATA!$A$4:$A$65536,SSP370_Combined_2_20_23!K9,DATA!$L$4:$L$65536,SSP370_Combined_2_20_23!T12)</f>
        <v>0</v>
      </c>
      <c r="L12" s="110">
        <f>SUMIFS(DATA!$AO$4:$AO$65536,DATA!$A$4:$A$65536,SSP370_Combined_2_20_23!L9,DATA!$L$4:$L$65536,SSP370_Combined_2_20_23!R12)</f>
        <v>0</v>
      </c>
      <c r="M12" s="110">
        <f>SUMIFS(DATA!$AO$4:$AO$65536,DATA!$A$4:$A$65536,SSP370_Combined_2_20_23!M9,DATA!$L$4:$L$65536,SSP370_Combined_2_20_23!S12)</f>
        <v>0</v>
      </c>
      <c r="N12" s="110">
        <f>SUMIFS(DATA!$AO$4:$AO$65536,DATA!$A$4:$A$65536,SSP370_Combined_2_20_23!N9,DATA!$L$4:$L$65536,SSP370_Combined_2_20_23!T12)</f>
        <v>0</v>
      </c>
      <c r="O12" s="77"/>
      <c r="Q12" s="92" t="s">
        <v>116</v>
      </c>
      <c r="R12" s="81">
        <f t="shared" si="2"/>
        <v>0</v>
      </c>
      <c r="S12" s="81">
        <f t="shared" si="0"/>
        <v>0</v>
      </c>
      <c r="T12" s="81">
        <f t="shared" si="1"/>
        <v>0</v>
      </c>
    </row>
    <row r="13" spans="2:20" hidden="1" x14ac:dyDescent="0.4">
      <c r="B13" s="104" t="s">
        <v>117</v>
      </c>
      <c r="C13" s="105"/>
      <c r="D13" s="105"/>
      <c r="E13" s="105"/>
      <c r="F13" s="110">
        <f>SUMIFS(DATA!$AO$4:$AO$65536,DATA!$A$4:$A$65536,SSP370_Combined_2_20_23!F10,DATA!$L$4:$L$65536,SSP370_Combined_2_20_23!R13)</f>
        <v>0</v>
      </c>
      <c r="G13" s="110">
        <f>SUMIFS(DATA!$AO$4:$AO$65536,DATA!$A$4:$A$65536,SSP370_Combined_2_20_23!G10,DATA!$L$4:$L$65536,SSP370_Combined_2_20_23!S13)</f>
        <v>0</v>
      </c>
      <c r="H13" s="110">
        <f>SUMIFS(DATA!$AO$4:$AO$65536,DATA!$A$4:$A$65536,SSP370_Combined_2_20_23!H10,DATA!$L$4:$L$65536,SSP370_Combined_2_20_23!T13)</f>
        <v>0</v>
      </c>
      <c r="I13" s="110">
        <f>SUMIFS(DATA!$AO$4:$AO$65536,DATA!$A$4:$A$65536,SSP370_Combined_2_20_23!I10,DATA!$L$4:$L$65536,SSP370_Combined_2_20_23!R13)</f>
        <v>0</v>
      </c>
      <c r="J13" s="110">
        <f>SUMIFS(DATA!$AO$4:$AO$65536,DATA!$A$4:$A$65536,SSP370_Combined_2_20_23!J10,DATA!$L$4:$L$65536,SSP370_Combined_2_20_23!S13)</f>
        <v>0</v>
      </c>
      <c r="K13" s="110">
        <f>SUMIFS(DATA!$AO$4:$AO$65536,DATA!$A$4:$A$65536,SSP370_Combined_2_20_23!K10,DATA!$L$4:$L$65536,SSP370_Combined_2_20_23!T13)</f>
        <v>0</v>
      </c>
      <c r="L13" s="110">
        <f>SUMIFS(DATA!$AO$4:$AO$65536,DATA!$A$4:$A$65536,SSP370_Combined_2_20_23!L10,DATA!$L$4:$L$65536,SSP370_Combined_2_20_23!R13)</f>
        <v>0</v>
      </c>
      <c r="M13" s="110">
        <f>SUMIFS(DATA!$AO$4:$AO$65536,DATA!$A$4:$A$65536,SSP370_Combined_2_20_23!M10,DATA!$L$4:$L$65536,SSP370_Combined_2_20_23!S13)</f>
        <v>0</v>
      </c>
      <c r="N13" s="110">
        <f>SUMIFS(DATA!$AO$4:$AO$65536,DATA!$A$4:$A$65536,SSP370_Combined_2_20_23!N10,DATA!$L$4:$L$65536,SSP370_Combined_2_20_23!T13)</f>
        <v>0</v>
      </c>
      <c r="O13" s="77"/>
      <c r="Q13" s="92" t="s">
        <v>117</v>
      </c>
      <c r="R13" s="81">
        <f t="shared" si="2"/>
        <v>0</v>
      </c>
      <c r="S13" s="81">
        <f t="shared" si="0"/>
        <v>0</v>
      </c>
      <c r="T13" s="81">
        <f t="shared" si="1"/>
        <v>0</v>
      </c>
    </row>
    <row r="14" spans="2:20" hidden="1" x14ac:dyDescent="0.4">
      <c r="B14" s="104" t="s">
        <v>118</v>
      </c>
      <c r="C14" s="105"/>
      <c r="D14" s="105"/>
      <c r="E14" s="105"/>
      <c r="F14" s="110">
        <f>SUMIFS(DATA!$AO$4:$AO$65536,DATA!$A$4:$A$65536,SSP370_Combined_2_20_23!F11,DATA!$L$4:$L$65536,SSP370_Combined_2_20_23!R14)</f>
        <v>0</v>
      </c>
      <c r="G14" s="110">
        <f>SUMIFS(DATA!$AO$4:$AO$65536,DATA!$A$4:$A$65536,SSP370_Combined_2_20_23!G11,DATA!$L$4:$L$65536,SSP370_Combined_2_20_23!S14)</f>
        <v>0</v>
      </c>
      <c r="H14" s="110">
        <f>SUMIFS(DATA!$AO$4:$AO$65536,DATA!$A$4:$A$65536,SSP370_Combined_2_20_23!H11,DATA!$L$4:$L$65536,SSP370_Combined_2_20_23!T14)</f>
        <v>0</v>
      </c>
      <c r="I14" s="110">
        <f>SUMIFS(DATA!$AO$4:$AO$65536,DATA!$A$4:$A$65536,SSP370_Combined_2_20_23!I11,DATA!$L$4:$L$65536,SSP370_Combined_2_20_23!R14)</f>
        <v>0</v>
      </c>
      <c r="J14" s="110">
        <f>SUMIFS(DATA!$AO$4:$AO$65536,DATA!$A$4:$A$65536,SSP370_Combined_2_20_23!J11,DATA!$L$4:$L$65536,SSP370_Combined_2_20_23!S14)</f>
        <v>0</v>
      </c>
      <c r="K14" s="110">
        <f>SUMIFS(DATA!$AO$4:$AO$65536,DATA!$A$4:$A$65536,SSP370_Combined_2_20_23!K11,DATA!$L$4:$L$65536,SSP370_Combined_2_20_23!T14)</f>
        <v>0</v>
      </c>
      <c r="L14" s="110">
        <f>SUMIFS(DATA!$AO$4:$AO$65536,DATA!$A$4:$A$65536,SSP370_Combined_2_20_23!L11,DATA!$L$4:$L$65536,SSP370_Combined_2_20_23!R14)</f>
        <v>0</v>
      </c>
      <c r="M14" s="110">
        <f>SUMIFS(DATA!$AO$4:$AO$65536,DATA!$A$4:$A$65536,SSP370_Combined_2_20_23!M11,DATA!$L$4:$L$65536,SSP370_Combined_2_20_23!S14)</f>
        <v>0</v>
      </c>
      <c r="N14" s="110">
        <f>SUMIFS(DATA!$AO$4:$AO$65536,DATA!$A$4:$A$65536,SSP370_Combined_2_20_23!N11,DATA!$L$4:$L$65536,SSP370_Combined_2_20_23!T14)</f>
        <v>0</v>
      </c>
      <c r="O14" s="77"/>
      <c r="Q14" s="92" t="s">
        <v>118</v>
      </c>
      <c r="R14" s="81">
        <f t="shared" si="2"/>
        <v>0</v>
      </c>
      <c r="S14" s="81">
        <f t="shared" si="0"/>
        <v>0</v>
      </c>
      <c r="T14" s="81">
        <f t="shared" si="1"/>
        <v>0</v>
      </c>
    </row>
    <row r="15" spans="2:20" hidden="1" x14ac:dyDescent="0.4">
      <c r="B15" s="104" t="s">
        <v>120</v>
      </c>
      <c r="C15" s="105"/>
      <c r="D15" s="105"/>
      <c r="E15" s="105"/>
      <c r="F15" s="110">
        <f>SUMIFS(DATA!$AO$4:$AO$65536,DATA!$A$4:$A$65536,SSP370_Combined_2_20_23!F12,DATA!$L$4:$L$65536,SSP370_Combined_2_20_23!R15)</f>
        <v>0</v>
      </c>
      <c r="G15" s="110">
        <f>SUMIFS(DATA!$AO$4:$AO$65536,DATA!$A$4:$A$65536,SSP370_Combined_2_20_23!G12,DATA!$L$4:$L$65536,SSP370_Combined_2_20_23!S15)</f>
        <v>0</v>
      </c>
      <c r="H15" s="110">
        <f>SUMIFS(DATA!$AO$4:$AO$65536,DATA!$A$4:$A$65536,SSP370_Combined_2_20_23!H12,DATA!$L$4:$L$65536,SSP370_Combined_2_20_23!T15)</f>
        <v>0</v>
      </c>
      <c r="I15" s="110">
        <f>SUMIFS(DATA!$AO$4:$AO$65536,DATA!$A$4:$A$65536,SSP370_Combined_2_20_23!I12,DATA!$L$4:$L$65536,SSP370_Combined_2_20_23!R15)</f>
        <v>0</v>
      </c>
      <c r="J15" s="110">
        <f>SUMIFS(DATA!$AO$4:$AO$65536,DATA!$A$4:$A$65536,SSP370_Combined_2_20_23!J12,DATA!$L$4:$L$65536,SSP370_Combined_2_20_23!S15)</f>
        <v>0</v>
      </c>
      <c r="K15" s="110">
        <f>SUMIFS(DATA!$AO$4:$AO$65536,DATA!$A$4:$A$65536,SSP370_Combined_2_20_23!K12,DATA!$L$4:$L$65536,SSP370_Combined_2_20_23!T15)</f>
        <v>0</v>
      </c>
      <c r="L15" s="110">
        <f>SUMIFS(DATA!$AO$4:$AO$65536,DATA!$A$4:$A$65536,SSP370_Combined_2_20_23!L12,DATA!$L$4:$L$65536,SSP370_Combined_2_20_23!R15)</f>
        <v>0</v>
      </c>
      <c r="M15" s="110">
        <f>SUMIFS(DATA!$AO$4:$AO$65536,DATA!$A$4:$A$65536,SSP370_Combined_2_20_23!M12,DATA!$L$4:$L$65536,SSP370_Combined_2_20_23!S15)</f>
        <v>0</v>
      </c>
      <c r="N15" s="110">
        <f>SUMIFS(DATA!$AO$4:$AO$65536,DATA!$A$4:$A$65536,SSP370_Combined_2_20_23!N12,DATA!$L$4:$L$65536,SSP370_Combined_2_20_23!T15)</f>
        <v>0</v>
      </c>
      <c r="O15" s="77"/>
      <c r="Q15" s="82" t="s">
        <v>120</v>
      </c>
      <c r="R15" s="81">
        <f t="shared" si="2"/>
        <v>0</v>
      </c>
      <c r="S15" s="81">
        <f t="shared" si="0"/>
        <v>0</v>
      </c>
      <c r="T15" s="81">
        <f t="shared" si="1"/>
        <v>0</v>
      </c>
    </row>
    <row r="16" spans="2:20" x14ac:dyDescent="0.4">
      <c r="B16" s="83"/>
      <c r="F16" s="111"/>
      <c r="G16" s="111"/>
      <c r="H16" s="111"/>
      <c r="I16" s="111"/>
      <c r="J16" s="111"/>
      <c r="K16" s="111"/>
      <c r="L16" s="111"/>
      <c r="M16" s="111"/>
      <c r="N16" s="111"/>
      <c r="O16" s="77"/>
    </row>
    <row r="17" spans="2:20" x14ac:dyDescent="0.4">
      <c r="B17" s="85"/>
      <c r="F17" s="111"/>
      <c r="G17" s="111"/>
      <c r="H17" s="111"/>
      <c r="I17" s="111"/>
      <c r="J17" s="111"/>
      <c r="K17" s="111"/>
      <c r="L17" s="111"/>
      <c r="M17" s="111"/>
      <c r="N17" s="111"/>
      <c r="O17" s="77"/>
      <c r="R17" s="86" t="s">
        <v>119</v>
      </c>
      <c r="S17" s="112">
        <f>5*10^-6</f>
        <v>4.9999999999999996E-6</v>
      </c>
      <c r="T17" s="113"/>
    </row>
    <row r="18" spans="2:20" x14ac:dyDescent="0.4">
      <c r="B18" s="87" t="str">
        <f t="shared" ref="B18:B26" si="3">B7</f>
        <v>Alt 1</v>
      </c>
      <c r="C18" s="88">
        <f t="shared" ref="C18:N18" si="4">ABS(C7-C$6)</f>
        <v>1.1525000000006003E-2</v>
      </c>
      <c r="D18" s="88">
        <f t="shared" si="4"/>
        <v>1.8644999999992251E-2</v>
      </c>
      <c r="E18" s="88">
        <f t="shared" si="4"/>
        <v>2.6634999999942011E-2</v>
      </c>
      <c r="F18" s="115">
        <f t="shared" si="4"/>
        <v>8.4040464347623356E-6</v>
      </c>
      <c r="G18" s="115">
        <f>ABS(G7-G$6)</f>
        <v>1.2292856162332555E-5</v>
      </c>
      <c r="H18" s="115">
        <f t="shared" si="4"/>
        <v>1.2960992727073517E-5</v>
      </c>
      <c r="I18" s="115">
        <f t="shared" si="4"/>
        <v>8.8510015707754519E-6</v>
      </c>
      <c r="J18" s="115">
        <f t="shared" si="4"/>
        <v>1.2503111761930086E-5</v>
      </c>
      <c r="K18" s="115">
        <f t="shared" si="4"/>
        <v>1.3172189646581955E-5</v>
      </c>
      <c r="L18" s="115">
        <f t="shared" si="4"/>
        <v>9.0540537041050584E-6</v>
      </c>
      <c r="M18" s="115">
        <f t="shared" si="4"/>
        <v>1.2163402420384273E-5</v>
      </c>
      <c r="N18" s="115">
        <f t="shared" si="4"/>
        <v>1.3344965768880002E-5</v>
      </c>
      <c r="O18" s="77"/>
    </row>
    <row r="19" spans="2:20" x14ac:dyDescent="0.4">
      <c r="B19" s="87" t="str">
        <f t="shared" si="3"/>
        <v>Alt 2</v>
      </c>
      <c r="C19" s="88">
        <f t="shared" ref="C19:N19" si="5">ABS(C8-C$6)</f>
        <v>1.8775000000005093E-2</v>
      </c>
      <c r="D19" s="88">
        <f t="shared" si="5"/>
        <v>5.1969999999982974E-2</v>
      </c>
      <c r="E19" s="88">
        <f t="shared" si="5"/>
        <v>0.11393999999995685</v>
      </c>
      <c r="F19" s="115">
        <f t="shared" si="5"/>
        <v>1.3866633469916678E-5</v>
      </c>
      <c r="G19" s="115">
        <f t="shared" si="5"/>
        <v>3.3691100025379228E-5</v>
      </c>
      <c r="H19" s="115">
        <f t="shared" si="5"/>
        <v>5.5082795888949931E-5</v>
      </c>
      <c r="I19" s="115">
        <f t="shared" si="5"/>
        <v>1.4604103425241988E-5</v>
      </c>
      <c r="J19" s="115">
        <f t="shared" si="5"/>
        <v>3.4142661920810724E-5</v>
      </c>
      <c r="K19" s="115">
        <f t="shared" si="5"/>
        <v>5.5550831694617386E-5</v>
      </c>
      <c r="L19" s="115">
        <f t="shared" si="5"/>
        <v>1.4227756173212924E-5</v>
      </c>
      <c r="M19" s="115">
        <f t="shared" si="5"/>
        <v>3.4150637379326554E-5</v>
      </c>
      <c r="N19" s="115">
        <f t="shared" si="5"/>
        <v>5.5602581150893116E-5</v>
      </c>
      <c r="O19" s="77"/>
    </row>
    <row r="20" spans="2:20" x14ac:dyDescent="0.4">
      <c r="B20" s="87" t="str">
        <f t="shared" si="3"/>
        <v>Alt 3</v>
      </c>
      <c r="C20" s="88">
        <f t="shared" ref="C20:N20" si="6">ABS(C9-C$6)</f>
        <v>9.5975000000009913E-2</v>
      </c>
      <c r="D20" s="88">
        <f t="shared" si="6"/>
        <v>0.35370999999997821</v>
      </c>
      <c r="E20" s="88">
        <f t="shared" si="6"/>
        <v>0.86941999999999098</v>
      </c>
      <c r="F20" s="115">
        <f t="shared" si="6"/>
        <v>7.2692339598390276E-5</v>
      </c>
      <c r="G20" s="115">
        <f t="shared" si="6"/>
        <v>2.3034715358427604E-4</v>
      </c>
      <c r="H20" s="115">
        <f t="shared" si="6"/>
        <v>4.1950750629737854E-4</v>
      </c>
      <c r="I20" s="115">
        <f t="shared" si="6"/>
        <v>7.3903049891299588E-5</v>
      </c>
      <c r="J20" s="115">
        <f t="shared" si="6"/>
        <v>2.3319970741475515E-4</v>
      </c>
      <c r="K20" s="115">
        <f t="shared" si="6"/>
        <v>4.248388185992269E-4</v>
      </c>
      <c r="L20" s="115">
        <f t="shared" si="6"/>
        <v>7.3292001758318293E-5</v>
      </c>
      <c r="M20" s="115">
        <f t="shared" si="6"/>
        <v>2.320094488759139E-4</v>
      </c>
      <c r="N20" s="115">
        <f t="shared" si="6"/>
        <v>4.2248441451953056E-4</v>
      </c>
      <c r="O20" s="77"/>
      <c r="Q20" s="89"/>
    </row>
    <row r="21" spans="2:20" hidden="1" x14ac:dyDescent="0.4">
      <c r="B21" s="107" t="str">
        <f t="shared" si="3"/>
        <v>Alt 4</v>
      </c>
      <c r="C21" s="106">
        <f t="shared" ref="C21:N21" si="7">ABS(C10-C$6)</f>
        <v>490.19072499999999</v>
      </c>
      <c r="D21" s="106">
        <f t="shared" si="7"/>
        <v>587.75643000000002</v>
      </c>
      <c r="E21" s="106">
        <f t="shared" si="7"/>
        <v>838.31201499999997</v>
      </c>
      <c r="F21" s="106">
        <f t="shared" si="7"/>
        <v>8.4013423150384021</v>
      </c>
      <c r="G21" s="106">
        <f t="shared" si="7"/>
        <v>8.3328236227757202</v>
      </c>
      <c r="H21" s="106">
        <f t="shared" si="7"/>
        <v>8.1932585932714357</v>
      </c>
      <c r="I21" s="106">
        <f t="shared" si="7"/>
        <v>8.4149047366046847</v>
      </c>
      <c r="J21" s="106">
        <f t="shared" si="7"/>
        <v>8.3455386847853781</v>
      </c>
      <c r="K21" s="106">
        <f t="shared" si="7"/>
        <v>8.2042159924236966</v>
      </c>
      <c r="L21" s="106">
        <f t="shared" si="7"/>
        <v>8.407739437458698</v>
      </c>
      <c r="M21" s="106">
        <f t="shared" si="7"/>
        <v>8.338797788145925</v>
      </c>
      <c r="N21" s="106">
        <f t="shared" si="7"/>
        <v>8.1983567065224445</v>
      </c>
      <c r="O21" s="77"/>
    </row>
    <row r="22" spans="2:20" hidden="1" x14ac:dyDescent="0.4">
      <c r="B22" s="107" t="str">
        <f t="shared" si="3"/>
        <v>Alt 5</v>
      </c>
      <c r="C22" s="106">
        <f t="shared" ref="C22:N22" si="8">ABS(C11-C$6)</f>
        <v>490.19072499999999</v>
      </c>
      <c r="D22" s="106">
        <f t="shared" si="8"/>
        <v>587.75643000000002</v>
      </c>
      <c r="E22" s="106">
        <f t="shared" si="8"/>
        <v>838.31201499999997</v>
      </c>
      <c r="F22" s="106">
        <f t="shared" si="8"/>
        <v>8.4013423150384021</v>
      </c>
      <c r="G22" s="106">
        <f t="shared" si="8"/>
        <v>8.3328236227757202</v>
      </c>
      <c r="H22" s="106">
        <f t="shared" si="8"/>
        <v>8.1932585932714357</v>
      </c>
      <c r="I22" s="106">
        <f t="shared" si="8"/>
        <v>8.4149047366046847</v>
      </c>
      <c r="J22" s="106">
        <f t="shared" si="8"/>
        <v>8.3455386847853781</v>
      </c>
      <c r="K22" s="106">
        <f t="shared" si="8"/>
        <v>8.2042159924236966</v>
      </c>
      <c r="L22" s="106">
        <f t="shared" si="8"/>
        <v>8.407739437458698</v>
      </c>
      <c r="M22" s="106">
        <f t="shared" si="8"/>
        <v>8.338797788145925</v>
      </c>
      <c r="N22" s="106">
        <f t="shared" si="8"/>
        <v>8.1983567065224445</v>
      </c>
      <c r="O22" s="77"/>
      <c r="Q22" s="90"/>
    </row>
    <row r="23" spans="2:20" hidden="1" x14ac:dyDescent="0.4">
      <c r="B23" s="107" t="str">
        <f t="shared" si="3"/>
        <v>Alt 6</v>
      </c>
      <c r="C23" s="106">
        <f t="shared" ref="C23:N23" si="9">ABS(C12-C$6)</f>
        <v>490.19072499999999</v>
      </c>
      <c r="D23" s="106">
        <f t="shared" si="9"/>
        <v>587.75643000000002</v>
      </c>
      <c r="E23" s="106">
        <f t="shared" si="9"/>
        <v>838.31201499999997</v>
      </c>
      <c r="F23" s="106">
        <f t="shared" si="9"/>
        <v>8.4013423150384021</v>
      </c>
      <c r="G23" s="106">
        <f t="shared" si="9"/>
        <v>8.3328236227757202</v>
      </c>
      <c r="H23" s="106">
        <f t="shared" si="9"/>
        <v>8.1932585932714357</v>
      </c>
      <c r="I23" s="106">
        <f t="shared" si="9"/>
        <v>8.4149047366046847</v>
      </c>
      <c r="J23" s="106">
        <f t="shared" si="9"/>
        <v>8.3455386847853781</v>
      </c>
      <c r="K23" s="106">
        <f t="shared" si="9"/>
        <v>8.2042159924236966</v>
      </c>
      <c r="L23" s="106">
        <f t="shared" si="9"/>
        <v>8.407739437458698</v>
      </c>
      <c r="M23" s="106">
        <f t="shared" si="9"/>
        <v>8.338797788145925</v>
      </c>
      <c r="N23" s="106">
        <f t="shared" si="9"/>
        <v>8.1983567065224445</v>
      </c>
      <c r="O23" s="77"/>
    </row>
    <row r="24" spans="2:20" hidden="1" x14ac:dyDescent="0.4">
      <c r="B24" s="107" t="str">
        <f t="shared" si="3"/>
        <v>Alt 7</v>
      </c>
      <c r="C24" s="106">
        <f t="shared" ref="C24:N24" si="10">ABS(C13-C$6)</f>
        <v>490.19072499999999</v>
      </c>
      <c r="D24" s="106">
        <f t="shared" si="10"/>
        <v>587.75643000000002</v>
      </c>
      <c r="E24" s="106">
        <f t="shared" si="10"/>
        <v>838.31201499999997</v>
      </c>
      <c r="F24" s="106">
        <f t="shared" si="10"/>
        <v>8.4013423150384021</v>
      </c>
      <c r="G24" s="106">
        <f t="shared" si="10"/>
        <v>8.3328236227757202</v>
      </c>
      <c r="H24" s="106">
        <f t="shared" si="10"/>
        <v>8.1932585932714357</v>
      </c>
      <c r="I24" s="106">
        <f t="shared" si="10"/>
        <v>8.4149047366046847</v>
      </c>
      <c r="J24" s="106">
        <f t="shared" si="10"/>
        <v>8.3455386847853781</v>
      </c>
      <c r="K24" s="106">
        <f t="shared" si="10"/>
        <v>8.2042159924236966</v>
      </c>
      <c r="L24" s="106">
        <f t="shared" si="10"/>
        <v>8.407739437458698</v>
      </c>
      <c r="M24" s="106">
        <f t="shared" si="10"/>
        <v>8.338797788145925</v>
      </c>
      <c r="N24" s="106">
        <f t="shared" si="10"/>
        <v>8.1983567065224445</v>
      </c>
      <c r="O24" s="77"/>
    </row>
    <row r="25" spans="2:20" hidden="1" x14ac:dyDescent="0.4">
      <c r="B25" s="107" t="str">
        <f t="shared" si="3"/>
        <v>Alt 8</v>
      </c>
      <c r="C25" s="106">
        <f t="shared" ref="C25:N25" si="11">ABS(C14-C$6)</f>
        <v>490.19072499999999</v>
      </c>
      <c r="D25" s="106">
        <f t="shared" si="11"/>
        <v>587.75643000000002</v>
      </c>
      <c r="E25" s="106">
        <f t="shared" si="11"/>
        <v>838.31201499999997</v>
      </c>
      <c r="F25" s="106">
        <f t="shared" si="11"/>
        <v>8.4013423150384021</v>
      </c>
      <c r="G25" s="106">
        <f t="shared" si="11"/>
        <v>8.3328236227757202</v>
      </c>
      <c r="H25" s="106">
        <f t="shared" si="11"/>
        <v>8.1932585932714357</v>
      </c>
      <c r="I25" s="106">
        <f t="shared" si="11"/>
        <v>8.4149047366046847</v>
      </c>
      <c r="J25" s="106">
        <f t="shared" si="11"/>
        <v>8.3455386847853781</v>
      </c>
      <c r="K25" s="106">
        <f t="shared" si="11"/>
        <v>8.2042159924236966</v>
      </c>
      <c r="L25" s="106">
        <f t="shared" si="11"/>
        <v>8.407739437458698</v>
      </c>
      <c r="M25" s="106">
        <f t="shared" si="11"/>
        <v>8.338797788145925</v>
      </c>
      <c r="N25" s="106">
        <f t="shared" si="11"/>
        <v>8.1983567065224445</v>
      </c>
      <c r="O25" s="77"/>
    </row>
    <row r="26" spans="2:20" hidden="1" x14ac:dyDescent="0.4">
      <c r="B26" s="107" t="str">
        <f t="shared" si="3"/>
        <v>Alt 9</v>
      </c>
      <c r="C26" s="106">
        <v>0</v>
      </c>
      <c r="D26" s="106">
        <v>0</v>
      </c>
      <c r="E26" s="106">
        <v>0</v>
      </c>
      <c r="F26" s="106">
        <v>0</v>
      </c>
      <c r="G26" s="106">
        <v>0</v>
      </c>
      <c r="H26" s="106">
        <v>0</v>
      </c>
      <c r="I26" s="106">
        <v>0</v>
      </c>
      <c r="J26" s="106">
        <v>0</v>
      </c>
      <c r="K26" s="106">
        <v>0</v>
      </c>
      <c r="L26" s="106">
        <v>0</v>
      </c>
      <c r="M26" s="106">
        <v>0</v>
      </c>
      <c r="N26" s="106">
        <v>0</v>
      </c>
      <c r="O26" s="77"/>
    </row>
    <row r="27" spans="2:20" x14ac:dyDescent="0.4">
      <c r="B27" s="85"/>
      <c r="C27" s="84"/>
      <c r="D27" s="84"/>
      <c r="E27" s="84"/>
      <c r="F27" s="84"/>
      <c r="G27" s="84"/>
      <c r="H27" s="84"/>
      <c r="I27" s="84"/>
      <c r="J27" s="84"/>
      <c r="K27" s="84"/>
      <c r="L27" s="84"/>
      <c r="M27" s="84"/>
      <c r="N27" s="84"/>
      <c r="O27" s="77"/>
    </row>
    <row r="28" spans="2:20" ht="20.25" thickBot="1" x14ac:dyDescent="0.45">
      <c r="B28" s="146"/>
      <c r="C28" s="147"/>
      <c r="D28" s="147"/>
      <c r="E28" s="147"/>
      <c r="F28" s="147"/>
      <c r="G28" s="147"/>
      <c r="H28" s="147"/>
      <c r="I28" s="147"/>
      <c r="J28" s="147"/>
      <c r="K28" s="147"/>
      <c r="L28" s="147"/>
      <c r="M28" s="147"/>
      <c r="N28" s="147"/>
      <c r="O28" s="148"/>
    </row>
    <row r="30" spans="2:20" x14ac:dyDescent="0.4">
      <c r="F30" s="116" t="s">
        <v>122</v>
      </c>
      <c r="G30" s="117"/>
      <c r="H30" s="117"/>
      <c r="I30" s="117"/>
      <c r="J30" s="118"/>
    </row>
    <row r="32" spans="2:20" ht="18.75" customHeight="1" x14ac:dyDescent="0.4"/>
    <row r="33" ht="18.75" customHeight="1" x14ac:dyDescent="0.4"/>
    <row r="36" ht="18.75" customHeight="1" x14ac:dyDescent="0.4"/>
    <row r="39" ht="18.75" customHeight="1" x14ac:dyDescent="0.4"/>
  </sheetData>
  <mergeCells count="7">
    <mergeCell ref="R4:T4"/>
    <mergeCell ref="B28:O28"/>
    <mergeCell ref="B2:O2"/>
    <mergeCell ref="C4:E4"/>
    <mergeCell ref="F4:H4"/>
    <mergeCell ref="I4:K4"/>
    <mergeCell ref="L4:N4"/>
  </mergeCells>
  <conditionalFormatting sqref="F18:N20">
    <cfRule type="cellIs" dxfId="0" priority="1" stopIfTrue="1" operator="equal">
      <formula>0</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B67560245691448BE983DF1D6134782" ma:contentTypeVersion="5" ma:contentTypeDescription="Create a new document." ma:contentTypeScope="" ma:versionID="d27778e11e5fc74c8f315331219eb63e">
  <xsd:schema xmlns:xsd="http://www.w3.org/2001/XMLSchema" xmlns:xs="http://www.w3.org/2001/XMLSchema" xmlns:p="http://schemas.microsoft.com/office/2006/metadata/properties" xmlns:ns2="7e32015e-0ffe-49b8-92ae-b8ce6fb0b285" xmlns:ns3="eb46a62a-161d-48d3-9b54-b42c8dfa8c78" targetNamespace="http://schemas.microsoft.com/office/2006/metadata/properties" ma:root="true" ma:fieldsID="5bc22f69ffa96a1888787dddfed1ae1b" ns2:_="" ns3:_="">
    <xsd:import namespace="7e32015e-0ffe-49b8-92ae-b8ce6fb0b285"/>
    <xsd:import namespace="eb46a62a-161d-48d3-9b54-b42c8dfa8c78"/>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32015e-0ffe-49b8-92ae-b8ce6fb0b2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b46a62a-161d-48d3-9b54-b42c8dfa8c78"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06B3EBA-C780-4D7B-8F41-ADE847B15689}">
  <ds:schemaRefs>
    <ds:schemaRef ds:uri="http://schemas.microsoft.com/sharepoint/v3/contenttype/forms"/>
  </ds:schemaRefs>
</ds:datastoreItem>
</file>

<file path=customXml/itemProps2.xml><?xml version="1.0" encoding="utf-8"?>
<ds:datastoreItem xmlns:ds="http://schemas.openxmlformats.org/officeDocument/2006/customXml" ds:itemID="{E4B048AE-198E-40A3-BBC9-8A3FACB9E854}"/>
</file>

<file path=customXml/itemProps3.xml><?xml version="1.0" encoding="utf-8"?>
<ds:datastoreItem xmlns:ds="http://schemas.openxmlformats.org/officeDocument/2006/customXml" ds:itemID="{A154801D-20B9-4DF1-9AD1-329C364523C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ReadMe</vt:lpstr>
      <vt:lpstr>DATA</vt:lpstr>
      <vt:lpstr>INFO</vt:lpstr>
      <vt:lpstr>INPUT</vt:lpstr>
      <vt:lpstr>SSP370_Combined_2_20_23</vt:lpstr>
      <vt:lpstr>ReadMe!_ftn1</vt:lpstr>
      <vt:lpstr>ReadMe!_ftn2</vt:lpstr>
    </vt:vector>
  </TitlesOfParts>
  <Manager/>
  <Company>RSMAS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Denis Pierrot</dc:creator>
  <cp:keywords/>
  <dc:description>version 2.1</dc:description>
  <cp:lastModifiedBy>Nagabhushana, Vinay (NHTSA)</cp:lastModifiedBy>
  <dcterms:created xsi:type="dcterms:W3CDTF">2004-02-24T17:16:18Z</dcterms:created>
  <dcterms:modified xsi:type="dcterms:W3CDTF">2023-10-04T18:26:33Z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0x0101005B67560245691448BE983DF1D6134782</vt:lpwstr>
  </property>
</Properties>
</file>