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k\Documents\2020\ICF\SEIS Admin Record\"/>
    </mc:Choice>
  </mc:AlternateContent>
  <xr:revisionPtr revIDLastSave="0" documentId="13_ncr:1_{ACC8B0A8-1629-4305-BE05-E52422BE9B46}" xr6:coauthVersionLast="47" xr6:coauthVersionMax="47" xr10:uidLastSave="{00000000-0000-0000-0000-000000000000}"/>
  <bookViews>
    <workbookView xWindow="-90" yWindow="-90" windowWidth="19380" windowHeight="10380" tabRatio="938" activeTab="3" xr2:uid="{00000000-000D-0000-FFFF-FFFF00000000}"/>
  </bookViews>
  <sheets>
    <sheet name="Cons-Sector" sheetId="1" r:id="rId1"/>
    <sheet name="Supply-Disp" sheetId="2" r:id="rId2"/>
    <sheet name="Renew Cons" sheetId="3" r:id="rId3"/>
    <sheet name="DEIS S-D Charts" sheetId="4" r:id="rId4"/>
    <sheet name="Trans K" sheetId="7" r:id="rId5"/>
    <sheet name="Trans fuel-mode" sheetId="8" r:id="rId6"/>
    <sheet name="MacroInd" sheetId="6" r:id="rId7"/>
    <sheet name="LD fuel-tech" sheetId="10" r:id="rId8"/>
    <sheet name="LD stock-tech" sheetId="11" r:id="rId9"/>
    <sheet name="LD tech sales" sheetId="18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2" i="4" l="1"/>
  <c r="C22" i="4"/>
  <c r="B22" i="4"/>
  <c r="AF63" i="1"/>
  <c r="AF7" i="7"/>
  <c r="AF10" i="7"/>
  <c r="B62" i="7"/>
  <c r="B164" i="1"/>
  <c r="B165" i="1" s="1"/>
  <c r="B71" i="1"/>
  <c r="B79" i="1" s="1"/>
  <c r="E23" i="4"/>
  <c r="AG62" i="1"/>
  <c r="W63" i="1"/>
  <c r="AG63" i="1"/>
  <c r="AF5" i="8"/>
  <c r="AF4" i="8"/>
  <c r="B4" i="1"/>
  <c r="V4" i="8"/>
  <c r="V5" i="8" s="1"/>
  <c r="B5" i="8"/>
  <c r="B4" i="8"/>
  <c r="B12" i="8" l="1"/>
  <c r="AF66" i="7"/>
  <c r="B66" i="7"/>
  <c r="AF59" i="1"/>
  <c r="AF53" i="1"/>
  <c r="AF40" i="1"/>
  <c r="AF58" i="1"/>
  <c r="AF31" i="1"/>
  <c r="AF30" i="1"/>
  <c r="AF15" i="1"/>
  <c r="AF14" i="1"/>
  <c r="AF32" i="1"/>
  <c r="AF4" i="1"/>
  <c r="D12" i="4" l="1"/>
  <c r="F12" i="4"/>
  <c r="J15" i="4"/>
  <c r="C15" i="6" l="1"/>
  <c r="AA13" i="10"/>
  <c r="AF22" i="8" l="1"/>
  <c r="AF20" i="8"/>
  <c r="AF16" i="8"/>
  <c r="AF14" i="8"/>
  <c r="AF12" i="8"/>
  <c r="AF47" i="7"/>
  <c r="AF51" i="7"/>
  <c r="AF65" i="7"/>
  <c r="AF62" i="7"/>
  <c r="AF64" i="7"/>
  <c r="AF63" i="7"/>
  <c r="AG38" i="7"/>
  <c r="AF38" i="7"/>
  <c r="AF34" i="7"/>
  <c r="G19" i="4"/>
  <c r="F21" i="4"/>
  <c r="F19" i="4"/>
  <c r="F17" i="4"/>
  <c r="F16" i="4"/>
  <c r="F15" i="4"/>
  <c r="E19" i="4"/>
  <c r="E18" i="4"/>
  <c r="E17" i="4"/>
  <c r="E15" i="4"/>
  <c r="E14" i="4"/>
  <c r="D19" i="4"/>
  <c r="D18" i="4"/>
  <c r="D17" i="4"/>
  <c r="D16" i="4"/>
  <c r="D15" i="4"/>
  <c r="D14" i="4"/>
  <c r="C14" i="4"/>
  <c r="C15" i="4"/>
  <c r="C16" i="4"/>
  <c r="C17" i="4"/>
  <c r="C18" i="4"/>
  <c r="C19" i="4"/>
  <c r="B19" i="4"/>
  <c r="B18" i="4"/>
  <c r="B17" i="4"/>
  <c r="B15" i="4"/>
  <c r="B14" i="4"/>
  <c r="H14" i="4" l="1"/>
  <c r="E3" i="4"/>
  <c r="E7" i="4"/>
  <c r="D7" i="4"/>
  <c r="E6" i="4"/>
  <c r="D6" i="4"/>
  <c r="E5" i="4"/>
  <c r="D5" i="4"/>
  <c r="E4" i="4"/>
  <c r="D4" i="4"/>
  <c r="D3" i="4"/>
  <c r="E2" i="4" l="1"/>
  <c r="D2" i="4"/>
  <c r="AF31" i="3"/>
  <c r="AF30" i="3"/>
  <c r="V31" i="3"/>
  <c r="V30" i="3"/>
  <c r="V15" i="2"/>
  <c r="AF15" i="2"/>
  <c r="AF164" i="1"/>
  <c r="AF165" i="1" s="1"/>
  <c r="AF137" i="1"/>
  <c r="V137" i="1"/>
  <c r="AF129" i="1"/>
  <c r="AF133" i="1"/>
  <c r="AF132" i="1"/>
  <c r="AF131" i="1"/>
  <c r="AF130" i="1"/>
  <c r="AF85" i="1"/>
  <c r="AF84" i="1"/>
  <c r="AF83" i="1"/>
  <c r="AF82" i="1"/>
  <c r="AF81" i="1"/>
  <c r="AF80" i="1"/>
  <c r="AF79" i="1"/>
  <c r="V79" i="1"/>
  <c r="AF71" i="1"/>
  <c r="V71" i="1"/>
  <c r="AF67" i="1"/>
  <c r="V67" i="1"/>
  <c r="V16" i="8"/>
  <c r="V22" i="8"/>
  <c r="W38" i="7"/>
  <c r="V38" i="7"/>
  <c r="V1" i="1"/>
  <c r="V2" i="1"/>
  <c r="V34" i="7"/>
  <c r="V51" i="7"/>
  <c r="B20" i="8"/>
  <c r="B16" i="8"/>
  <c r="V20" i="8"/>
  <c r="V14" i="8"/>
  <c r="B14" i="8"/>
  <c r="AF168" i="1" l="1"/>
  <c r="AF166" i="1"/>
  <c r="AF169" i="1" s="1"/>
  <c r="AF167" i="1"/>
  <c r="V12" i="8"/>
  <c r="A12" i="8" s="1"/>
  <c r="B22" i="8"/>
  <c r="V63" i="1"/>
  <c r="B40" i="1"/>
  <c r="B32" i="1"/>
  <c r="V4" i="1"/>
  <c r="G7" i="4" l="1"/>
  <c r="B31" i="3" l="1"/>
  <c r="B30" i="3"/>
  <c r="E15" i="6"/>
  <c r="AF29" i="2" l="1"/>
  <c r="AE29" i="2"/>
  <c r="AD29" i="2"/>
  <c r="AC29" i="2"/>
  <c r="AB29" i="2"/>
  <c r="AA29" i="2"/>
  <c r="Z29" i="2"/>
  <c r="Y29" i="2"/>
  <c r="AF28" i="2"/>
  <c r="AE28" i="2"/>
  <c r="AD28" i="2"/>
  <c r="AC28" i="2"/>
  <c r="AB28" i="2"/>
  <c r="AA28" i="2"/>
  <c r="Z28" i="2"/>
  <c r="Y28" i="2"/>
  <c r="B65" i="7" l="1"/>
  <c r="V65" i="7"/>
  <c r="V64" i="7"/>
  <c r="V63" i="7"/>
  <c r="V62" i="7"/>
  <c r="B64" i="7"/>
  <c r="B63" i="7"/>
  <c r="V47" i="7"/>
  <c r="V10" i="7"/>
  <c r="V7" i="7"/>
  <c r="B40" i="2"/>
  <c r="B15" i="2"/>
  <c r="B168" i="1"/>
  <c r="X137" i="1"/>
  <c r="W137" i="1"/>
  <c r="V130" i="1"/>
  <c r="N130" i="1"/>
  <c r="D130" i="1"/>
  <c r="B133" i="1"/>
  <c r="B132" i="1"/>
  <c r="B131" i="1"/>
  <c r="B130" i="1"/>
  <c r="B129" i="1"/>
  <c r="B83" i="1"/>
  <c r="B82" i="1"/>
  <c r="B81" i="1"/>
  <c r="B80" i="1"/>
  <c r="B84" i="1"/>
  <c r="V59" i="1"/>
  <c r="B59" i="1"/>
  <c r="B58" i="1"/>
  <c r="B53" i="1"/>
  <c r="B31" i="1"/>
  <c r="B30" i="1"/>
  <c r="B14" i="1"/>
  <c r="B15" i="1"/>
  <c r="C7" i="4"/>
  <c r="B7" i="4"/>
  <c r="H7" i="4" s="1"/>
  <c r="C6" i="4"/>
  <c r="I6" i="4" s="1"/>
  <c r="B6" i="4"/>
  <c r="H6" i="4" s="1"/>
  <c r="C5" i="4"/>
  <c r="I5" i="4" s="1"/>
  <c r="B5" i="4"/>
  <c r="H5" i="4" s="1"/>
  <c r="C4" i="4"/>
  <c r="I4" i="4" s="1"/>
  <c r="B4" i="4"/>
  <c r="H4" i="4" s="1"/>
  <c r="C3" i="4"/>
  <c r="B3" i="4"/>
  <c r="H3" i="4" s="1"/>
  <c r="C2" i="4"/>
  <c r="B2" i="4"/>
  <c r="H2" i="4" s="1"/>
  <c r="I2" i="4" l="1"/>
  <c r="F2" i="4"/>
  <c r="I3" i="4"/>
  <c r="F7" i="4"/>
  <c r="I7" i="4"/>
  <c r="C8" i="4"/>
  <c r="C9" i="4" s="1"/>
  <c r="C11" i="4" s="1"/>
  <c r="B85" i="1"/>
  <c r="B166" i="1"/>
  <c r="B167" i="1"/>
  <c r="C10" i="4" l="1"/>
  <c r="B169" i="1"/>
  <c r="E65" i="18"/>
  <c r="E64" i="18"/>
  <c r="V164" i="1" l="1"/>
  <c r="V85" i="1"/>
  <c r="V83" i="1"/>
  <c r="V84" i="1"/>
  <c r="V81" i="1"/>
  <c r="V80" i="1"/>
  <c r="V82" i="1"/>
  <c r="V53" i="1"/>
  <c r="V58" i="1"/>
  <c r="V31" i="1"/>
  <c r="V15" i="1"/>
  <c r="V30" i="1"/>
  <c r="V40" i="1"/>
  <c r="V32" i="1"/>
  <c r="V14" i="1"/>
  <c r="V133" i="1"/>
  <c r="V132" i="1"/>
  <c r="V131" i="1"/>
  <c r="V129" i="1"/>
  <c r="V167" i="1" l="1"/>
  <c r="V168" i="1"/>
  <c r="V166" i="1"/>
  <c r="V165" i="1"/>
  <c r="V169" i="1" l="1"/>
  <c r="H19" i="4"/>
  <c r="B23" i="4" l="1"/>
  <c r="G23" i="4"/>
  <c r="H15" i="4"/>
  <c r="H16" i="4"/>
  <c r="B20" i="4"/>
  <c r="E40" i="2" l="1"/>
  <c r="D40" i="2"/>
  <c r="C40" i="2"/>
  <c r="F4" i="4" l="1"/>
  <c r="F3" i="4"/>
  <c r="B8" i="4"/>
  <c r="I130" i="1" l="1"/>
  <c r="D22" i="11" l="1"/>
  <c r="C22" i="11"/>
  <c r="B22" i="11"/>
  <c r="D15" i="11" l="1"/>
  <c r="C15" i="11"/>
  <c r="B15" i="11"/>
  <c r="B18" i="11"/>
  <c r="B21" i="11"/>
  <c r="AK67" i="18" l="1"/>
  <c r="AJ67" i="18"/>
  <c r="AI67" i="18"/>
  <c r="AH67" i="18"/>
  <c r="AG67" i="18"/>
  <c r="AF67" i="18"/>
  <c r="AE67" i="18"/>
  <c r="AD67" i="18"/>
  <c r="AC67" i="18"/>
  <c r="AB67" i="18"/>
  <c r="AA67" i="18"/>
  <c r="Z67" i="18"/>
  <c r="Y67" i="18"/>
  <c r="X67" i="18"/>
  <c r="W67" i="18"/>
  <c r="V67" i="18"/>
  <c r="U67" i="18"/>
  <c r="T67" i="18"/>
  <c r="S67" i="18"/>
  <c r="R67" i="18"/>
  <c r="AK66" i="18"/>
  <c r="AJ66" i="18"/>
  <c r="AI66" i="18"/>
  <c r="AH66" i="18"/>
  <c r="AG66" i="18"/>
  <c r="AF66" i="18"/>
  <c r="AE66" i="18"/>
  <c r="AD66" i="18"/>
  <c r="AC66" i="18"/>
  <c r="AB66" i="18"/>
  <c r="AA66" i="18"/>
  <c r="Z66" i="18"/>
  <c r="Y66" i="18"/>
  <c r="X66" i="18"/>
  <c r="W66" i="18"/>
  <c r="V66" i="18"/>
  <c r="U66" i="18"/>
  <c r="T66" i="18"/>
  <c r="S66" i="18"/>
  <c r="R66" i="18"/>
  <c r="AK65" i="18"/>
  <c r="AJ65" i="18"/>
  <c r="AI65" i="18"/>
  <c r="AH65" i="18"/>
  <c r="AG65" i="18"/>
  <c r="AF65" i="18"/>
  <c r="AE65" i="18"/>
  <c r="AD65" i="18"/>
  <c r="AC65" i="18"/>
  <c r="AB65" i="18"/>
  <c r="AA65" i="18"/>
  <c r="Z65" i="18"/>
  <c r="Y65" i="18"/>
  <c r="X65" i="18"/>
  <c r="W65" i="18"/>
  <c r="V65" i="18"/>
  <c r="U65" i="18"/>
  <c r="T65" i="18"/>
  <c r="S65" i="18"/>
  <c r="R65" i="18"/>
  <c r="AK64" i="18"/>
  <c r="AJ64" i="18"/>
  <c r="AI64" i="18"/>
  <c r="AH64" i="18"/>
  <c r="AG64" i="18"/>
  <c r="AF64" i="18"/>
  <c r="AE64" i="18"/>
  <c r="AD64" i="18"/>
  <c r="AC64" i="18"/>
  <c r="AB64" i="18"/>
  <c r="AA64" i="18"/>
  <c r="Z64" i="18"/>
  <c r="Y64" i="18"/>
  <c r="X64" i="18"/>
  <c r="W64" i="18"/>
  <c r="V64" i="18"/>
  <c r="U64" i="18"/>
  <c r="T64" i="18"/>
  <c r="S64" i="18"/>
  <c r="R64" i="18"/>
  <c r="Q67" i="18" l="1"/>
  <c r="P67" i="18"/>
  <c r="O67" i="18"/>
  <c r="N67" i="18"/>
  <c r="M67" i="18"/>
  <c r="L67" i="18"/>
  <c r="K67" i="18"/>
  <c r="J67" i="18"/>
  <c r="I67" i="18"/>
  <c r="H67" i="18"/>
  <c r="G67" i="18"/>
  <c r="F67" i="18"/>
  <c r="E67" i="18"/>
  <c r="D67" i="18"/>
  <c r="C67" i="18"/>
  <c r="Q66" i="18"/>
  <c r="P66" i="18"/>
  <c r="O66" i="18"/>
  <c r="N66" i="18"/>
  <c r="M66" i="18"/>
  <c r="L66" i="18"/>
  <c r="K66" i="18"/>
  <c r="J66" i="18"/>
  <c r="I66" i="18"/>
  <c r="H66" i="18"/>
  <c r="G66" i="18"/>
  <c r="F66" i="18"/>
  <c r="E66" i="18"/>
  <c r="D66" i="18"/>
  <c r="C66" i="18"/>
  <c r="Q65" i="18"/>
  <c r="P65" i="18"/>
  <c r="O65" i="18"/>
  <c r="N65" i="18"/>
  <c r="M65" i="18"/>
  <c r="L65" i="18"/>
  <c r="K65" i="18"/>
  <c r="J65" i="18"/>
  <c r="I65" i="18"/>
  <c r="H65" i="18"/>
  <c r="G65" i="18"/>
  <c r="F65" i="18"/>
  <c r="D65" i="18"/>
  <c r="C65" i="18"/>
  <c r="Q64" i="18"/>
  <c r="P64" i="18"/>
  <c r="O64" i="18"/>
  <c r="N64" i="18"/>
  <c r="M64" i="18"/>
  <c r="L64" i="18"/>
  <c r="K64" i="18"/>
  <c r="J64" i="18"/>
  <c r="I64" i="18"/>
  <c r="H64" i="18"/>
  <c r="G64" i="18"/>
  <c r="F64" i="18"/>
  <c r="D64" i="18"/>
  <c r="C64" i="18"/>
  <c r="B67" i="18"/>
  <c r="B66" i="18"/>
  <c r="B65" i="18"/>
  <c r="B64" i="18"/>
  <c r="AA21" i="11" l="1"/>
  <c r="AA18" i="11"/>
  <c r="AA15" i="11"/>
  <c r="AA16" i="10"/>
  <c r="AA19" i="10"/>
  <c r="Q19" i="10"/>
  <c r="B19" i="10"/>
  <c r="Q16" i="10"/>
  <c r="B16" i="10"/>
  <c r="Q13" i="10"/>
  <c r="B13" i="10"/>
  <c r="AA4" i="11" l="1"/>
  <c r="B4" i="11"/>
  <c r="AA3" i="11" l="1"/>
  <c r="B3" i="11"/>
  <c r="X29" i="2" l="1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B29" i="2"/>
  <c r="X28" i="2" l="1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B28" i="2"/>
  <c r="G3" i="4" l="1"/>
  <c r="F6" i="4"/>
  <c r="F5" i="4"/>
  <c r="D20" i="4" l="1"/>
  <c r="E20" i="4"/>
  <c r="G4" i="4"/>
  <c r="G5" i="4"/>
  <c r="G6" i="4"/>
  <c r="F20" i="4"/>
  <c r="I15" i="4" l="1"/>
  <c r="I14" i="4"/>
  <c r="J18" i="4"/>
  <c r="J14" i="4"/>
  <c r="J21" i="4"/>
  <c r="J19" i="4"/>
  <c r="J17" i="4"/>
  <c r="J16" i="4"/>
  <c r="I19" i="4"/>
  <c r="D23" i="4"/>
  <c r="I18" i="4"/>
  <c r="G2" i="4"/>
  <c r="J20" i="4" l="1"/>
  <c r="H18" i="4"/>
  <c r="C20" i="4"/>
  <c r="E8" i="4"/>
  <c r="E10" i="4" s="1"/>
  <c r="D8" i="4"/>
  <c r="E9" i="4" l="1"/>
  <c r="E11" i="4" s="1"/>
  <c r="I16" i="4"/>
  <c r="I17" i="4"/>
  <c r="H17" i="4"/>
  <c r="H20" i="4" s="1"/>
  <c r="I20" i="4" l="1"/>
  <c r="C23" i="4"/>
  <c r="F23" i="4"/>
  <c r="H23" i="4" l="1"/>
</calcChain>
</file>

<file path=xl/sharedStrings.xml><?xml version="1.0" encoding="utf-8"?>
<sst xmlns="http://schemas.openxmlformats.org/spreadsheetml/2006/main" count="752" uniqueCount="475">
  <si>
    <t>2. Energy Consumption by Sector and Source</t>
  </si>
  <si>
    <t>(quadrillion Btu, unless otherwise noted)</t>
  </si>
  <si>
    <t xml:space="preserve">   Coal</t>
  </si>
  <si>
    <t xml:space="preserve">   Natural Gas</t>
  </si>
  <si>
    <t xml:space="preserve">     Total</t>
  </si>
  <si>
    <t xml:space="preserve">   Btu = British thermal unit.</t>
  </si>
  <si>
    <t xml:space="preserve">   - - = Not applicable.</t>
  </si>
  <si>
    <t xml:space="preserve"> Sector and Source</t>
  </si>
  <si>
    <t xml:space="preserve">   Propane</t>
  </si>
  <si>
    <t xml:space="preserve">   Kerosene</t>
  </si>
  <si>
    <t xml:space="preserve">   Distillate Fuel Oil</t>
  </si>
  <si>
    <t xml:space="preserve">     Petroleum and Other Liquids Subtotal</t>
  </si>
  <si>
    <t xml:space="preserve">   Electricity</t>
  </si>
  <si>
    <t xml:space="preserve">     Delivered Energy</t>
  </si>
  <si>
    <t xml:space="preserve">   Electricity Related Losses</t>
  </si>
  <si>
    <t xml:space="preserve"> Commercial</t>
  </si>
  <si>
    <t xml:space="preserve">   Residual Fuel Oil</t>
  </si>
  <si>
    <t xml:space="preserve">   Petrochemical Feedstocks</t>
  </si>
  <si>
    <t xml:space="preserve">   Natural-Gas-to-Liquids Heat and Power</t>
  </si>
  <si>
    <t xml:space="preserve">     Natural Gas Subtotal</t>
  </si>
  <si>
    <t xml:space="preserve">   Metallurgical Coal</t>
  </si>
  <si>
    <t xml:space="preserve">   Other Industrial Coal</t>
  </si>
  <si>
    <t xml:space="preserve">   Coal-to-Liquids Heat and Power</t>
  </si>
  <si>
    <t xml:space="preserve">   Net Coal Coke Imports</t>
  </si>
  <si>
    <t xml:space="preserve">     Coal Subtotal</t>
  </si>
  <si>
    <t xml:space="preserve">   Biofuels Heat and Coproducts</t>
  </si>
  <si>
    <t xml:space="preserve"> Transportation</t>
  </si>
  <si>
    <t xml:space="preserve">   Compressed / Liquefied Natural Gas</t>
  </si>
  <si>
    <t xml:space="preserve"> Delivered Energy Consumption, All Sectors</t>
  </si>
  <si>
    <t xml:space="preserve">   Other Coal</t>
  </si>
  <si>
    <t xml:space="preserve">   Steam Coal</t>
  </si>
  <si>
    <t xml:space="preserve">   Non-biogenic Municipal Waste</t>
  </si>
  <si>
    <t xml:space="preserve">   Electricity Imports</t>
  </si>
  <si>
    <t xml:space="preserve"> Total Energy Consumption</t>
  </si>
  <si>
    <t>Energy Use &amp; Related Statistics</t>
  </si>
  <si>
    <t xml:space="preserve">  Delivered Energy Use</t>
  </si>
  <si>
    <t xml:space="preserve">  Total Energy Use</t>
  </si>
  <si>
    <t xml:space="preserve">  Ethanol Consumed in Motor Gasoline and E85</t>
  </si>
  <si>
    <t xml:space="preserve">  Population (millions)</t>
  </si>
  <si>
    <t xml:space="preserve">  Gross Domestic Product (billion 2009 dollars)</t>
  </si>
  <si>
    <t xml:space="preserve">  Carbon Dioxide Emissions (million metric</t>
  </si>
  <si>
    <t xml:space="preserve">   tons carbon dioxide)</t>
  </si>
  <si>
    <t xml:space="preserve">   Note:  Includes estimated consumption for petroleum and other liquids.  Totals may not equal sum of components due to independent rounding.</t>
  </si>
  <si>
    <t>- -</t>
  </si>
  <si>
    <t>1. Total Energy Supply, Disposition, and Price Summary</t>
  </si>
  <si>
    <t xml:space="preserve"> Supply, Disposition, and Prices</t>
  </si>
  <si>
    <t>Production</t>
  </si>
  <si>
    <t xml:space="preserve">   Crude Oil and Lease Condensate</t>
  </si>
  <si>
    <t xml:space="preserve">   Natural Gas Plant Liquids</t>
  </si>
  <si>
    <t xml:space="preserve">   Dry Natural Gas</t>
  </si>
  <si>
    <t xml:space="preserve">   Coal 1/</t>
  </si>
  <si>
    <t xml:space="preserve">   Nuclear / Uranium 2/</t>
  </si>
  <si>
    <t xml:space="preserve">   Conventional Hydroelectric Power</t>
  </si>
  <si>
    <t xml:space="preserve">   Biomass 3/</t>
  </si>
  <si>
    <t xml:space="preserve">   Other Renewable Energy 4/</t>
  </si>
  <si>
    <t xml:space="preserve">   Other 5/</t>
  </si>
  <si>
    <t xml:space="preserve">       Total</t>
  </si>
  <si>
    <t>Imports</t>
  </si>
  <si>
    <t xml:space="preserve">   Crude Oil</t>
  </si>
  <si>
    <t xml:space="preserve">   Petroleum and Other Liquids 6/</t>
  </si>
  <si>
    <t>Exports</t>
  </si>
  <si>
    <t>Discrepancy 11/</t>
  </si>
  <si>
    <t>Consumption</t>
  </si>
  <si>
    <t xml:space="preserve">  Brent Spot Price (dollars per barrel)</t>
  </si>
  <si>
    <t xml:space="preserve">  Electricity (cents per kilowatthour)</t>
  </si>
  <si>
    <t>Prices (nominal dollars per unit)</t>
  </si>
  <si>
    <t>17. Renewable Energy Consumption by Sector and Source</t>
  </si>
  <si>
    <t>Marketed Renewable Energy 1/</t>
  </si>
  <si>
    <t xml:space="preserve">  Residential (wood)</t>
  </si>
  <si>
    <t xml:space="preserve">  Commercial (biomass)</t>
  </si>
  <si>
    <t xml:space="preserve">  Industrial 2/</t>
  </si>
  <si>
    <t xml:space="preserve">    Conventional Hydroelectric Power</t>
  </si>
  <si>
    <t xml:space="preserve">    Municipal Waste 3/</t>
  </si>
  <si>
    <t xml:space="preserve">    Biomass</t>
  </si>
  <si>
    <t xml:space="preserve">    Biofuels Heat and Coproducts</t>
  </si>
  <si>
    <t xml:space="preserve">  Transportation</t>
  </si>
  <si>
    <t xml:space="preserve">    Ethanol used in E85 4/</t>
  </si>
  <si>
    <t xml:space="preserve">    Ethanol used in Gasoline Blending</t>
  </si>
  <si>
    <t xml:space="preserve">    Biodiesel used in Distillate Blending</t>
  </si>
  <si>
    <t xml:space="preserve">    Biobutanol</t>
  </si>
  <si>
    <t xml:space="preserve">    Liquids from Biomass</t>
  </si>
  <si>
    <t xml:space="preserve">    Renewable Diesel and Gasoline 5/</t>
  </si>
  <si>
    <t xml:space="preserve">  Electric Power 6/</t>
  </si>
  <si>
    <t xml:space="preserve">    Geothermal</t>
  </si>
  <si>
    <t xml:space="preserve">    Biogenic Municipal Waste 7/</t>
  </si>
  <si>
    <t xml:space="preserve">      Dedicated Plants</t>
  </si>
  <si>
    <t xml:space="preserve">      Cofiring</t>
  </si>
  <si>
    <t xml:space="preserve">    Solar Thermal</t>
  </si>
  <si>
    <t xml:space="preserve">    Solar Photovoltaic</t>
  </si>
  <si>
    <t xml:space="preserve">    Wind</t>
  </si>
  <si>
    <t xml:space="preserve">  Total Marketed Renewable Energy</t>
  </si>
  <si>
    <t>Sources of Ethanol</t>
  </si>
  <si>
    <t xml:space="preserve">  From Corn and Other Starch</t>
  </si>
  <si>
    <t xml:space="preserve">  From Cellulose</t>
  </si>
  <si>
    <t xml:space="preserve">  Net Imports</t>
  </si>
  <si>
    <t xml:space="preserve">    Total U.S. Supply of Ethanol</t>
  </si>
  <si>
    <t>Nonmarketed Renewable Energy 8/</t>
  </si>
  <si>
    <t xml:space="preserve">     Selected Consumption</t>
  </si>
  <si>
    <t xml:space="preserve">  Residential</t>
  </si>
  <si>
    <t xml:space="preserve">    Solar Hot Water Heating</t>
  </si>
  <si>
    <t xml:space="preserve">    Geothermal Heat Pumps</t>
  </si>
  <si>
    <t xml:space="preserve">  Commercial</t>
  </si>
  <si>
    <t>Nuclear</t>
  </si>
  <si>
    <t>Renewable</t>
  </si>
  <si>
    <t>Coal</t>
  </si>
  <si>
    <t>Dry Natural Gas</t>
  </si>
  <si>
    <t>NGL / LPG</t>
  </si>
  <si>
    <t>Petroleum</t>
  </si>
  <si>
    <t xml:space="preserve"> Totals</t>
  </si>
  <si>
    <t>Residential</t>
  </si>
  <si>
    <t>Commercial</t>
  </si>
  <si>
    <t>Industrial</t>
  </si>
  <si>
    <t>Transportation</t>
  </si>
  <si>
    <t>Electic Power</t>
  </si>
  <si>
    <t>Total</t>
  </si>
  <si>
    <t>Electricity</t>
  </si>
  <si>
    <t>Natural Gas</t>
  </si>
  <si>
    <t>LPG</t>
  </si>
  <si>
    <t>Total Consumption</t>
  </si>
  <si>
    <t>20. Macroeconomic Indicators</t>
  </si>
  <si>
    <t>(billion 2009 chain-weighted dollars, unless otherwise noted)</t>
  </si>
  <si>
    <t xml:space="preserve"> Indicators</t>
  </si>
  <si>
    <t>Real Gross Domestic Product</t>
  </si>
  <si>
    <t>Components of Real Gross Domestic Product</t>
  </si>
  <si>
    <t xml:space="preserve">  Real Consumption</t>
  </si>
  <si>
    <t xml:space="preserve">  Real Government Spending</t>
  </si>
  <si>
    <t xml:space="preserve">  Real Exports</t>
  </si>
  <si>
    <t xml:space="preserve">  Real Imports</t>
  </si>
  <si>
    <t>Energy Intensity</t>
  </si>
  <si>
    <t xml:space="preserve"> (thousand Btu per 2009 dollar of GDP)</t>
  </si>
  <si>
    <t xml:space="preserve">  Delivered Energy</t>
  </si>
  <si>
    <t xml:space="preserve">  Total Energy</t>
  </si>
  <si>
    <t>Price Indices</t>
  </si>
  <si>
    <t xml:space="preserve">  GDP Chain-type Price Index (2009=1.000)</t>
  </si>
  <si>
    <t xml:space="preserve">  Consumer Price Index (1982-84=1.00)</t>
  </si>
  <si>
    <t xml:space="preserve">    All-urban</t>
  </si>
  <si>
    <t xml:space="preserve">    Energy Commodities and Services</t>
  </si>
  <si>
    <t xml:space="preserve">  Wholesale Price Index (1982=1.00)</t>
  </si>
  <si>
    <t xml:space="preserve">    All Commodities</t>
  </si>
  <si>
    <t xml:space="preserve">    Fuel and Power</t>
  </si>
  <si>
    <t xml:space="preserve">    Metals and Metal Products</t>
  </si>
  <si>
    <t xml:space="preserve">    Industrial Commodities excluding Energy</t>
  </si>
  <si>
    <t>Interest Rates (percent, nominal)</t>
  </si>
  <si>
    <t xml:space="preserve">  Federal Funds Rate</t>
  </si>
  <si>
    <t xml:space="preserve">  10-Year Treasury Note</t>
  </si>
  <si>
    <t xml:space="preserve">  AA Utility Bond Rate</t>
  </si>
  <si>
    <t>Value of Shipments (billion 2009 dollars)</t>
  </si>
  <si>
    <t xml:space="preserve">  Non-Industrial and Service Sectors</t>
  </si>
  <si>
    <t xml:space="preserve">  Total Industrial</t>
  </si>
  <si>
    <t xml:space="preserve">    Agriculture, Mining, and Construction</t>
  </si>
  <si>
    <t xml:space="preserve">    Manufacturing</t>
  </si>
  <si>
    <t xml:space="preserve">      Energy-Intensive</t>
  </si>
  <si>
    <t xml:space="preserve">      Non-Energy-Intensive</t>
  </si>
  <si>
    <t>Total Shipments</t>
  </si>
  <si>
    <t>Population and Employment (millions)</t>
  </si>
  <si>
    <t xml:space="preserve">  Population, with Armed Forces Overseas</t>
  </si>
  <si>
    <t xml:space="preserve">  Population, aged 16 and over</t>
  </si>
  <si>
    <t xml:space="preserve">  Population, aged 65 and over</t>
  </si>
  <si>
    <t xml:space="preserve">  Employment, Nonfarm</t>
  </si>
  <si>
    <t xml:space="preserve">  Employment, Manufacturing</t>
  </si>
  <si>
    <t>Key Labor Indicators</t>
  </si>
  <si>
    <t xml:space="preserve">  Labor Force (millions)</t>
  </si>
  <si>
    <t xml:space="preserve">  Nonfarm Labor Productivity (2009=1.00)</t>
  </si>
  <si>
    <t xml:space="preserve">  Unemployment Rate (percent)</t>
  </si>
  <si>
    <t>Key Indicators for Energy Demand</t>
  </si>
  <si>
    <t xml:space="preserve">  Real Disposable Personal Income</t>
  </si>
  <si>
    <t xml:space="preserve">  Housing Starts (millions)</t>
  </si>
  <si>
    <t xml:space="preserve">  Commercial Floorspace (billion square feet)</t>
  </si>
  <si>
    <t xml:space="preserve">  Unit Sales of Light-Duty Vehicles (millions)</t>
  </si>
  <si>
    <t xml:space="preserve">   GDP = Gross domestic product.</t>
  </si>
  <si>
    <t>7. Transportation Sector Key Indicators and Delivered Energy Consumption</t>
  </si>
  <si>
    <t xml:space="preserve"> Key Indicators and Consumption</t>
  </si>
  <si>
    <t>Key Indicators</t>
  </si>
  <si>
    <t>Travel Indicators</t>
  </si>
  <si>
    <t xml:space="preserve"> (billion vehicle miles traveled)</t>
  </si>
  <si>
    <t xml:space="preserve">   Light-Duty Vehicles less than 8,501 pounds</t>
  </si>
  <si>
    <t xml:space="preserve">   Commercial Light Trucks 1/</t>
  </si>
  <si>
    <t xml:space="preserve">   Freight Trucks greater than 10,000 pounds</t>
  </si>
  <si>
    <t xml:space="preserve"> (billion seat miles available)</t>
  </si>
  <si>
    <t xml:space="preserve">   Air</t>
  </si>
  <si>
    <t xml:space="preserve"> (billion ton miles traveled)</t>
  </si>
  <si>
    <t xml:space="preserve">   Rail</t>
  </si>
  <si>
    <t xml:space="preserve">   Domestic Shipping</t>
  </si>
  <si>
    <t>Energy Efficiency Indicators</t>
  </si>
  <si>
    <t xml:space="preserve"> (miles per gallon)</t>
  </si>
  <si>
    <t xml:space="preserve">   New Light-Duty Vehicle CAFE Standard 2/</t>
  </si>
  <si>
    <t xml:space="preserve">     New Car 2/</t>
  </si>
  <si>
    <t xml:space="preserve">     New Light Truck 2/</t>
  </si>
  <si>
    <t xml:space="preserve">   Compliance New Light-Duty Vehicle 3/</t>
  </si>
  <si>
    <t xml:space="preserve">     New Car 3/</t>
  </si>
  <si>
    <t xml:space="preserve">     New Light Truck 3/</t>
  </si>
  <si>
    <t xml:space="preserve">   Tested New Light-Duty Vehicle 4/</t>
  </si>
  <si>
    <t xml:space="preserve">     New Car 4/</t>
  </si>
  <si>
    <t xml:space="preserve">     New Light Truck 4/</t>
  </si>
  <si>
    <t xml:space="preserve">   On-Road New Light-Duty Vehicle 5/</t>
  </si>
  <si>
    <t xml:space="preserve">     New Car 5/</t>
  </si>
  <si>
    <t xml:space="preserve">     New Light Truck 5/</t>
  </si>
  <si>
    <t xml:space="preserve">   Light-Duty Stock 6/</t>
  </si>
  <si>
    <t xml:space="preserve">   New Commercial Light Truck 1/</t>
  </si>
  <si>
    <t xml:space="preserve">   Stock Commercial Light Truck 1/</t>
  </si>
  <si>
    <t xml:space="preserve">   Freight Truck</t>
  </si>
  <si>
    <t xml:space="preserve"> (seat miles per gallon)</t>
  </si>
  <si>
    <t xml:space="preserve">   Aircraft</t>
  </si>
  <si>
    <t xml:space="preserve"> (ton miles/thousand Btu)</t>
  </si>
  <si>
    <t>Energy Use by Mode</t>
  </si>
  <si>
    <t xml:space="preserve">  (quadrillion Btu)</t>
  </si>
  <si>
    <t xml:space="preserve">    Light-Duty Vehicles</t>
  </si>
  <si>
    <t xml:space="preserve">    Commercial Light Trucks 1/</t>
  </si>
  <si>
    <t xml:space="preserve">    Bus Transportation</t>
  </si>
  <si>
    <t xml:space="preserve">    Freight Trucks</t>
  </si>
  <si>
    <t xml:space="preserve">    Rail, Passenger</t>
  </si>
  <si>
    <t xml:space="preserve">    Rail, Freight</t>
  </si>
  <si>
    <t xml:space="preserve">    Shipping, Domestic</t>
  </si>
  <si>
    <t xml:space="preserve">    Shipping, International</t>
  </si>
  <si>
    <t xml:space="preserve">    Recreational Boats</t>
  </si>
  <si>
    <t xml:space="preserve">    Air</t>
  </si>
  <si>
    <t xml:space="preserve">    Military Use</t>
  </si>
  <si>
    <t xml:space="preserve">    Lubricants</t>
  </si>
  <si>
    <t xml:space="preserve">    Pipeline Fuel</t>
  </si>
  <si>
    <t xml:space="preserve">      Total</t>
  </si>
  <si>
    <t xml:space="preserve">  (million barrels per day oil equivalent)</t>
  </si>
  <si>
    <t>37. Transportation Sector Energy Use by Fuel Type Within a Mode</t>
  </si>
  <si>
    <t>(trillion Btu)</t>
  </si>
  <si>
    <t xml:space="preserve"> Mode and Type</t>
  </si>
  <si>
    <t>Light-Duty Vehicle</t>
  </si>
  <si>
    <t xml:space="preserve">  Motor Gasoline excluding E85 1/</t>
  </si>
  <si>
    <t xml:space="preserve">  E85 1/</t>
  </si>
  <si>
    <t xml:space="preserve">  Compressed/Liquefied Natural Gas</t>
  </si>
  <si>
    <t xml:space="preserve">  Propane</t>
  </si>
  <si>
    <t xml:space="preserve">  Electricity</t>
  </si>
  <si>
    <t xml:space="preserve">  Distillate Fuel Oil (diesel)</t>
  </si>
  <si>
    <t>Commercial Light Trucks 2/</t>
  </si>
  <si>
    <t xml:space="preserve">  Motor Gasoline</t>
  </si>
  <si>
    <t>Freight Trucks 3/</t>
  </si>
  <si>
    <t>Freight Rail 4/</t>
  </si>
  <si>
    <t xml:space="preserve">  Residual Fuel Oil</t>
  </si>
  <si>
    <t xml:space="preserve">  Compressed Natural Gas</t>
  </si>
  <si>
    <t xml:space="preserve">  Liquefied Natural Gas</t>
  </si>
  <si>
    <t>Domestic Shipping</t>
  </si>
  <si>
    <t xml:space="preserve">  Residual Oil</t>
  </si>
  <si>
    <t>International Shipping</t>
  </si>
  <si>
    <t>Air Transportation</t>
  </si>
  <si>
    <t xml:space="preserve">  Jet Fuel</t>
  </si>
  <si>
    <t xml:space="preserve">  Aviation Gasoline</t>
  </si>
  <si>
    <t xml:space="preserve">    Distillate Fuel Oil (diesel)</t>
  </si>
  <si>
    <t xml:space="preserve">  Natural Gas at Henry Hub (dollars per mmBtu)</t>
  </si>
  <si>
    <t>Military Use</t>
  </si>
  <si>
    <t xml:space="preserve">  Jet Fuel and Aviation Gasoline</t>
  </si>
  <si>
    <t xml:space="preserve">  Distillates and Diesel</t>
  </si>
  <si>
    <t>Bus Transportation</t>
  </si>
  <si>
    <t xml:space="preserve">  Transit Bus</t>
  </si>
  <si>
    <t xml:space="preserve">    Motor Gasoline</t>
  </si>
  <si>
    <t xml:space="preserve">    Compressed/Liquefied Natural Gas</t>
  </si>
  <si>
    <t xml:space="preserve">    Propane</t>
  </si>
  <si>
    <t xml:space="preserve">  Intercity Bus</t>
  </si>
  <si>
    <t xml:space="preserve">  School Bus</t>
  </si>
  <si>
    <t>Rail Transportation</t>
  </si>
  <si>
    <t xml:space="preserve">  Intercity Rail</t>
  </si>
  <si>
    <t xml:space="preserve">    Electricity</t>
  </si>
  <si>
    <t xml:space="preserve">    Diesel</t>
  </si>
  <si>
    <t xml:space="preserve">    Compressed Natural Gas</t>
  </si>
  <si>
    <t xml:space="preserve">    Liquefied Natural Gas</t>
  </si>
  <si>
    <t xml:space="preserve">  Transit Rail</t>
  </si>
  <si>
    <t xml:space="preserve">  Commuter Rail</t>
  </si>
  <si>
    <t>Recreational Boats</t>
  </si>
  <si>
    <t xml:space="preserve">  Gasoline</t>
  </si>
  <si>
    <t>Lubricants</t>
  </si>
  <si>
    <t>Pipeline Fuel Natural Gas</t>
  </si>
  <si>
    <t>38. Light-Duty Vehicle Energy Consumption by Technology Type and Fuel Type</t>
  </si>
  <si>
    <t xml:space="preserve"> Technology Type</t>
  </si>
  <si>
    <t>Light-Duty Consumption by Technology Type</t>
  </si>
  <si>
    <t>Conventional Vehicles 1/</t>
  </si>
  <si>
    <t xml:space="preserve">  Gasoline ICE Vehicles</t>
  </si>
  <si>
    <t xml:space="preserve">  TDI Diesel ICE</t>
  </si>
  <si>
    <t xml:space="preserve">    Total Conventional</t>
  </si>
  <si>
    <t>Alternative-Fuel Vehicles</t>
  </si>
  <si>
    <t xml:space="preserve">  Ethanol-Flex Fuel ICE</t>
  </si>
  <si>
    <t xml:space="preserve">  100 Mile Electric Vehicle</t>
  </si>
  <si>
    <t xml:space="preserve">  200 Mile Electric Vehicle</t>
  </si>
  <si>
    <t xml:space="preserve">  Plug-in 10 Gasoline Hybrid</t>
  </si>
  <si>
    <t xml:space="preserve">  Plug-in 40 Gasoline Hybrid</t>
  </si>
  <si>
    <t xml:space="preserve">  Electric-Diesel Hybrid</t>
  </si>
  <si>
    <t xml:space="preserve">  Electric-Gasoline Hybrid</t>
  </si>
  <si>
    <t xml:space="preserve">  Natural Gas ICE</t>
  </si>
  <si>
    <t xml:space="preserve">  Natural Gas Bi-fuel</t>
  </si>
  <si>
    <t xml:space="preserve">  Propane ICE</t>
  </si>
  <si>
    <t xml:space="preserve">  Propane Bi-fuel</t>
  </si>
  <si>
    <t xml:space="preserve">  Fuel Cell Gasoline</t>
  </si>
  <si>
    <t xml:space="preserve">  Fuel Cell Methanol</t>
  </si>
  <si>
    <t xml:space="preserve">  Fuel Cell Hydrogen</t>
  </si>
  <si>
    <t xml:space="preserve">    Total Alternative</t>
  </si>
  <si>
    <t>Light-Duty Consumption by Fuel Type 1/</t>
  </si>
  <si>
    <t xml:space="preserve">  M85</t>
  </si>
  <si>
    <t xml:space="preserve">  E85</t>
  </si>
  <si>
    <t xml:space="preserve">  Natural Gas</t>
  </si>
  <si>
    <t xml:space="preserve">   1/ Includes personal vehicles and fleet vehicles.  Includes both cars and trucks.</t>
  </si>
  <si>
    <t xml:space="preserve">   ICE = Internal combustion engine.</t>
  </si>
  <si>
    <t>40. Light-Duty Vehicle Stock by Technology Type</t>
  </si>
  <si>
    <t>Car Stock 1/</t>
  </si>
  <si>
    <t xml:space="preserve"> Conventional Cars</t>
  </si>
  <si>
    <t xml:space="preserve">   Gasoline ICE Vehicles</t>
  </si>
  <si>
    <t xml:space="preserve">   TDI Diesel ICE</t>
  </si>
  <si>
    <t xml:space="preserve">     Total Conventional Cars</t>
  </si>
  <si>
    <t xml:space="preserve"> Alternative-Fuel Cars</t>
  </si>
  <si>
    <t xml:space="preserve">   Ethanol-Flex Fuel ICE</t>
  </si>
  <si>
    <t xml:space="preserve">   100 Mile Electric Vehicle</t>
  </si>
  <si>
    <t xml:space="preserve">   200 Mile Electric Vehicle</t>
  </si>
  <si>
    <t xml:space="preserve">   Plug-in 10 Gasoline Hybrid</t>
  </si>
  <si>
    <t xml:space="preserve">   Plug-in 40 Gasoline Hybrid</t>
  </si>
  <si>
    <t xml:space="preserve">   Electric-Diesel Hybrid</t>
  </si>
  <si>
    <t xml:space="preserve">   Electric-Gasoline Hybrid</t>
  </si>
  <si>
    <t xml:space="preserve">   Natural Gas ICE</t>
  </si>
  <si>
    <t xml:space="preserve">   Natural Gas Bi-fuel</t>
  </si>
  <si>
    <t xml:space="preserve">   Propane ICE</t>
  </si>
  <si>
    <t xml:space="preserve">   Propane Bi-fuel</t>
  </si>
  <si>
    <t xml:space="preserve">   Fuel Cell Gasoline</t>
  </si>
  <si>
    <t xml:space="preserve">   Fuel Cell Methanol</t>
  </si>
  <si>
    <t xml:space="preserve">   Fuel Cell Hydrogen</t>
  </si>
  <si>
    <t xml:space="preserve">     Total Alternative Cars</t>
  </si>
  <si>
    <t>Total Car Stock</t>
  </si>
  <si>
    <t>Light Truck Stock 1/</t>
  </si>
  <si>
    <t xml:space="preserve"> Conventional Light Trucks</t>
  </si>
  <si>
    <t xml:space="preserve">     Total Conventional Light Trucks</t>
  </si>
  <si>
    <t xml:space="preserve"> Alternative-Fuel Light Trucks</t>
  </si>
  <si>
    <t xml:space="preserve">     Total Alternative Light Trucks</t>
  </si>
  <si>
    <t>Total Light Truck Stock</t>
  </si>
  <si>
    <t>Total Stock</t>
  </si>
  <si>
    <t xml:space="preserve">   1/ Includes personal and fleet vehicles.</t>
  </si>
  <si>
    <t xml:space="preserve">   Note:  Totals may not equal sum of components due to independent rounding.</t>
  </si>
  <si>
    <t>Vehicles Energy Consumption 1994; EIA, Describing Current and Potential Markets for Alternative-Fuel</t>
  </si>
  <si>
    <t>Vehicles, 1996; EIA, Alternatives to Traditional Transportation Fuels 2009 (Part II - User and Fuel Data); Federal Highway</t>
  </si>
  <si>
    <t>Administration, Highway Statistics 2014; Oak Ridge National Laboratory, Transportation Energy Data</t>
  </si>
  <si>
    <t>ref2017.d120816a</t>
  </si>
  <si>
    <t xml:space="preserve">   Hydrogen</t>
  </si>
  <si>
    <t>Prices (2016 dollars per unit)</t>
  </si>
  <si>
    <t xml:space="preserve">  West Texas Intermediate Spot Price (dollars per barrel)</t>
  </si>
  <si>
    <t xml:space="preserve">  Hydrogen</t>
  </si>
  <si>
    <t xml:space="preserve">   Source:  U.S. Energy Information Administration, AEO2017 National Energy Modeling System run ref2017.d120816a.</t>
  </si>
  <si>
    <t xml:space="preserve">   Sources:  2015 values derived using:  Energy Information Administration (EIA), Household</t>
  </si>
  <si>
    <t>Book:  Edition 34; and EIA, AEO2017 National Energy Modeling System run ref2017.d120816a.</t>
  </si>
  <si>
    <t>2016 and projections:  EIA, AEO2017 National Energy Modeling System run ref2017.d120816a.</t>
  </si>
  <si>
    <t>Net Imports</t>
  </si>
  <si>
    <t>Net Petroleum imports</t>
  </si>
  <si>
    <t>Electric Power %</t>
  </si>
  <si>
    <t>Industrial %</t>
  </si>
  <si>
    <t>residential and commercial % NG + Electricity</t>
  </si>
  <si>
    <t>industrial % NG + Electricity</t>
  </si>
  <si>
    <t xml:space="preserve">    HD</t>
  </si>
  <si>
    <t xml:space="preserve">    Other</t>
  </si>
  <si>
    <t xml:space="preserve">     Petroleum</t>
  </si>
  <si>
    <t xml:space="preserve">        Trans %</t>
  </si>
  <si>
    <t xml:space="preserve">        Industrial %</t>
  </si>
  <si>
    <t xml:space="preserve">        Res+Com+Elec %</t>
  </si>
  <si>
    <t>Diesel % HD</t>
  </si>
  <si>
    <t>Electricity losses % total electricity quads</t>
  </si>
  <si>
    <t>Gasoline</t>
  </si>
  <si>
    <t>Gasoline+Hybrid+diesel</t>
  </si>
  <si>
    <t>BEV</t>
  </si>
  <si>
    <t>PHEV</t>
  </si>
  <si>
    <t>HEV</t>
  </si>
  <si>
    <t>39. Light-Duty Vehicle Sales by Technology Type</t>
  </si>
  <si>
    <t>(thousands)</t>
  </si>
  <si>
    <t>New Car Sales 1/</t>
  </si>
  <si>
    <t>Percent Alternative Car Sales</t>
  </si>
  <si>
    <t>Total New Car Sales</t>
  </si>
  <si>
    <t>New Light Truck Sales 2/</t>
  </si>
  <si>
    <t>Percent Alternative Light Truck Sales</t>
  </si>
  <si>
    <t>Total New Light Truck Sales</t>
  </si>
  <si>
    <t>Percent Total Alternative Sales</t>
  </si>
  <si>
    <t>EPACT Legislative  Alternative Sales</t>
  </si>
  <si>
    <t>ZEVP Legislative Alternative Sales</t>
  </si>
  <si>
    <t>Total Sales, Cars and Light Trucks</t>
  </si>
  <si>
    <t xml:space="preserve">   Conventional Gasoline</t>
  </si>
  <si>
    <t xml:space="preserve">   TDI Diesel</t>
  </si>
  <si>
    <t xml:space="preserve">   Flex-Fuel</t>
  </si>
  <si>
    <t xml:space="preserve">   Electric</t>
  </si>
  <si>
    <t xml:space="preserve">   Plug-in Electric Hybrid</t>
  </si>
  <si>
    <t xml:space="preserve">   Electric Hybrid</t>
  </si>
  <si>
    <t xml:space="preserve">   Gaseous (Propane and Natural Gas)</t>
  </si>
  <si>
    <t xml:space="preserve">   Fuel Cell</t>
  </si>
  <si>
    <t>Total Vehicles Sales</t>
  </si>
  <si>
    <t xml:space="preserve">   Conventional Gasoline Microhybrids</t>
  </si>
  <si>
    <t xml:space="preserve">   TDI Diesel Microhybrids</t>
  </si>
  <si>
    <t>Total Alternative-Fueled Vehicle Sales</t>
  </si>
  <si>
    <t xml:space="preserve">   1/ Includes personal and fleet light-duty cars.</t>
  </si>
  <si>
    <t xml:space="preserve">   2/ Includes personal and fleet light-duty trucks.</t>
  </si>
  <si>
    <t xml:space="preserve">   EPACT = Energy Policy Act of 1992.</t>
  </si>
  <si>
    <t xml:space="preserve">   ZEVP = Zero emission vehicles from the low emission vehicle program.</t>
  </si>
  <si>
    <t xml:space="preserve">   Sources:  2015 values derived using:  U.S. Energy Information Administration (EIA), Describing Current</t>
  </si>
  <si>
    <t>and Potential Markets for Alternative-Fuel Vehicles, 1996; EIA, Alternatives to Traditional Transportation</t>
  </si>
  <si>
    <t>Fuels 2009 (Part II - User and Fuel Data); and EIA, AEO2017 National Energy Modeling System run ref2017.d120816a.</t>
  </si>
  <si>
    <t>Plug-in Hybrid</t>
  </si>
  <si>
    <t>Fuel Cell</t>
  </si>
  <si>
    <t>EV Total</t>
  </si>
  <si>
    <t xml:space="preserve"> Residential - Res+Comm NG+Elec%</t>
  </si>
  <si>
    <t>Res%EnergyUse</t>
  </si>
  <si>
    <t>Comm%Energy</t>
  </si>
  <si>
    <t xml:space="preserve"> Industrial 4/ - Ind%NG+Elec</t>
  </si>
  <si>
    <t xml:space="preserve"> Ind-pet use</t>
  </si>
  <si>
    <t xml:space="preserve"> biofuels+renE</t>
  </si>
  <si>
    <t xml:space="preserve"> Ind%energy</t>
  </si>
  <si>
    <t xml:space="preserve"> prop%tran</t>
  </si>
  <si>
    <t>Pet%trans</t>
  </si>
  <si>
    <t>biofuel-ren%trans</t>
  </si>
  <si>
    <t>NG%trans</t>
  </si>
  <si>
    <t>elec%trans</t>
  </si>
  <si>
    <t xml:space="preserve"> hydrogen%trans</t>
  </si>
  <si>
    <t>NG%elec</t>
  </si>
  <si>
    <t xml:space="preserve"> Coal%elec</t>
  </si>
  <si>
    <t xml:space="preserve">   Ren%elec</t>
  </si>
  <si>
    <t xml:space="preserve">   Nuclear%elec</t>
  </si>
  <si>
    <t xml:space="preserve">     Pet%total</t>
  </si>
  <si>
    <t>Renewable%</t>
  </si>
  <si>
    <t>NG net exports</t>
  </si>
  <si>
    <t xml:space="preserve"> Trans % Gasoline</t>
  </si>
  <si>
    <t xml:space="preserve">   Bus Transportation</t>
  </si>
  <si>
    <t xml:space="preserve">   Passenger Rail</t>
  </si>
  <si>
    <t xml:space="preserve">    E85</t>
  </si>
  <si>
    <t xml:space="preserve">    Hydrogen</t>
  </si>
  <si>
    <t xml:space="preserve">  E/GDP change 2016-2040</t>
  </si>
  <si>
    <t xml:space="preserve">   Distillate Fuel Oil 1/</t>
  </si>
  <si>
    <t xml:space="preserve">   Renewable Energy 2/</t>
  </si>
  <si>
    <t xml:space="preserve">   Motor Gasoline 3/</t>
  </si>
  <si>
    <t xml:space="preserve">   Renewable Energy 4/</t>
  </si>
  <si>
    <t xml:space="preserve">   Liquefied Petroleum Gases and Other 6/</t>
  </si>
  <si>
    <t xml:space="preserve">   Other Petroleum 7/</t>
  </si>
  <si>
    <t xml:space="preserve">   Lease and Plant Fuel 8/</t>
  </si>
  <si>
    <t xml:space="preserve">   Natural Gas to Liquefy Gas for Export 9/</t>
  </si>
  <si>
    <t xml:space="preserve">   Renewable Energy 10/</t>
  </si>
  <si>
    <t xml:space="preserve">      of which:  E85 11/</t>
  </si>
  <si>
    <t xml:space="preserve">   Jet Fuel 12/</t>
  </si>
  <si>
    <t xml:space="preserve">   Distillate Fuel Oil 13/</t>
  </si>
  <si>
    <t xml:space="preserve">   Other Petroleum 14/</t>
  </si>
  <si>
    <t xml:space="preserve">   Pipeline and Distribution Fuel Natural Gas</t>
  </si>
  <si>
    <t xml:space="preserve"> Unspecified Sector 15/</t>
  </si>
  <si>
    <t xml:space="preserve">   Kerosene 16/</t>
  </si>
  <si>
    <t xml:space="preserve">   Other Petroleum 17/</t>
  </si>
  <si>
    <t xml:space="preserve">   Renewable Energy 18/</t>
  </si>
  <si>
    <t xml:space="preserve"> Electric Power 19/</t>
  </si>
  <si>
    <t xml:space="preserve">   Nuclear / Uranium 20/</t>
  </si>
  <si>
    <t xml:space="preserve">   Renewable Energy 21/</t>
  </si>
  <si>
    <t xml:space="preserve">   Renewable Energy 22/</t>
  </si>
  <si>
    <t xml:space="preserve">   Other 7/</t>
  </si>
  <si>
    <t xml:space="preserve">   Petroleum and Other Liquids 8/</t>
  </si>
  <si>
    <t xml:space="preserve">   Petroleum and Other Liquids 10/</t>
  </si>
  <si>
    <t xml:space="preserve">   Coal 11/</t>
  </si>
  <si>
    <t xml:space="preserve">   Biomass 12/</t>
  </si>
  <si>
    <t xml:space="preserve">   Other 13/</t>
  </si>
  <si>
    <t xml:space="preserve">  Coal, Minemouth (dollars per ton) 14/</t>
  </si>
  <si>
    <t xml:space="preserve">  Coal, Minemouth (dollars per million Btu) 14/</t>
  </si>
  <si>
    <t xml:space="preserve">  Coal, Delivered (dollars per million Btu) 15/</t>
  </si>
  <si>
    <t>UnSpec</t>
  </si>
  <si>
    <t xml:space="preserve">  Real Business Fixed Investment</t>
  </si>
  <si>
    <t xml:space="preserve">   Sources:  2017 and 2018:  IHS Markit, Macroeconomic and Employment models, August 2018; and</t>
  </si>
  <si>
    <t>IHS Markit, Industry model, May 2018.  Projections:  U.S. Energy Information Administration, AEO2019 National Energy Modeling</t>
  </si>
  <si>
    <t>System run ref2019.d111618a.</t>
  </si>
  <si>
    <t>non-hydro Renewable</t>
  </si>
  <si>
    <t>Nuclear + Renewable %</t>
  </si>
  <si>
    <t>Res Electricity + Related Losses</t>
  </si>
  <si>
    <t>Com Electricity + Related Losses</t>
  </si>
  <si>
    <t>Ind Electricity + Related Losses</t>
  </si>
  <si>
    <t xml:space="preserve"> (billion passenger miles traveled)</t>
  </si>
  <si>
    <t xml:space="preserve">       Unspecified Sector %</t>
  </si>
  <si>
    <t>2020 Production</t>
  </si>
  <si>
    <t>2020 Consumption</t>
  </si>
  <si>
    <t>2020-2040 % Change</t>
  </si>
  <si>
    <t>2050 Production</t>
  </si>
  <si>
    <t>2050 Consumption</t>
  </si>
  <si>
    <t>2050 Consumption by End Use Sector</t>
  </si>
  <si>
    <t>Trans%</t>
  </si>
  <si>
    <t>2050 % of Petroleum Cons</t>
  </si>
  <si>
    <t>2020-2040/50 % Change</t>
  </si>
  <si>
    <t>ElecP%</t>
  </si>
  <si>
    <t>Non-Renewable</t>
  </si>
  <si>
    <t>2050 % Petroleum Cons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</si>
</sst>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0.0%"/>
    <numFmt numFmtId="165" formatCode="0.0"/>
    <numFmt numFmtId="166" formatCode="#,##0.0"/>
    <numFmt numFmtId="167" formatCode="#,##0.000"/>
    <numFmt numFmtId="169" formatCode="0.0000"/>
    <numFmt numFmtId="170" formatCode="0.000%"/>
  </numFmts>
  <fonts count="49">
    <font>
      <sz val="9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30"/>
      <name val="Calibri"/>
      <family val="2"/>
    </font>
    <font>
      <sz val="9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indexed="8"/>
      <name val="Calibri"/>
      <family val="2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2"/>
      <name val="Helv"/>
    </font>
    <font>
      <sz val="18"/>
      <color theme="3"/>
      <name val="Cambria"/>
      <family val="2"/>
      <scheme val="major"/>
    </font>
    <font>
      <b/>
      <sz val="10"/>
      <color indexed="8"/>
      <name val="Calibri"/>
      <family val="2"/>
      <scheme val="minor"/>
    </font>
    <font>
      <b/>
      <sz val="10"/>
      <color indexed="8"/>
      <name val="Calibri"/>
      <family val="2"/>
    </font>
    <font>
      <i/>
      <sz val="9"/>
      <color indexed="8"/>
      <name val="Calibri"/>
      <family val="2"/>
    </font>
    <font>
      <sz val="10"/>
      <name val="Courier"/>
    </font>
    <font>
      <sz val="12"/>
      <name val="TMSRMN"/>
    </font>
    <font>
      <b/>
      <sz val="9"/>
      <color rgb="FF000000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ashed">
        <color rgb="FFBFBFBF"/>
      </bottom>
      <diagonal/>
    </border>
    <border>
      <left/>
      <right/>
      <top style="medium">
        <color rgb="FF0096D7"/>
      </top>
      <bottom/>
      <diagonal/>
    </border>
    <border>
      <left/>
      <right/>
      <top/>
      <bottom style="thick">
        <color rgb="FF0096D7"/>
      </bottom>
      <diagonal/>
    </border>
    <border>
      <left/>
      <right/>
      <top/>
      <bottom style="thin">
        <color rgb="FFBFBFBF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BFBFBF"/>
      </top>
      <bottom style="thin">
        <color indexed="64"/>
      </bottom>
      <diagonal/>
    </border>
  </borders>
  <cellStyleXfs count="204">
    <xf numFmtId="0" fontId="0" fillId="0" borderId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4" applyNumberFormat="0" applyAlignment="0" applyProtection="0"/>
    <xf numFmtId="0" fontId="19" fillId="6" borderId="5" applyNumberFormat="0" applyAlignment="0" applyProtection="0"/>
    <xf numFmtId="0" fontId="20" fillId="6" borderId="4" applyNumberFormat="0" applyAlignment="0" applyProtection="0"/>
    <xf numFmtId="0" fontId="21" fillId="0" borderId="6" applyNumberFormat="0" applyFill="0" applyAlignment="0" applyProtection="0"/>
    <xf numFmtId="0" fontId="22" fillId="7" borderId="7" applyNumberFormat="0" applyAlignment="0" applyProtection="0"/>
    <xf numFmtId="0" fontId="23" fillId="0" borderId="0" applyNumberFormat="0" applyFill="0" applyBorder="0" applyAlignment="0" applyProtection="0"/>
    <xf numFmtId="0" fontId="10" fillId="8" borderId="8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26" fillId="32" borderId="0" applyNumberFormat="0" applyBorder="0" applyAlignment="0" applyProtection="0"/>
    <xf numFmtId="0" fontId="27" fillId="0" borderId="10" applyNumberFormat="0" applyFont="0" applyProtection="0">
      <alignment wrapText="1"/>
    </xf>
    <xf numFmtId="0" fontId="27" fillId="0" borderId="0" applyNumberFormat="0" applyFill="0" applyBorder="0" applyAlignment="0" applyProtection="0"/>
    <xf numFmtId="0" fontId="27" fillId="0" borderId="11" applyNumberFormat="0" applyProtection="0">
      <alignment wrapText="1"/>
    </xf>
    <xf numFmtId="0" fontId="28" fillId="0" borderId="12" applyNumberFormat="0" applyProtection="0">
      <alignment wrapText="1"/>
    </xf>
    <xf numFmtId="0" fontId="28" fillId="0" borderId="13" applyNumberFormat="0" applyProtection="0">
      <alignment wrapText="1"/>
    </xf>
    <xf numFmtId="0" fontId="29" fillId="0" borderId="0" applyNumberFormat="0" applyProtection="0">
      <alignment horizontal="left"/>
    </xf>
    <xf numFmtId="9" fontId="27" fillId="0" borderId="0" applyFont="0" applyFill="0" applyBorder="0" applyAlignment="0" applyProtection="0"/>
    <xf numFmtId="0" fontId="31" fillId="0" borderId="0"/>
    <xf numFmtId="0" fontId="9" fillId="8" borderId="8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7" fillId="8" borderId="8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1" fillId="0" borderId="0"/>
    <xf numFmtId="0" fontId="42" fillId="0" borderId="0" applyNumberFormat="0" applyFill="0" applyBorder="0" applyAlignment="0" applyProtection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43" fontId="27" fillId="0" borderId="0" applyFont="0" applyFill="0" applyBorder="0" applyAlignment="0" applyProtection="0"/>
    <xf numFmtId="0" fontId="46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0" borderId="0"/>
    <xf numFmtId="0" fontId="47" fillId="0" borderId="0"/>
    <xf numFmtId="0" fontId="27" fillId="0" borderId="10">
      <alignment wrapText="1"/>
    </xf>
    <xf numFmtId="0" fontId="28" fillId="0" borderId="13">
      <alignment wrapText="1"/>
    </xf>
  </cellStyleXfs>
  <cellXfs count="122">
    <xf numFmtId="0" fontId="0" fillId="0" borderId="0" xfId="0"/>
    <xf numFmtId="0" fontId="27" fillId="0" borderId="0" xfId="43"/>
    <xf numFmtId="0" fontId="28" fillId="0" borderId="12" xfId="45">
      <alignment wrapText="1"/>
    </xf>
    <xf numFmtId="0" fontId="0" fillId="0" borderId="10" xfId="42" applyFont="1">
      <alignment wrapText="1"/>
    </xf>
    <xf numFmtId="0" fontId="34" fillId="0" borderId="0" xfId="0" applyFont="1"/>
    <xf numFmtId="165" fontId="34" fillId="0" borderId="0" xfId="0" applyNumberFormat="1" applyFont="1"/>
    <xf numFmtId="0" fontId="36" fillId="0" borderId="0" xfId="49" applyFont="1"/>
    <xf numFmtId="0" fontId="35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2" fontId="32" fillId="0" borderId="0" xfId="49" applyNumberFormat="1" applyFont="1" applyAlignment="1">
      <alignment horizontal="center" vertical="center" wrapText="1"/>
    </xf>
    <xf numFmtId="0" fontId="37" fillId="0" borderId="0" xfId="49" applyFont="1"/>
    <xf numFmtId="165" fontId="38" fillId="0" borderId="0" xfId="0" applyNumberFormat="1" applyFont="1"/>
    <xf numFmtId="2" fontId="38" fillId="0" borderId="0" xfId="0" applyNumberFormat="1" applyFont="1"/>
    <xf numFmtId="2" fontId="34" fillId="0" borderId="0" xfId="0" applyNumberFormat="1" applyFont="1"/>
    <xf numFmtId="165" fontId="35" fillId="0" borderId="0" xfId="0" applyNumberFormat="1" applyFont="1"/>
    <xf numFmtId="2" fontId="32" fillId="0" borderId="0" xfId="0" applyNumberFormat="1" applyFont="1"/>
    <xf numFmtId="0" fontId="35" fillId="0" borderId="0" xfId="0" applyFont="1"/>
    <xf numFmtId="0" fontId="38" fillId="0" borderId="0" xfId="0" applyFont="1"/>
    <xf numFmtId="9" fontId="33" fillId="0" borderId="0" xfId="48" applyFont="1"/>
    <xf numFmtId="164" fontId="34" fillId="0" borderId="0" xfId="48" applyNumberFormat="1" applyFont="1"/>
    <xf numFmtId="0" fontId="35" fillId="0" borderId="14" xfId="0" applyFont="1" applyBorder="1" applyAlignment="1">
      <alignment wrapText="1"/>
    </xf>
    <xf numFmtId="9" fontId="34" fillId="0" borderId="0" xfId="48" applyFont="1"/>
    <xf numFmtId="9" fontId="35" fillId="0" borderId="0" xfId="48" applyFont="1"/>
    <xf numFmtId="0" fontId="39" fillId="0" borderId="0" xfId="0" applyFont="1" applyAlignment="1">
      <alignment horizontal="left" vertical="center" indent="1"/>
    </xf>
    <xf numFmtId="0" fontId="28" fillId="0" borderId="0" xfId="0" applyFont="1"/>
    <xf numFmtId="4" fontId="0" fillId="0" borderId="10" xfId="42" applyNumberFormat="1" applyFont="1" applyAlignment="1">
      <alignment horizontal="right" wrapText="1"/>
    </xf>
    <xf numFmtId="164" fontId="0" fillId="0" borderId="10" xfId="42" applyNumberFormat="1" applyFont="1" applyAlignment="1">
      <alignment horizontal="right" wrapText="1"/>
    </xf>
    <xf numFmtId="0" fontId="29" fillId="0" borderId="0" xfId="47">
      <alignment horizontal="left"/>
    </xf>
    <xf numFmtId="0" fontId="28" fillId="0" borderId="13" xfId="46">
      <alignment wrapText="1"/>
    </xf>
    <xf numFmtId="4" fontId="28" fillId="0" borderId="13" xfId="46" applyNumberFormat="1" applyAlignment="1">
      <alignment horizontal="right" wrapText="1"/>
    </xf>
    <xf numFmtId="164" fontId="28" fillId="0" borderId="13" xfId="46" applyNumberFormat="1" applyAlignment="1">
      <alignment horizontal="right" wrapText="1"/>
    </xf>
    <xf numFmtId="166" fontId="0" fillId="0" borderId="10" xfId="42" applyNumberFormat="1" applyFont="1" applyAlignment="1">
      <alignment horizontal="right" wrapText="1"/>
    </xf>
    <xf numFmtId="0" fontId="30" fillId="0" borderId="0" xfId="0" applyFont="1"/>
    <xf numFmtId="3" fontId="0" fillId="0" borderId="10" xfId="42" applyNumberFormat="1" applyFont="1" applyAlignment="1">
      <alignment horizontal="right" wrapText="1"/>
    </xf>
    <xf numFmtId="0" fontId="27" fillId="0" borderId="13" xfId="46" applyFont="1">
      <alignment wrapText="1"/>
    </xf>
    <xf numFmtId="3" fontId="28" fillId="0" borderId="13" xfId="46" applyNumberFormat="1" applyAlignment="1">
      <alignment horizontal="right" wrapText="1"/>
    </xf>
    <xf numFmtId="167" fontId="0" fillId="0" borderId="10" xfId="42" applyNumberFormat="1" applyFont="1" applyAlignment="1">
      <alignment horizontal="right" wrapText="1"/>
    </xf>
    <xf numFmtId="4" fontId="0" fillId="0" borderId="0" xfId="0" applyNumberFormat="1"/>
    <xf numFmtId="165" fontId="35" fillId="33" borderId="0" xfId="0" applyNumberFormat="1" applyFont="1" applyFill="1"/>
    <xf numFmtId="9" fontId="28" fillId="33" borderId="10" xfId="48" applyFont="1" applyFill="1" applyBorder="1" applyAlignment="1">
      <alignment horizontal="right" wrapText="1"/>
    </xf>
    <xf numFmtId="9" fontId="28" fillId="33" borderId="0" xfId="48" applyFont="1" applyFill="1" applyAlignment="1">
      <alignment horizontal="right" wrapText="1"/>
    </xf>
    <xf numFmtId="4" fontId="28" fillId="0" borderId="10" xfId="42" applyNumberFormat="1" applyFont="1" applyAlignment="1">
      <alignment horizontal="center" wrapText="1"/>
    </xf>
    <xf numFmtId="9" fontId="28" fillId="0" borderId="13" xfId="48" applyFont="1" applyBorder="1" applyAlignment="1">
      <alignment horizontal="right" wrapText="1"/>
    </xf>
    <xf numFmtId="164" fontId="44" fillId="33" borderId="0" xfId="48" applyNumberFormat="1" applyFont="1" applyFill="1"/>
    <xf numFmtId="166" fontId="28" fillId="0" borderId="13" xfId="46" applyNumberFormat="1" applyAlignment="1">
      <alignment horizontal="right" wrapText="1"/>
    </xf>
    <xf numFmtId="9" fontId="28" fillId="33" borderId="13" xfId="48" applyFont="1" applyFill="1" applyBorder="1" applyAlignment="1">
      <alignment horizontal="right" wrapText="1"/>
    </xf>
    <xf numFmtId="166" fontId="28" fillId="33" borderId="10" xfId="42" applyNumberFormat="1" applyFont="1" applyFill="1" applyAlignment="1">
      <alignment horizontal="right" wrapText="1"/>
    </xf>
    <xf numFmtId="164" fontId="28" fillId="33" borderId="10" xfId="48" applyNumberFormat="1" applyFont="1" applyFill="1" applyBorder="1" applyAlignment="1">
      <alignment horizontal="right" wrapText="1"/>
    </xf>
    <xf numFmtId="0" fontId="0" fillId="0" borderId="0" xfId="42" applyFont="1" applyBorder="1">
      <alignment wrapText="1"/>
    </xf>
    <xf numFmtId="10" fontId="44" fillId="33" borderId="0" xfId="48" applyNumberFormat="1" applyFont="1" applyFill="1"/>
    <xf numFmtId="4" fontId="45" fillId="0" borderId="10" xfId="42" applyNumberFormat="1" applyFont="1" applyAlignment="1">
      <alignment horizontal="right" wrapText="1"/>
    </xf>
    <xf numFmtId="10" fontId="28" fillId="33" borderId="10" xfId="48" applyNumberFormat="1" applyFont="1" applyFill="1" applyBorder="1" applyAlignment="1">
      <alignment horizontal="right" wrapText="1"/>
    </xf>
    <xf numFmtId="169" fontId="35" fillId="0" borderId="0" xfId="0" applyNumberFormat="1" applyFont="1"/>
    <xf numFmtId="164" fontId="28" fillId="33" borderId="13" xfId="48" applyNumberFormat="1" applyFont="1" applyFill="1" applyBorder="1" applyAlignment="1">
      <alignment horizontal="right" wrapText="1"/>
    </xf>
    <xf numFmtId="170" fontId="28" fillId="33" borderId="10" xfId="48" applyNumberFormat="1" applyFont="1" applyFill="1" applyBorder="1" applyAlignment="1">
      <alignment horizontal="right" wrapText="1"/>
    </xf>
    <xf numFmtId="164" fontId="28" fillId="33" borderId="0" xfId="48" applyNumberFormat="1" applyFont="1" applyFill="1" applyAlignment="1">
      <alignment horizontal="right" wrapText="1"/>
    </xf>
    <xf numFmtId="0" fontId="44" fillId="0" borderId="0" xfId="0" applyFont="1"/>
    <xf numFmtId="0" fontId="28" fillId="33" borderId="0" xfId="42" applyFont="1" applyFill="1" applyBorder="1">
      <alignment wrapText="1"/>
    </xf>
    <xf numFmtId="0" fontId="28" fillId="33" borderId="10" xfId="42" applyFont="1" applyFill="1">
      <alignment wrapText="1"/>
    </xf>
    <xf numFmtId="9" fontId="0" fillId="0" borderId="10" xfId="48" applyFont="1" applyBorder="1" applyAlignment="1">
      <alignment horizontal="right" wrapText="1"/>
    </xf>
    <xf numFmtId="164" fontId="0" fillId="0" borderId="0" xfId="48" applyNumberFormat="1" applyFont="1"/>
    <xf numFmtId="0" fontId="0" fillId="0" borderId="0" xfId="43" applyFont="1"/>
    <xf numFmtId="164" fontId="28" fillId="34" borderId="0" xfId="48" applyNumberFormat="1" applyFont="1" applyFill="1" applyAlignment="1">
      <alignment horizontal="right" wrapText="1"/>
    </xf>
    <xf numFmtId="164" fontId="0" fillId="0" borderId="10" xfId="42" applyNumberFormat="1" applyFont="1">
      <alignment wrapText="1"/>
    </xf>
    <xf numFmtId="10" fontId="0" fillId="0" borderId="10" xfId="42" applyNumberFormat="1" applyFont="1">
      <alignment wrapText="1"/>
    </xf>
    <xf numFmtId="0" fontId="27" fillId="0" borderId="10" xfId="42">
      <alignment wrapText="1"/>
    </xf>
    <xf numFmtId="0" fontId="27" fillId="0" borderId="0" xfId="0" applyFont="1"/>
    <xf numFmtId="0" fontId="28" fillId="33" borderId="0" xfId="46" applyFill="1" applyBorder="1">
      <alignment wrapText="1"/>
    </xf>
    <xf numFmtId="164" fontId="27" fillId="0" borderId="10" xfId="42" applyNumberFormat="1" applyAlignment="1">
      <alignment horizontal="right" wrapText="1"/>
    </xf>
    <xf numFmtId="166" fontId="27" fillId="0" borderId="10" xfId="42" applyNumberFormat="1" applyAlignment="1">
      <alignment horizontal="right" wrapText="1"/>
    </xf>
    <xf numFmtId="43" fontId="28" fillId="33" borderId="10" xfId="120" applyFont="1" applyFill="1" applyBorder="1" applyAlignment="1">
      <alignment horizontal="right" wrapText="1"/>
    </xf>
    <xf numFmtId="4" fontId="28" fillId="33" borderId="13" xfId="46" applyNumberFormat="1" applyFill="1" applyAlignment="1">
      <alignment horizontal="right" wrapText="1"/>
    </xf>
    <xf numFmtId="0" fontId="0" fillId="33" borderId="10" xfId="42" applyFont="1" applyFill="1">
      <alignment wrapText="1"/>
    </xf>
    <xf numFmtId="164" fontId="28" fillId="34" borderId="10" xfId="48" applyNumberFormat="1" applyFont="1" applyFill="1" applyBorder="1" applyAlignment="1">
      <alignment horizontal="right" wrapText="1"/>
    </xf>
    <xf numFmtId="0" fontId="28" fillId="33" borderId="12" xfId="45" applyFill="1">
      <alignment wrapText="1"/>
    </xf>
    <xf numFmtId="165" fontId="43" fillId="33" borderId="0" xfId="0" applyNumberFormat="1" applyFont="1" applyFill="1"/>
    <xf numFmtId="164" fontId="34" fillId="0" borderId="0" xfId="0" applyNumberFormat="1" applyFont="1"/>
    <xf numFmtId="164" fontId="43" fillId="0" borderId="0" xfId="48" applyNumberFormat="1" applyFont="1"/>
    <xf numFmtId="4" fontId="34" fillId="0" borderId="0" xfId="0" applyNumberFormat="1" applyFont="1"/>
    <xf numFmtId="0" fontId="32" fillId="0" borderId="0" xfId="49" applyFont="1"/>
    <xf numFmtId="164" fontId="44" fillId="0" borderId="0" xfId="48" applyNumberFormat="1" applyFont="1"/>
    <xf numFmtId="164" fontId="35" fillId="0" borderId="0" xfId="48" applyNumberFormat="1" applyFont="1"/>
    <xf numFmtId="166" fontId="28" fillId="33" borderId="13" xfId="46" applyNumberFormat="1" applyFill="1" applyAlignment="1">
      <alignment horizontal="right" wrapText="1"/>
    </xf>
    <xf numFmtId="9" fontId="28" fillId="0" borderId="10" xfId="48" applyFont="1" applyBorder="1" applyAlignment="1">
      <alignment horizontal="right" wrapText="1"/>
    </xf>
    <xf numFmtId="9" fontId="28" fillId="0" borderId="0" xfId="48" applyFont="1" applyAlignment="1">
      <alignment horizontal="right" wrapText="1"/>
    </xf>
    <xf numFmtId="164" fontId="28" fillId="0" borderId="13" xfId="48" applyNumberFormat="1" applyFont="1" applyBorder="1" applyAlignment="1">
      <alignment horizontal="right" wrapText="1"/>
    </xf>
    <xf numFmtId="9" fontId="28" fillId="0" borderId="15" xfId="48" applyFont="1" applyBorder="1" applyAlignment="1">
      <alignment horizontal="right" wrapText="1"/>
    </xf>
    <xf numFmtId="164" fontId="44" fillId="0" borderId="15" xfId="48" applyNumberFormat="1" applyFont="1" applyBorder="1"/>
    <xf numFmtId="166" fontId="28" fillId="0" borderId="10" xfId="42" applyNumberFormat="1" applyFont="1" applyAlignment="1">
      <alignment horizontal="right" wrapText="1"/>
    </xf>
    <xf numFmtId="9" fontId="44" fillId="33" borderId="0" xfId="48" applyFont="1" applyFill="1"/>
    <xf numFmtId="9" fontId="28" fillId="33" borderId="0" xfId="48" applyFont="1" applyFill="1"/>
    <xf numFmtId="165" fontId="28" fillId="33" borderId="0" xfId="48" applyNumberFormat="1" applyFont="1" applyFill="1" applyAlignment="1">
      <alignment horizontal="right" wrapText="1"/>
    </xf>
    <xf numFmtId="0" fontId="28" fillId="0" borderId="10" xfId="42" applyFont="1">
      <alignment wrapText="1"/>
    </xf>
    <xf numFmtId="10" fontId="28" fillId="0" borderId="10" xfId="48" applyNumberFormat="1" applyFont="1" applyBorder="1" applyAlignment="1">
      <alignment horizontal="right" wrapText="1"/>
    </xf>
    <xf numFmtId="164" fontId="28" fillId="0" borderId="10" xfId="48" applyNumberFormat="1" applyFont="1" applyBorder="1" applyAlignment="1">
      <alignment horizontal="right" wrapText="1"/>
    </xf>
    <xf numFmtId="170" fontId="28" fillId="0" borderId="10" xfId="48" applyNumberFormat="1" applyFont="1" applyBorder="1" applyAlignment="1">
      <alignment horizontal="right" wrapText="1"/>
    </xf>
    <xf numFmtId="164" fontId="28" fillId="0" borderId="0" xfId="48" applyNumberFormat="1" applyFont="1" applyAlignment="1">
      <alignment horizontal="right" wrapText="1"/>
    </xf>
    <xf numFmtId="164" fontId="28" fillId="0" borderId="10" xfId="48" applyNumberFormat="1" applyFont="1" applyFill="1" applyBorder="1" applyAlignment="1">
      <alignment horizontal="right" wrapText="1"/>
    </xf>
    <xf numFmtId="165" fontId="28" fillId="34" borderId="10" xfId="48" applyNumberFormat="1" applyFont="1" applyFill="1" applyBorder="1" applyAlignment="1">
      <alignment horizontal="right" wrapText="1"/>
    </xf>
    <xf numFmtId="10" fontId="28" fillId="33" borderId="13" xfId="48" applyNumberFormat="1" applyFont="1" applyFill="1" applyBorder="1" applyAlignment="1">
      <alignment horizontal="right" wrapText="1"/>
    </xf>
    <xf numFmtId="4" fontId="48" fillId="0" borderId="13" xfId="46" applyNumberFormat="1" applyFont="1" applyAlignment="1">
      <alignment horizontal="right" wrapText="1"/>
    </xf>
    <xf numFmtId="4" fontId="0" fillId="33" borderId="10" xfId="42" applyNumberFormat="1" applyFont="1" applyFill="1" applyAlignment="1">
      <alignment horizontal="right" wrapText="1"/>
    </xf>
    <xf numFmtId="0" fontId="0" fillId="0" borderId="10" xfId="42" applyFont="1" applyAlignment="1">
      <alignment horizontal="left" wrapText="1"/>
    </xf>
    <xf numFmtId="3" fontId="0" fillId="0" borderId="10" xfId="202" applyNumberFormat="1" applyFont="1" applyAlignment="1">
      <alignment horizontal="right" wrapText="1"/>
    </xf>
    <xf numFmtId="3" fontId="28" fillId="0" borderId="13" xfId="203" applyNumberFormat="1" applyAlignment="1">
      <alignment horizontal="right" wrapText="1"/>
    </xf>
    <xf numFmtId="4" fontId="48" fillId="33" borderId="13" xfId="46" applyNumberFormat="1" applyFont="1" applyFill="1" applyAlignment="1">
      <alignment horizontal="right" wrapText="1"/>
    </xf>
    <xf numFmtId="9" fontId="28" fillId="33" borderId="10" xfId="48" applyNumberFormat="1" applyFont="1" applyFill="1" applyBorder="1" applyAlignment="1">
      <alignment horizontal="right" wrapText="1"/>
    </xf>
    <xf numFmtId="3" fontId="0" fillId="0" borderId="10" xfId="202" applyNumberFormat="1" applyFont="1" applyFill="1" applyAlignment="1">
      <alignment horizontal="right" wrapText="1"/>
    </xf>
    <xf numFmtId="166" fontId="0" fillId="33" borderId="10" xfId="42" applyNumberFormat="1" applyFont="1" applyFill="1" applyAlignment="1">
      <alignment horizontal="right" wrapText="1"/>
    </xf>
    <xf numFmtId="3" fontId="0" fillId="33" borderId="10" xfId="202" applyNumberFormat="1" applyFont="1" applyFill="1" applyAlignment="1">
      <alignment horizontal="right" wrapText="1"/>
    </xf>
    <xf numFmtId="164" fontId="28" fillId="0" borderId="0" xfId="48" applyNumberFormat="1" applyFont="1"/>
    <xf numFmtId="4" fontId="28" fillId="0" borderId="0" xfId="0" applyNumberFormat="1" applyFont="1"/>
    <xf numFmtId="165" fontId="44" fillId="0" borderId="0" xfId="0" applyNumberFormat="1" applyFont="1" applyAlignment="1">
      <alignment horizontal="right"/>
    </xf>
    <xf numFmtId="0" fontId="44" fillId="0" borderId="0" xfId="0" applyFont="1" applyAlignment="1">
      <alignment horizontal="right"/>
    </xf>
    <xf numFmtId="9" fontId="43" fillId="33" borderId="0" xfId="48" applyNumberFormat="1" applyFont="1" applyFill="1"/>
    <xf numFmtId="9" fontId="28" fillId="0" borderId="0" xfId="0" applyNumberFormat="1" applyFont="1"/>
    <xf numFmtId="9" fontId="28" fillId="33" borderId="13" xfId="48" applyNumberFormat="1" applyFont="1" applyFill="1" applyBorder="1" applyAlignment="1">
      <alignment horizontal="right" wrapText="1"/>
    </xf>
    <xf numFmtId="0" fontId="28" fillId="0" borderId="13" xfId="203">
      <alignment wrapText="1"/>
    </xf>
    <xf numFmtId="3" fontId="28" fillId="0" borderId="13" xfId="203" applyNumberFormat="1" applyAlignment="1">
      <alignment horizontal="right" wrapText="1"/>
    </xf>
    <xf numFmtId="164" fontId="28" fillId="0" borderId="13" xfId="203" applyNumberFormat="1" applyAlignment="1">
      <alignment horizontal="right" wrapText="1"/>
    </xf>
    <xf numFmtId="0" fontId="27" fillId="0" borderId="11" xfId="44">
      <alignment wrapText="1"/>
    </xf>
    <xf numFmtId="4" fontId="30" fillId="0" borderId="13" xfId="46" applyNumberFormat="1" applyFont="1" applyAlignment="1">
      <alignment horizontal="right" wrapText="1"/>
    </xf>
  </cellXfs>
  <cellStyles count="204">
    <cellStyle name="20% - Accent1" xfId="19" builtinId="30" customBuiltin="1"/>
    <cellStyle name="20% - Accent1 2" xfId="51" xr:uid="{00000000-0005-0000-0000-000001000000}"/>
    <cellStyle name="20% - Accent1 2 2" xfId="162" xr:uid="{00000000-0005-0000-0000-000035000000}"/>
    <cellStyle name="20% - Accent1 3" xfId="64" xr:uid="{00000000-0005-0000-0000-000002000000}"/>
    <cellStyle name="20% - Accent1 3 2" xfId="175" xr:uid="{00000000-0005-0000-0000-000042000000}"/>
    <cellStyle name="20% - Accent1 4" xfId="77" xr:uid="{00000000-0005-0000-0000-000003000000}"/>
    <cellStyle name="20% - Accent1 4 2" xfId="188" xr:uid="{00000000-0005-0000-0000-00004F000000}"/>
    <cellStyle name="20% - Accent1 5" xfId="95" xr:uid="{00000000-0005-0000-0000-000004000000}"/>
    <cellStyle name="20% - Accent1 6" xfId="108" xr:uid="{00000000-0005-0000-0000-000005000000}"/>
    <cellStyle name="20% - Accent1 7" xfId="123" xr:uid="{00000000-0005-0000-0000-00007F000000}"/>
    <cellStyle name="20% - Accent1 8" xfId="136" xr:uid="{00000000-0005-0000-0000-00008C000000}"/>
    <cellStyle name="20% - Accent1 9" xfId="149" xr:uid="{00000000-0005-0000-0000-000099000000}"/>
    <cellStyle name="20% - Accent2" xfId="23" builtinId="34" customBuiltin="1"/>
    <cellStyle name="20% - Accent2 2" xfId="53" xr:uid="{00000000-0005-0000-0000-000007000000}"/>
    <cellStyle name="20% - Accent2 2 2" xfId="164" xr:uid="{00000000-0005-0000-0000-000036000000}"/>
    <cellStyle name="20% - Accent2 3" xfId="66" xr:uid="{00000000-0005-0000-0000-000008000000}"/>
    <cellStyle name="20% - Accent2 3 2" xfId="177" xr:uid="{00000000-0005-0000-0000-000043000000}"/>
    <cellStyle name="20% - Accent2 4" xfId="79" xr:uid="{00000000-0005-0000-0000-000009000000}"/>
    <cellStyle name="20% - Accent2 4 2" xfId="190" xr:uid="{00000000-0005-0000-0000-000050000000}"/>
    <cellStyle name="20% - Accent2 5" xfId="97" xr:uid="{00000000-0005-0000-0000-00000A000000}"/>
    <cellStyle name="20% - Accent2 6" xfId="110" xr:uid="{00000000-0005-0000-0000-00000B000000}"/>
    <cellStyle name="20% - Accent2 7" xfId="125" xr:uid="{00000000-0005-0000-0000-000080000000}"/>
    <cellStyle name="20% - Accent2 8" xfId="138" xr:uid="{00000000-0005-0000-0000-00008D000000}"/>
    <cellStyle name="20% - Accent2 9" xfId="151" xr:uid="{00000000-0005-0000-0000-00009D000000}"/>
    <cellStyle name="20% - Accent3" xfId="27" builtinId="38" customBuiltin="1"/>
    <cellStyle name="20% - Accent3 2" xfId="55" xr:uid="{00000000-0005-0000-0000-00000D000000}"/>
    <cellStyle name="20% - Accent3 2 2" xfId="166" xr:uid="{00000000-0005-0000-0000-000037000000}"/>
    <cellStyle name="20% - Accent3 3" xfId="68" xr:uid="{00000000-0005-0000-0000-00000E000000}"/>
    <cellStyle name="20% - Accent3 3 2" xfId="179" xr:uid="{00000000-0005-0000-0000-000044000000}"/>
    <cellStyle name="20% - Accent3 4" xfId="81" xr:uid="{00000000-0005-0000-0000-00000F000000}"/>
    <cellStyle name="20% - Accent3 4 2" xfId="192" xr:uid="{00000000-0005-0000-0000-000051000000}"/>
    <cellStyle name="20% - Accent3 5" xfId="99" xr:uid="{00000000-0005-0000-0000-000010000000}"/>
    <cellStyle name="20% - Accent3 6" xfId="112" xr:uid="{00000000-0005-0000-0000-000011000000}"/>
    <cellStyle name="20% - Accent3 7" xfId="127" xr:uid="{00000000-0005-0000-0000-000081000000}"/>
    <cellStyle name="20% - Accent3 8" xfId="140" xr:uid="{00000000-0005-0000-0000-00008E000000}"/>
    <cellStyle name="20% - Accent3 9" xfId="153" xr:uid="{00000000-0005-0000-0000-0000A1000000}"/>
    <cellStyle name="20% - Accent4" xfId="31" builtinId="42" customBuiltin="1"/>
    <cellStyle name="20% - Accent4 2" xfId="57" xr:uid="{00000000-0005-0000-0000-000013000000}"/>
    <cellStyle name="20% - Accent4 2 2" xfId="168" xr:uid="{00000000-0005-0000-0000-000038000000}"/>
    <cellStyle name="20% - Accent4 3" xfId="70" xr:uid="{00000000-0005-0000-0000-000014000000}"/>
    <cellStyle name="20% - Accent4 3 2" xfId="181" xr:uid="{00000000-0005-0000-0000-000045000000}"/>
    <cellStyle name="20% - Accent4 4" xfId="83" xr:uid="{00000000-0005-0000-0000-000015000000}"/>
    <cellStyle name="20% - Accent4 4 2" xfId="194" xr:uid="{00000000-0005-0000-0000-000052000000}"/>
    <cellStyle name="20% - Accent4 5" xfId="101" xr:uid="{00000000-0005-0000-0000-000016000000}"/>
    <cellStyle name="20% - Accent4 6" xfId="114" xr:uid="{00000000-0005-0000-0000-000017000000}"/>
    <cellStyle name="20% - Accent4 7" xfId="129" xr:uid="{00000000-0005-0000-0000-000082000000}"/>
    <cellStyle name="20% - Accent4 8" xfId="142" xr:uid="{00000000-0005-0000-0000-00008F000000}"/>
    <cellStyle name="20% - Accent4 9" xfId="155" xr:uid="{00000000-0005-0000-0000-0000A5000000}"/>
    <cellStyle name="20% - Accent5" xfId="35" builtinId="46" customBuiltin="1"/>
    <cellStyle name="20% - Accent5 2" xfId="59" xr:uid="{00000000-0005-0000-0000-000019000000}"/>
    <cellStyle name="20% - Accent5 2 2" xfId="170" xr:uid="{00000000-0005-0000-0000-000039000000}"/>
    <cellStyle name="20% - Accent5 3" xfId="72" xr:uid="{00000000-0005-0000-0000-00001A000000}"/>
    <cellStyle name="20% - Accent5 3 2" xfId="183" xr:uid="{00000000-0005-0000-0000-000046000000}"/>
    <cellStyle name="20% - Accent5 4" xfId="85" xr:uid="{00000000-0005-0000-0000-00001B000000}"/>
    <cellStyle name="20% - Accent5 4 2" xfId="196" xr:uid="{00000000-0005-0000-0000-000053000000}"/>
    <cellStyle name="20% - Accent5 5" xfId="103" xr:uid="{00000000-0005-0000-0000-00001C000000}"/>
    <cellStyle name="20% - Accent5 6" xfId="116" xr:uid="{00000000-0005-0000-0000-00001D000000}"/>
    <cellStyle name="20% - Accent5 7" xfId="131" xr:uid="{00000000-0005-0000-0000-000083000000}"/>
    <cellStyle name="20% - Accent5 8" xfId="144" xr:uid="{00000000-0005-0000-0000-000090000000}"/>
    <cellStyle name="20% - Accent5 9" xfId="157" xr:uid="{00000000-0005-0000-0000-0000A9000000}"/>
    <cellStyle name="20% - Accent6" xfId="39" builtinId="50" customBuiltin="1"/>
    <cellStyle name="20% - Accent6 2" xfId="61" xr:uid="{00000000-0005-0000-0000-00001F000000}"/>
    <cellStyle name="20% - Accent6 2 2" xfId="172" xr:uid="{00000000-0005-0000-0000-00003A000000}"/>
    <cellStyle name="20% - Accent6 3" xfId="74" xr:uid="{00000000-0005-0000-0000-000020000000}"/>
    <cellStyle name="20% - Accent6 3 2" xfId="185" xr:uid="{00000000-0005-0000-0000-000047000000}"/>
    <cellStyle name="20% - Accent6 4" xfId="87" xr:uid="{00000000-0005-0000-0000-000021000000}"/>
    <cellStyle name="20% - Accent6 4 2" xfId="198" xr:uid="{00000000-0005-0000-0000-000054000000}"/>
    <cellStyle name="20% - Accent6 5" xfId="105" xr:uid="{00000000-0005-0000-0000-000022000000}"/>
    <cellStyle name="20% - Accent6 6" xfId="118" xr:uid="{00000000-0005-0000-0000-000023000000}"/>
    <cellStyle name="20% - Accent6 7" xfId="133" xr:uid="{00000000-0005-0000-0000-000084000000}"/>
    <cellStyle name="20% - Accent6 8" xfId="146" xr:uid="{00000000-0005-0000-0000-000091000000}"/>
    <cellStyle name="20% - Accent6 9" xfId="159" xr:uid="{00000000-0005-0000-0000-0000AD000000}"/>
    <cellStyle name="40% - Accent1" xfId="20" builtinId="31" customBuiltin="1"/>
    <cellStyle name="40% - Accent1 2" xfId="52" xr:uid="{00000000-0005-0000-0000-000025000000}"/>
    <cellStyle name="40% - Accent1 2 2" xfId="163" xr:uid="{00000000-0005-0000-0000-00003B000000}"/>
    <cellStyle name="40% - Accent1 3" xfId="65" xr:uid="{00000000-0005-0000-0000-000026000000}"/>
    <cellStyle name="40% - Accent1 3 2" xfId="176" xr:uid="{00000000-0005-0000-0000-000048000000}"/>
    <cellStyle name="40% - Accent1 4" xfId="78" xr:uid="{00000000-0005-0000-0000-000027000000}"/>
    <cellStyle name="40% - Accent1 4 2" xfId="189" xr:uid="{00000000-0005-0000-0000-000055000000}"/>
    <cellStyle name="40% - Accent1 5" xfId="96" xr:uid="{00000000-0005-0000-0000-000028000000}"/>
    <cellStyle name="40% - Accent1 6" xfId="109" xr:uid="{00000000-0005-0000-0000-000029000000}"/>
    <cellStyle name="40% - Accent1 7" xfId="124" xr:uid="{00000000-0005-0000-0000-000085000000}"/>
    <cellStyle name="40% - Accent1 8" xfId="137" xr:uid="{00000000-0005-0000-0000-000092000000}"/>
    <cellStyle name="40% - Accent1 9" xfId="150" xr:uid="{00000000-0005-0000-0000-0000B1000000}"/>
    <cellStyle name="40% - Accent2" xfId="24" builtinId="35" customBuiltin="1"/>
    <cellStyle name="40% - Accent2 2" xfId="54" xr:uid="{00000000-0005-0000-0000-00002B000000}"/>
    <cellStyle name="40% - Accent2 2 2" xfId="165" xr:uid="{00000000-0005-0000-0000-00003C000000}"/>
    <cellStyle name="40% - Accent2 3" xfId="67" xr:uid="{00000000-0005-0000-0000-00002C000000}"/>
    <cellStyle name="40% - Accent2 3 2" xfId="178" xr:uid="{00000000-0005-0000-0000-000049000000}"/>
    <cellStyle name="40% - Accent2 4" xfId="80" xr:uid="{00000000-0005-0000-0000-00002D000000}"/>
    <cellStyle name="40% - Accent2 4 2" xfId="191" xr:uid="{00000000-0005-0000-0000-000056000000}"/>
    <cellStyle name="40% - Accent2 5" xfId="98" xr:uid="{00000000-0005-0000-0000-00002E000000}"/>
    <cellStyle name="40% - Accent2 6" xfId="111" xr:uid="{00000000-0005-0000-0000-00002F000000}"/>
    <cellStyle name="40% - Accent2 7" xfId="126" xr:uid="{00000000-0005-0000-0000-000086000000}"/>
    <cellStyle name="40% - Accent2 8" xfId="139" xr:uid="{00000000-0005-0000-0000-000093000000}"/>
    <cellStyle name="40% - Accent2 9" xfId="152" xr:uid="{00000000-0005-0000-0000-0000B5000000}"/>
    <cellStyle name="40% - Accent3" xfId="28" builtinId="39" customBuiltin="1"/>
    <cellStyle name="40% - Accent3 2" xfId="56" xr:uid="{00000000-0005-0000-0000-000031000000}"/>
    <cellStyle name="40% - Accent3 2 2" xfId="167" xr:uid="{00000000-0005-0000-0000-00003D000000}"/>
    <cellStyle name="40% - Accent3 3" xfId="69" xr:uid="{00000000-0005-0000-0000-000032000000}"/>
    <cellStyle name="40% - Accent3 3 2" xfId="180" xr:uid="{00000000-0005-0000-0000-00004A000000}"/>
    <cellStyle name="40% - Accent3 4" xfId="82" xr:uid="{00000000-0005-0000-0000-000033000000}"/>
    <cellStyle name="40% - Accent3 4 2" xfId="193" xr:uid="{00000000-0005-0000-0000-000057000000}"/>
    <cellStyle name="40% - Accent3 5" xfId="100" xr:uid="{00000000-0005-0000-0000-000034000000}"/>
    <cellStyle name="40% - Accent3 6" xfId="113" xr:uid="{00000000-0005-0000-0000-000035000000}"/>
    <cellStyle name="40% - Accent3 7" xfId="128" xr:uid="{00000000-0005-0000-0000-000087000000}"/>
    <cellStyle name="40% - Accent3 8" xfId="141" xr:uid="{00000000-0005-0000-0000-000094000000}"/>
    <cellStyle name="40% - Accent3 9" xfId="154" xr:uid="{00000000-0005-0000-0000-0000B9000000}"/>
    <cellStyle name="40% - Accent4" xfId="32" builtinId="43" customBuiltin="1"/>
    <cellStyle name="40% - Accent4 2" xfId="58" xr:uid="{00000000-0005-0000-0000-000037000000}"/>
    <cellStyle name="40% - Accent4 2 2" xfId="169" xr:uid="{00000000-0005-0000-0000-00003E000000}"/>
    <cellStyle name="40% - Accent4 3" xfId="71" xr:uid="{00000000-0005-0000-0000-000038000000}"/>
    <cellStyle name="40% - Accent4 3 2" xfId="182" xr:uid="{00000000-0005-0000-0000-00004B000000}"/>
    <cellStyle name="40% - Accent4 4" xfId="84" xr:uid="{00000000-0005-0000-0000-000039000000}"/>
    <cellStyle name="40% - Accent4 4 2" xfId="195" xr:uid="{00000000-0005-0000-0000-000058000000}"/>
    <cellStyle name="40% - Accent4 5" xfId="102" xr:uid="{00000000-0005-0000-0000-00003A000000}"/>
    <cellStyle name="40% - Accent4 6" xfId="115" xr:uid="{00000000-0005-0000-0000-00003B000000}"/>
    <cellStyle name="40% - Accent4 7" xfId="130" xr:uid="{00000000-0005-0000-0000-000088000000}"/>
    <cellStyle name="40% - Accent4 8" xfId="143" xr:uid="{00000000-0005-0000-0000-000095000000}"/>
    <cellStyle name="40% - Accent4 9" xfId="156" xr:uid="{00000000-0005-0000-0000-0000BD000000}"/>
    <cellStyle name="40% - Accent5" xfId="36" builtinId="47" customBuiltin="1"/>
    <cellStyle name="40% - Accent5 2" xfId="60" xr:uid="{00000000-0005-0000-0000-00003D000000}"/>
    <cellStyle name="40% - Accent5 2 2" xfId="171" xr:uid="{00000000-0005-0000-0000-00003F000000}"/>
    <cellStyle name="40% - Accent5 3" xfId="73" xr:uid="{00000000-0005-0000-0000-00003E000000}"/>
    <cellStyle name="40% - Accent5 3 2" xfId="184" xr:uid="{00000000-0005-0000-0000-00004C000000}"/>
    <cellStyle name="40% - Accent5 4" xfId="86" xr:uid="{00000000-0005-0000-0000-00003F000000}"/>
    <cellStyle name="40% - Accent5 4 2" xfId="197" xr:uid="{00000000-0005-0000-0000-000059000000}"/>
    <cellStyle name="40% - Accent5 5" xfId="104" xr:uid="{00000000-0005-0000-0000-000040000000}"/>
    <cellStyle name="40% - Accent5 6" xfId="117" xr:uid="{00000000-0005-0000-0000-000041000000}"/>
    <cellStyle name="40% - Accent5 7" xfId="132" xr:uid="{00000000-0005-0000-0000-000089000000}"/>
    <cellStyle name="40% - Accent5 8" xfId="145" xr:uid="{00000000-0005-0000-0000-000096000000}"/>
    <cellStyle name="40% - Accent5 9" xfId="158" xr:uid="{00000000-0005-0000-0000-0000C1000000}"/>
    <cellStyle name="40% - Accent6" xfId="40" builtinId="51" customBuiltin="1"/>
    <cellStyle name="40% - Accent6 2" xfId="62" xr:uid="{00000000-0005-0000-0000-000043000000}"/>
    <cellStyle name="40% - Accent6 2 2" xfId="173" xr:uid="{00000000-0005-0000-0000-000040000000}"/>
    <cellStyle name="40% - Accent6 3" xfId="75" xr:uid="{00000000-0005-0000-0000-000044000000}"/>
    <cellStyle name="40% - Accent6 3 2" xfId="186" xr:uid="{00000000-0005-0000-0000-00004D000000}"/>
    <cellStyle name="40% - Accent6 4" xfId="88" xr:uid="{00000000-0005-0000-0000-000045000000}"/>
    <cellStyle name="40% - Accent6 4 2" xfId="199" xr:uid="{00000000-0005-0000-0000-00005A000000}"/>
    <cellStyle name="40% - Accent6 5" xfId="106" xr:uid="{00000000-0005-0000-0000-000046000000}"/>
    <cellStyle name="40% - Accent6 6" xfId="119" xr:uid="{00000000-0005-0000-0000-000047000000}"/>
    <cellStyle name="40% - Accent6 7" xfId="134" xr:uid="{00000000-0005-0000-0000-00008A000000}"/>
    <cellStyle name="40% - Accent6 8" xfId="147" xr:uid="{00000000-0005-0000-0000-000097000000}"/>
    <cellStyle name="40% - Accent6 9" xfId="160" xr:uid="{00000000-0005-0000-0000-0000C5000000}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Body: normal cell" xfId="42" xr:uid="{00000000-0005-0000-0000-000055000000}"/>
    <cellStyle name="Body: normal cell 2" xfId="202" xr:uid="{972D1D95-A9AF-4FB2-B80F-065FDE8E057A}"/>
    <cellStyle name="Calculation" xfId="11" builtinId="22" customBuiltin="1"/>
    <cellStyle name="Check Cell" xfId="13" builtinId="23" customBuiltin="1"/>
    <cellStyle name="Comma" xfId="120" builtinId="3"/>
    <cellStyle name="Comma 2" xfId="90" xr:uid="{00000000-0005-0000-0000-000059000000}"/>
    <cellStyle name="Explanatory Text" xfId="16" builtinId="53" customBuiltin="1"/>
    <cellStyle name="Font: Calibri, 9pt regular" xfId="43" xr:uid="{00000000-0005-0000-0000-00005C000000}"/>
    <cellStyle name="Footnotes: top row" xfId="44" xr:uid="{00000000-0005-0000-0000-00005D000000}"/>
    <cellStyle name="Good" xfId="6" builtinId="26" customBuiltin="1"/>
    <cellStyle name="Header: bottom row" xfId="45" xr:uid="{00000000-0005-0000-0000-00005F000000}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rmal 2" xfId="49" xr:uid="{00000000-0005-0000-0000-000069000000}"/>
    <cellStyle name="Normal 2 2" xfId="201" xr:uid="{4BB63A51-2EC7-4718-B2FB-ABA27866476E}"/>
    <cellStyle name="Normal 3" xfId="89" xr:uid="{00000000-0005-0000-0000-00006A000000}"/>
    <cellStyle name="Normal 4" xfId="92" xr:uid="{00000000-0005-0000-0000-00006B000000}"/>
    <cellStyle name="Normal 5" xfId="121" xr:uid="{00000000-0005-0000-0000-00006C000000}"/>
    <cellStyle name="Normal 6" xfId="200" xr:uid="{BBAF2C4E-4D67-4469-9103-43BB8C1B4368}"/>
    <cellStyle name="Note" xfId="15" builtinId="10" customBuiltin="1"/>
    <cellStyle name="Note 2" xfId="50" xr:uid="{00000000-0005-0000-0000-00006E000000}"/>
    <cellStyle name="Note 2 2" xfId="161" xr:uid="{00000000-0005-0000-0000-000041000000}"/>
    <cellStyle name="Note 3" xfId="63" xr:uid="{00000000-0005-0000-0000-00006F000000}"/>
    <cellStyle name="Note 3 2" xfId="174" xr:uid="{00000000-0005-0000-0000-00004E000000}"/>
    <cellStyle name="Note 4" xfId="76" xr:uid="{00000000-0005-0000-0000-000070000000}"/>
    <cellStyle name="Note 4 2" xfId="187" xr:uid="{00000000-0005-0000-0000-00005B000000}"/>
    <cellStyle name="Note 5" xfId="94" xr:uid="{00000000-0005-0000-0000-000071000000}"/>
    <cellStyle name="Note 6" xfId="107" xr:uid="{00000000-0005-0000-0000-000072000000}"/>
    <cellStyle name="Note 7" xfId="122" xr:uid="{00000000-0005-0000-0000-00008B000000}"/>
    <cellStyle name="Note 8" xfId="135" xr:uid="{00000000-0005-0000-0000-000098000000}"/>
    <cellStyle name="Note 9" xfId="148" xr:uid="{00000000-0005-0000-0000-0000C9000000}"/>
    <cellStyle name="Output" xfId="10" builtinId="21" customBuiltin="1"/>
    <cellStyle name="Parent row" xfId="46" xr:uid="{00000000-0005-0000-0000-000074000000}"/>
    <cellStyle name="Parent row 2" xfId="203" xr:uid="{FE825726-BCCB-4D49-8EB2-D0E4EBAE0971}"/>
    <cellStyle name="Percent" xfId="48" builtinId="5"/>
    <cellStyle name="Percent 2" xfId="91" xr:uid="{00000000-0005-0000-0000-000076000000}"/>
    <cellStyle name="Table title" xfId="47" xr:uid="{00000000-0005-0000-0000-000077000000}"/>
    <cellStyle name="Title" xfId="1" builtinId="15" customBuiltin="1"/>
    <cellStyle name="Title 2" xfId="93" xr:uid="{00000000-0005-0000-0000-000079000000}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'DEIS S-D Charts'!$A$14</c:f>
              <c:strCache>
                <c:ptCount val="1"/>
                <c:pt idx="0">
                  <c:v>Electricity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  <c:invertIfNegative val="0"/>
          <c:cat>
            <c:strRef>
              <c:f>'DEIS S-D Charts'!$B$13:$E$13</c:f>
              <c:strCache>
                <c:ptCount val="4"/>
                <c:pt idx="0">
                  <c:v>Residential</c:v>
                </c:pt>
                <c:pt idx="1">
                  <c:v>Commercial</c:v>
                </c:pt>
                <c:pt idx="2">
                  <c:v>Industrial</c:v>
                </c:pt>
                <c:pt idx="3">
                  <c:v>Transportation</c:v>
                </c:pt>
              </c:strCache>
            </c:strRef>
          </c:cat>
          <c:val>
            <c:numRef>
              <c:f>'DEIS S-D Charts'!$B$14:$E$14</c:f>
              <c:numCache>
                <c:formatCode>0.0</c:formatCode>
                <c:ptCount val="4"/>
                <c:pt idx="0">
                  <c:v>15.682592</c:v>
                </c:pt>
                <c:pt idx="1">
                  <c:v>14.278551</c:v>
                </c:pt>
                <c:pt idx="2">
                  <c:v>10.202503</c:v>
                </c:pt>
                <c:pt idx="3">
                  <c:v>1.050648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18-47BE-83C1-3FC0B06E56FA}"/>
            </c:ext>
          </c:extLst>
        </c:ser>
        <c:ser>
          <c:idx val="1"/>
          <c:order val="1"/>
          <c:tx>
            <c:strRef>
              <c:f>'DEIS S-D Charts'!$A$15</c:f>
              <c:strCache>
                <c:ptCount val="1"/>
                <c:pt idx="0">
                  <c:v>Renewable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rgbClr val="00B050"/>
              </a:solidFill>
            </a:ln>
          </c:spPr>
          <c:invertIfNegative val="0"/>
          <c:cat>
            <c:strRef>
              <c:f>'DEIS S-D Charts'!$B$13:$E$13</c:f>
              <c:strCache>
                <c:ptCount val="4"/>
                <c:pt idx="0">
                  <c:v>Residential</c:v>
                </c:pt>
                <c:pt idx="1">
                  <c:v>Commercial</c:v>
                </c:pt>
                <c:pt idx="2">
                  <c:v>Industrial</c:v>
                </c:pt>
                <c:pt idx="3">
                  <c:v>Transportation</c:v>
                </c:pt>
              </c:strCache>
            </c:strRef>
          </c:cat>
          <c:val>
            <c:numRef>
              <c:f>'DEIS S-D Charts'!$B$15:$E$15</c:f>
              <c:numCache>
                <c:formatCode>0.0</c:formatCode>
                <c:ptCount val="4"/>
                <c:pt idx="0">
                  <c:v>0.33811099999999999</c:v>
                </c:pt>
                <c:pt idx="1">
                  <c:v>0.131216</c:v>
                </c:pt>
                <c:pt idx="2" formatCode="0.00">
                  <c:v>2.9304329999999998</c:v>
                </c:pt>
                <c:pt idx="3">
                  <c:v>1.702914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18-47BE-83C1-3FC0B06E56FA}"/>
            </c:ext>
          </c:extLst>
        </c:ser>
        <c:ser>
          <c:idx val="2"/>
          <c:order val="2"/>
          <c:tx>
            <c:strRef>
              <c:f>'DEIS S-D Charts'!$A$16</c:f>
              <c:strCache>
                <c:ptCount val="1"/>
                <c:pt idx="0">
                  <c:v>Coal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'DEIS S-D Charts'!$B$13:$E$13</c:f>
              <c:strCache>
                <c:ptCount val="4"/>
                <c:pt idx="0">
                  <c:v>Residential</c:v>
                </c:pt>
                <c:pt idx="1">
                  <c:v>Commercial</c:v>
                </c:pt>
                <c:pt idx="2">
                  <c:v>Industrial</c:v>
                </c:pt>
                <c:pt idx="3">
                  <c:v>Transportation</c:v>
                </c:pt>
              </c:strCache>
            </c:strRef>
          </c:cat>
          <c:val>
            <c:numRef>
              <c:f>'DEIS S-D Charts'!$B$16:$E$16</c:f>
              <c:numCache>
                <c:formatCode>0.00</c:formatCode>
                <c:ptCount val="4"/>
                <c:pt idx="0" formatCode="0.0">
                  <c:v>0</c:v>
                </c:pt>
                <c:pt idx="1">
                  <c:v>1.2529E-2</c:v>
                </c:pt>
                <c:pt idx="2" formatCode="0.0">
                  <c:v>0.85827100000000001</c:v>
                </c:pt>
                <c:pt idx="3" formatCode="0.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18-47BE-83C1-3FC0B06E56FA}"/>
            </c:ext>
          </c:extLst>
        </c:ser>
        <c:ser>
          <c:idx val="3"/>
          <c:order val="3"/>
          <c:tx>
            <c:strRef>
              <c:f>'DEIS S-D Charts'!$A$17</c:f>
              <c:strCache>
                <c:ptCount val="1"/>
                <c:pt idx="0">
                  <c:v>Natural Gas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rgbClr val="FFC000"/>
              </a:solidFill>
            </a:ln>
          </c:spPr>
          <c:invertIfNegative val="0"/>
          <c:cat>
            <c:strRef>
              <c:f>'DEIS S-D Charts'!$B$13:$E$13</c:f>
              <c:strCache>
                <c:ptCount val="4"/>
                <c:pt idx="0">
                  <c:v>Residential</c:v>
                </c:pt>
                <c:pt idx="1">
                  <c:v>Commercial</c:v>
                </c:pt>
                <c:pt idx="2">
                  <c:v>Industrial</c:v>
                </c:pt>
                <c:pt idx="3">
                  <c:v>Transportation</c:v>
                </c:pt>
              </c:strCache>
            </c:strRef>
          </c:cat>
          <c:val>
            <c:numRef>
              <c:f>'DEIS S-D Charts'!$B$17:$E$17</c:f>
              <c:numCache>
                <c:formatCode>0.0</c:formatCode>
                <c:ptCount val="4"/>
                <c:pt idx="0">
                  <c:v>4.82341</c:v>
                </c:pt>
                <c:pt idx="1">
                  <c:v>3.7291690000000002</c:v>
                </c:pt>
                <c:pt idx="2">
                  <c:v>14.440488999999999</c:v>
                </c:pt>
                <c:pt idx="3">
                  <c:v>1.1627420000000002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218-47BE-83C1-3FC0B06E56FA}"/>
            </c:ext>
          </c:extLst>
        </c:ser>
        <c:ser>
          <c:idx val="4"/>
          <c:order val="4"/>
          <c:tx>
            <c:strRef>
              <c:f>'DEIS S-D Charts'!$A$18</c:f>
              <c:strCache>
                <c:ptCount val="1"/>
                <c:pt idx="0">
                  <c:v>LPG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rgbClr val="C00000"/>
              </a:solidFill>
            </a:ln>
          </c:spPr>
          <c:invertIfNegative val="0"/>
          <c:cat>
            <c:strRef>
              <c:f>'DEIS S-D Charts'!$B$13:$E$13</c:f>
              <c:strCache>
                <c:ptCount val="4"/>
                <c:pt idx="0">
                  <c:v>Residential</c:v>
                </c:pt>
                <c:pt idx="1">
                  <c:v>Commercial</c:v>
                </c:pt>
                <c:pt idx="2">
                  <c:v>Industrial</c:v>
                </c:pt>
                <c:pt idx="3">
                  <c:v>Transportation</c:v>
                </c:pt>
              </c:strCache>
            </c:strRef>
          </c:cat>
          <c:val>
            <c:numRef>
              <c:f>'DEIS S-D Charts'!$B$18:$E$18</c:f>
              <c:numCache>
                <c:formatCode>0.00</c:formatCode>
                <c:ptCount val="4"/>
                <c:pt idx="0">
                  <c:v>0.41619200000000001</c:v>
                </c:pt>
                <c:pt idx="1">
                  <c:v>0.21879699999999999</c:v>
                </c:pt>
                <c:pt idx="2" formatCode="0.0">
                  <c:v>5.1972120000000004</c:v>
                </c:pt>
                <c:pt idx="3">
                  <c:v>1.1937E-2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218-47BE-83C1-3FC0B06E56FA}"/>
            </c:ext>
          </c:extLst>
        </c:ser>
        <c:ser>
          <c:idx val="5"/>
          <c:order val="5"/>
          <c:tx>
            <c:strRef>
              <c:f>'DEIS S-D Charts'!$A$19</c:f>
              <c:strCache>
                <c:ptCount val="1"/>
                <c:pt idx="0">
                  <c:v>Petroleum</c:v>
                </c:pt>
              </c:strCache>
            </c:strRef>
          </c:tx>
          <c:spPr>
            <a:solidFill>
              <a:srgbClr val="7030A0"/>
            </a:solidFill>
            <a:ln>
              <a:solidFill>
                <a:srgbClr val="7030A0"/>
              </a:solidFill>
            </a:ln>
          </c:spPr>
          <c:invertIfNegative val="0"/>
          <c:cat>
            <c:strRef>
              <c:f>'DEIS S-D Charts'!$B$13:$E$13</c:f>
              <c:strCache>
                <c:ptCount val="4"/>
                <c:pt idx="0">
                  <c:v>Residential</c:v>
                </c:pt>
                <c:pt idx="1">
                  <c:v>Commercial</c:v>
                </c:pt>
                <c:pt idx="2">
                  <c:v>Industrial</c:v>
                </c:pt>
                <c:pt idx="3">
                  <c:v>Transportation</c:v>
                </c:pt>
              </c:strCache>
            </c:strRef>
          </c:cat>
          <c:val>
            <c:numRef>
              <c:f>'DEIS S-D Charts'!$B$19:$E$19</c:f>
              <c:numCache>
                <c:formatCode>0.00</c:formatCode>
                <c:ptCount val="4"/>
                <c:pt idx="0">
                  <c:v>0.275341</c:v>
                </c:pt>
                <c:pt idx="1">
                  <c:v>0.66032499999999994</c:v>
                </c:pt>
                <c:pt idx="2" formatCode="0.0">
                  <c:v>6.7102019999999989</c:v>
                </c:pt>
                <c:pt idx="3" formatCode="0.0">
                  <c:v>24.251826999999999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218-47BE-83C1-3FC0B06E56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0070144"/>
        <c:axId val="60071936"/>
      </c:barChart>
      <c:catAx>
        <c:axId val="600701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0071936"/>
        <c:crosses val="autoZero"/>
        <c:auto val="1"/>
        <c:lblAlgn val="ctr"/>
        <c:lblOffset val="100"/>
        <c:noMultiLvlLbl val="0"/>
      </c:catAx>
      <c:valAx>
        <c:axId val="60071936"/>
        <c:scaling>
          <c:orientation val="minMax"/>
          <c:max val="4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Quads (quadrillion Btu)</a:t>
                </a:r>
              </a:p>
            </c:rich>
          </c:tx>
          <c:layout>
            <c:manualLayout>
              <c:xMode val="edge"/>
              <c:yMode val="edge"/>
              <c:x val="1.8099551778262651E-2"/>
              <c:y val="0.30369670000848326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6007014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'DEIS S-D Charts'!$A$2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</c:spPr>
          <c:invertIfNegative val="0"/>
          <c:cat>
            <c:strRef>
              <c:f>'DEIS S-D Charts'!$B$1:$E$1</c:f>
              <c:strCache>
                <c:ptCount val="4"/>
                <c:pt idx="0">
                  <c:v>2020 Production</c:v>
                </c:pt>
                <c:pt idx="1">
                  <c:v>2020 Consumption</c:v>
                </c:pt>
                <c:pt idx="2">
                  <c:v>2050 Production</c:v>
                </c:pt>
                <c:pt idx="3">
                  <c:v>2050 Consumption</c:v>
                </c:pt>
              </c:strCache>
            </c:strRef>
          </c:cat>
          <c:val>
            <c:numRef>
              <c:f>'DEIS S-D Charts'!$B$2:$E$2</c:f>
              <c:numCache>
                <c:formatCode>0.0</c:formatCode>
                <c:ptCount val="4"/>
                <c:pt idx="0">
                  <c:v>8.2053379999999994</c:v>
                </c:pt>
                <c:pt idx="1">
                  <c:v>8.2053379999999994</c:v>
                </c:pt>
                <c:pt idx="2">
                  <c:v>6.2061510000000002</c:v>
                </c:pt>
                <c:pt idx="3">
                  <c:v>6.2061510000000002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9C-41F7-882F-EAF610611EB3}"/>
            </c:ext>
          </c:extLst>
        </c:ser>
        <c:ser>
          <c:idx val="1"/>
          <c:order val="1"/>
          <c:tx>
            <c:strRef>
              <c:f>'DEIS S-D Charts'!$A$3</c:f>
              <c:strCache>
                <c:ptCount val="1"/>
                <c:pt idx="0">
                  <c:v>Renewable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rgbClr val="00B050"/>
              </a:solidFill>
            </a:ln>
          </c:spPr>
          <c:invertIfNegative val="0"/>
          <c:cat>
            <c:strRef>
              <c:f>'DEIS S-D Charts'!$B$1:$E$1</c:f>
              <c:strCache>
                <c:ptCount val="4"/>
                <c:pt idx="0">
                  <c:v>2020 Production</c:v>
                </c:pt>
                <c:pt idx="1">
                  <c:v>2020 Consumption</c:v>
                </c:pt>
                <c:pt idx="2">
                  <c:v>2050 Production</c:v>
                </c:pt>
                <c:pt idx="3">
                  <c:v>2050 Consumption</c:v>
                </c:pt>
              </c:strCache>
            </c:strRef>
          </c:cat>
          <c:val>
            <c:numRef>
              <c:f>'DEIS S-D Charts'!$B$3:$E$3</c:f>
              <c:numCache>
                <c:formatCode>0.0</c:formatCode>
                <c:ptCount val="4"/>
                <c:pt idx="0">
                  <c:v>11.433071000000002</c:v>
                </c:pt>
                <c:pt idx="1">
                  <c:v>11.344614000000002</c:v>
                </c:pt>
                <c:pt idx="2">
                  <c:v>21.797822</c:v>
                </c:pt>
                <c:pt idx="3">
                  <c:v>21.508986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9C-41F7-882F-EAF610611EB3}"/>
            </c:ext>
          </c:extLst>
        </c:ser>
        <c:ser>
          <c:idx val="2"/>
          <c:order val="2"/>
          <c:tx>
            <c:strRef>
              <c:f>'DEIS S-D Charts'!$A$4</c:f>
              <c:strCache>
                <c:ptCount val="1"/>
                <c:pt idx="0">
                  <c:v>Coal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'DEIS S-D Charts'!$B$1:$E$1</c:f>
              <c:strCache>
                <c:ptCount val="4"/>
                <c:pt idx="0">
                  <c:v>2020 Production</c:v>
                </c:pt>
                <c:pt idx="1">
                  <c:v>2020 Consumption</c:v>
                </c:pt>
                <c:pt idx="2">
                  <c:v>2050 Production</c:v>
                </c:pt>
                <c:pt idx="3">
                  <c:v>2050 Consumption</c:v>
                </c:pt>
              </c:strCache>
            </c:strRef>
          </c:cat>
          <c:val>
            <c:numRef>
              <c:f>'DEIS S-D Charts'!$B$4:$E$4</c:f>
              <c:numCache>
                <c:formatCode>0.0</c:formatCode>
                <c:ptCount val="4"/>
                <c:pt idx="0">
                  <c:v>10.800087</c:v>
                </c:pt>
                <c:pt idx="1">
                  <c:v>8.9876520000000006</c:v>
                </c:pt>
                <c:pt idx="2">
                  <c:v>9.0817130000000006</c:v>
                </c:pt>
                <c:pt idx="3">
                  <c:v>6.6021679999999998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9C-41F7-882F-EAF610611EB3}"/>
            </c:ext>
          </c:extLst>
        </c:ser>
        <c:ser>
          <c:idx val="3"/>
          <c:order val="3"/>
          <c:tx>
            <c:strRef>
              <c:f>'DEIS S-D Charts'!$A$5</c:f>
              <c:strCache>
                <c:ptCount val="1"/>
                <c:pt idx="0">
                  <c:v>Dry Natural Gas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rgbClr val="FFC000"/>
              </a:solidFill>
            </a:ln>
          </c:spPr>
          <c:invertIfNegative val="0"/>
          <c:cat>
            <c:strRef>
              <c:f>'DEIS S-D Charts'!$B$1:$E$1</c:f>
              <c:strCache>
                <c:ptCount val="4"/>
                <c:pt idx="0">
                  <c:v>2020 Production</c:v>
                </c:pt>
                <c:pt idx="1">
                  <c:v>2020 Consumption</c:v>
                </c:pt>
                <c:pt idx="2">
                  <c:v>2050 Production</c:v>
                </c:pt>
                <c:pt idx="3">
                  <c:v>2050 Consumption</c:v>
                </c:pt>
              </c:strCache>
            </c:strRef>
          </c:cat>
          <c:val>
            <c:numRef>
              <c:f>'DEIS S-D Charts'!$B$5:$E$5</c:f>
              <c:numCache>
                <c:formatCode>0.0</c:formatCode>
                <c:ptCount val="4"/>
                <c:pt idx="0">
                  <c:v>35.144691000000002</c:v>
                </c:pt>
                <c:pt idx="1">
                  <c:v>31.894480000000001</c:v>
                </c:pt>
                <c:pt idx="2">
                  <c:v>44.583553000000002</c:v>
                </c:pt>
                <c:pt idx="3">
                  <c:v>36.697468000000001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89C-41F7-882F-EAF610611EB3}"/>
            </c:ext>
          </c:extLst>
        </c:ser>
        <c:ser>
          <c:idx val="4"/>
          <c:order val="4"/>
          <c:tx>
            <c:strRef>
              <c:f>'DEIS S-D Charts'!$A$6</c:f>
              <c:strCache>
                <c:ptCount val="1"/>
                <c:pt idx="0">
                  <c:v>NGL / LPG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rgbClr val="C00000"/>
              </a:solidFill>
            </a:ln>
          </c:spPr>
          <c:invertIfNegative val="0"/>
          <c:cat>
            <c:strRef>
              <c:f>'DEIS S-D Charts'!$B$1:$E$1</c:f>
              <c:strCache>
                <c:ptCount val="4"/>
                <c:pt idx="0">
                  <c:v>2020 Production</c:v>
                </c:pt>
                <c:pt idx="1">
                  <c:v>2020 Consumption</c:v>
                </c:pt>
                <c:pt idx="2">
                  <c:v>2050 Production</c:v>
                </c:pt>
                <c:pt idx="3">
                  <c:v>2050 Consumption</c:v>
                </c:pt>
              </c:strCache>
            </c:strRef>
          </c:cat>
          <c:val>
            <c:numRef>
              <c:f>'DEIS S-D Charts'!$B$6:$E$6</c:f>
              <c:numCache>
                <c:formatCode>0.0</c:formatCode>
                <c:ptCount val="4"/>
                <c:pt idx="0">
                  <c:v>6.5830979999999997</c:v>
                </c:pt>
                <c:pt idx="1">
                  <c:v>3.7599010000000002</c:v>
                </c:pt>
                <c:pt idx="2">
                  <c:v>8.0546290000000003</c:v>
                </c:pt>
                <c:pt idx="3">
                  <c:v>5.8441359999999998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89C-41F7-882F-EAF610611EB3}"/>
            </c:ext>
          </c:extLst>
        </c:ser>
        <c:ser>
          <c:idx val="5"/>
          <c:order val="5"/>
          <c:tx>
            <c:strRef>
              <c:f>'DEIS S-D Charts'!$A$7</c:f>
              <c:strCache>
                <c:ptCount val="1"/>
                <c:pt idx="0">
                  <c:v>Petroleum</c:v>
                </c:pt>
              </c:strCache>
            </c:strRef>
          </c:tx>
          <c:spPr>
            <a:solidFill>
              <a:srgbClr val="7030A0"/>
            </a:solidFill>
            <a:ln>
              <a:solidFill>
                <a:srgbClr val="7030A0"/>
              </a:solidFill>
            </a:ln>
          </c:spPr>
          <c:invertIfNegative val="0"/>
          <c:cat>
            <c:strRef>
              <c:f>'DEIS S-D Charts'!$B$1:$E$1</c:f>
              <c:strCache>
                <c:ptCount val="4"/>
                <c:pt idx="0">
                  <c:v>2020 Production</c:v>
                </c:pt>
                <c:pt idx="1">
                  <c:v>2020 Consumption</c:v>
                </c:pt>
                <c:pt idx="2">
                  <c:v>2050 Production</c:v>
                </c:pt>
                <c:pt idx="3">
                  <c:v>2050 Consumption</c:v>
                </c:pt>
              </c:strCache>
            </c:strRef>
          </c:cat>
          <c:val>
            <c:numRef>
              <c:f>'DEIS S-D Charts'!$B$7:$E$7</c:f>
              <c:numCache>
                <c:formatCode>0.0</c:formatCode>
                <c:ptCount val="4"/>
                <c:pt idx="0">
                  <c:v>23.8687</c:v>
                </c:pt>
                <c:pt idx="1">
                  <c:v>28.457889000000005</c:v>
                </c:pt>
                <c:pt idx="2">
                  <c:v>26.640561999999999</c:v>
                </c:pt>
                <c:pt idx="3">
                  <c:v>31.534025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89C-41F7-882F-EAF610611E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9871232"/>
        <c:axId val="59872768"/>
      </c:barChart>
      <c:catAx>
        <c:axId val="598712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59872768"/>
        <c:crosses val="autoZero"/>
        <c:auto val="1"/>
        <c:lblAlgn val="ctr"/>
        <c:lblOffset val="100"/>
        <c:noMultiLvlLbl val="0"/>
      </c:catAx>
      <c:valAx>
        <c:axId val="59872768"/>
        <c:scaling>
          <c:orientation val="minMax"/>
          <c:max val="12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Quads (quadrillion Btu)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5987123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161925</xdr:colOff>
      <xdr:row>20</xdr:row>
      <xdr:rowOff>133350</xdr:rowOff>
    </xdr:from>
    <xdr:to>
      <xdr:col>20</xdr:col>
      <xdr:colOff>238124</xdr:colOff>
      <xdr:row>39</xdr:row>
      <xdr:rowOff>85725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168274</xdr:colOff>
      <xdr:row>0</xdr:row>
      <xdr:rowOff>128586</xdr:rowOff>
    </xdr:from>
    <xdr:to>
      <xdr:col>20</xdr:col>
      <xdr:colOff>196849</xdr:colOff>
      <xdr:row>19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G177"/>
  <sheetViews>
    <sheetView workbookViewId="0">
      <pane xSplit="2" ySplit="3" topLeftCell="T4" activePane="bottomRight" state="frozen"/>
      <selection pane="topRight" activeCell="C1" sqref="C1"/>
      <selection pane="bottomLeft" activeCell="A4" sqref="A4"/>
      <selection pane="bottomRight" activeCell="AF63" sqref="AF63"/>
    </sheetView>
  </sheetViews>
  <sheetFormatPr defaultRowHeight="15" customHeight="1"/>
  <cols>
    <col min="1" max="1" width="39.609375" customWidth="1"/>
    <col min="25" max="25" width="9.33203125" bestFit="1" customWidth="1"/>
  </cols>
  <sheetData>
    <row r="1" spans="1:32" ht="15" customHeight="1">
      <c r="A1" s="27" t="s">
        <v>0</v>
      </c>
      <c r="V1" s="111">
        <f>V62-L62</f>
        <v>-0.47370800000000024</v>
      </c>
    </row>
    <row r="2" spans="1:32" ht="15" customHeight="1">
      <c r="A2" s="1" t="s">
        <v>1</v>
      </c>
      <c r="V2" s="110">
        <f>V62/L62-1</f>
        <v>-3.2008389475451704E-2</v>
      </c>
    </row>
    <row r="3" spans="1:32" ht="15" customHeight="1" thickBot="1">
      <c r="A3" s="2" t="s">
        <v>7</v>
      </c>
      <c r="B3" s="74">
        <v>2020</v>
      </c>
      <c r="C3" s="2">
        <v>2021</v>
      </c>
      <c r="D3" s="2">
        <v>2022</v>
      </c>
      <c r="E3" s="2">
        <v>2023</v>
      </c>
      <c r="F3" s="2">
        <v>2024</v>
      </c>
      <c r="G3" s="2">
        <v>2025</v>
      </c>
      <c r="H3" s="2">
        <v>2026</v>
      </c>
      <c r="I3" s="2">
        <v>2027</v>
      </c>
      <c r="J3" s="2">
        <v>2028</v>
      </c>
      <c r="K3" s="2">
        <v>2029</v>
      </c>
      <c r="L3" s="2">
        <v>2030</v>
      </c>
      <c r="M3" s="2">
        <v>2031</v>
      </c>
      <c r="N3" s="2">
        <v>2032</v>
      </c>
      <c r="O3" s="2">
        <v>2033</v>
      </c>
      <c r="P3" s="2">
        <v>2034</v>
      </c>
      <c r="Q3" s="2">
        <v>2035</v>
      </c>
      <c r="R3" s="2">
        <v>2036</v>
      </c>
      <c r="S3" s="2">
        <v>2037</v>
      </c>
      <c r="T3" s="2">
        <v>2038</v>
      </c>
      <c r="U3" s="2">
        <v>2039</v>
      </c>
      <c r="V3" s="74">
        <v>2040</v>
      </c>
      <c r="W3" s="2">
        <v>2041</v>
      </c>
      <c r="X3" s="2">
        <v>2042</v>
      </c>
      <c r="Y3" s="2">
        <v>2043</v>
      </c>
      <c r="Z3" s="2">
        <v>2044</v>
      </c>
      <c r="AA3" s="2">
        <v>2045</v>
      </c>
      <c r="AB3" s="2">
        <v>2046</v>
      </c>
      <c r="AC3" s="2">
        <v>2047</v>
      </c>
      <c r="AD3" s="2">
        <v>2048</v>
      </c>
      <c r="AE3" s="2">
        <v>2049</v>
      </c>
      <c r="AF3" s="74">
        <v>2050</v>
      </c>
    </row>
    <row r="4" spans="1:32" ht="15" customHeight="1" thickTop="1">
      <c r="A4" s="28" t="s">
        <v>394</v>
      </c>
      <c r="B4" s="90">
        <f>(B8+B10+B12+B23+B26+B28)/(B13+B29)</f>
        <v>0.938712452693651</v>
      </c>
      <c r="V4" s="89">
        <f>(V8+V10+V12+V23+V26+V28)/(V13+V29)</f>
        <v>0.94423389763221821</v>
      </c>
      <c r="X4" s="80"/>
      <c r="Y4" s="24" t="s">
        <v>345</v>
      </c>
      <c r="AF4" s="89">
        <f>(AF8+AF10+AF12+AF23+AF26+AF28)/(AF13+AF29)</f>
        <v>0.94940350756273117</v>
      </c>
    </row>
    <row r="5" spans="1:32" ht="15" customHeight="1">
      <c r="A5" s="3" t="s">
        <v>8</v>
      </c>
      <c r="B5" s="25">
        <v>0.45517999999999997</v>
      </c>
      <c r="C5" s="25">
        <v>0.47404499999999999</v>
      </c>
      <c r="D5" s="25">
        <v>0.47081800000000001</v>
      </c>
      <c r="E5" s="25">
        <v>0.46705000000000002</v>
      </c>
      <c r="F5" s="25">
        <v>0.46312199999999998</v>
      </c>
      <c r="G5" s="25">
        <v>0.45916000000000001</v>
      </c>
      <c r="H5" s="25">
        <v>0.45528800000000003</v>
      </c>
      <c r="I5" s="25">
        <v>0.45177400000000001</v>
      </c>
      <c r="J5" s="25">
        <v>0.448461</v>
      </c>
      <c r="K5" s="25">
        <v>0.44548300000000002</v>
      </c>
      <c r="L5" s="25">
        <v>0.44253900000000002</v>
      </c>
      <c r="M5" s="25">
        <v>0.43985200000000002</v>
      </c>
      <c r="N5" s="25">
        <v>0.437278</v>
      </c>
      <c r="O5" s="25">
        <v>0.434946</v>
      </c>
      <c r="P5" s="25">
        <v>0.43286200000000002</v>
      </c>
      <c r="Q5" s="25">
        <v>0.43111699999999997</v>
      </c>
      <c r="R5" s="25">
        <v>0.42948599999999998</v>
      </c>
      <c r="S5" s="25">
        <v>0.42797000000000002</v>
      </c>
      <c r="T5" s="25">
        <v>0.42651699999999998</v>
      </c>
      <c r="U5" s="25">
        <v>0.42517300000000002</v>
      </c>
      <c r="V5" s="25">
        <v>0.42393199999999998</v>
      </c>
      <c r="W5" s="25">
        <v>0.422732</v>
      </c>
      <c r="X5" s="25">
        <v>0.42161500000000002</v>
      </c>
      <c r="Y5" s="25">
        <v>0.42058699999999999</v>
      </c>
      <c r="Z5" s="25">
        <v>0.41968699999999998</v>
      </c>
      <c r="AA5" s="25">
        <v>0.419045</v>
      </c>
      <c r="AB5" s="25">
        <v>0.41842400000000002</v>
      </c>
      <c r="AC5" s="25">
        <v>0.41772300000000001</v>
      </c>
      <c r="AD5" s="25">
        <v>0.41708400000000001</v>
      </c>
      <c r="AE5" s="25">
        <v>0.41658000000000001</v>
      </c>
      <c r="AF5" s="25">
        <v>0.41619200000000001</v>
      </c>
    </row>
    <row r="6" spans="1:32" ht="15" customHeight="1">
      <c r="A6" s="3" t="s">
        <v>420</v>
      </c>
      <c r="B6" s="25">
        <v>0.42927399999999999</v>
      </c>
      <c r="C6" s="25">
        <v>0.45496599999999998</v>
      </c>
      <c r="D6" s="25">
        <v>0.45233800000000002</v>
      </c>
      <c r="E6" s="25">
        <v>0.43859300000000001</v>
      </c>
      <c r="F6" s="25">
        <v>0.42568099999999998</v>
      </c>
      <c r="G6" s="25">
        <v>0.41445599999999999</v>
      </c>
      <c r="H6" s="25">
        <v>0.404474</v>
      </c>
      <c r="I6" s="25">
        <v>0.39604200000000001</v>
      </c>
      <c r="J6" s="25">
        <v>0.38822699999999999</v>
      </c>
      <c r="K6" s="25">
        <v>0.38123899999999999</v>
      </c>
      <c r="L6" s="25">
        <v>0.37464900000000001</v>
      </c>
      <c r="M6" s="25">
        <v>0.36843999999999999</v>
      </c>
      <c r="N6" s="25">
        <v>0.36236200000000002</v>
      </c>
      <c r="O6" s="25">
        <v>0.35661599999999999</v>
      </c>
      <c r="P6" s="25">
        <v>0.35106599999999999</v>
      </c>
      <c r="Q6" s="25">
        <v>0.345831</v>
      </c>
      <c r="R6" s="25">
        <v>0.34066400000000002</v>
      </c>
      <c r="S6" s="25">
        <v>0.33549099999999998</v>
      </c>
      <c r="T6" s="25">
        <v>0.33036500000000002</v>
      </c>
      <c r="U6" s="25">
        <v>0.32558900000000002</v>
      </c>
      <c r="V6" s="25">
        <v>0.32074200000000003</v>
      </c>
      <c r="W6" s="25">
        <v>0.315938</v>
      </c>
      <c r="X6" s="25">
        <v>0.31121300000000002</v>
      </c>
      <c r="Y6" s="25">
        <v>0.30646200000000001</v>
      </c>
      <c r="Z6" s="25">
        <v>0.30197200000000002</v>
      </c>
      <c r="AA6" s="25">
        <v>0.29757499999999998</v>
      </c>
      <c r="AB6" s="25">
        <v>0.29300999999999999</v>
      </c>
      <c r="AC6" s="25">
        <v>0.288385</v>
      </c>
      <c r="AD6" s="25">
        <v>0.28395900000000002</v>
      </c>
      <c r="AE6" s="25">
        <v>0.27958899999999998</v>
      </c>
      <c r="AF6" s="25">
        <v>0.275341</v>
      </c>
    </row>
    <row r="7" spans="1:32" ht="15" customHeight="1">
      <c r="A7" s="3" t="s">
        <v>11</v>
      </c>
      <c r="B7" s="101">
        <v>0.88445399999999996</v>
      </c>
      <c r="C7" s="25">
        <v>0.92901100000000003</v>
      </c>
      <c r="D7" s="25">
        <v>0.92315700000000001</v>
      </c>
      <c r="E7" s="25">
        <v>0.90564299999999998</v>
      </c>
      <c r="F7" s="25">
        <v>0.88880300000000001</v>
      </c>
      <c r="G7" s="25">
        <v>0.87361599999999995</v>
      </c>
      <c r="H7" s="25">
        <v>0.85976200000000003</v>
      </c>
      <c r="I7" s="25">
        <v>0.84781600000000001</v>
      </c>
      <c r="J7" s="25">
        <v>0.83668900000000002</v>
      </c>
      <c r="K7" s="25">
        <v>0.82672199999999996</v>
      </c>
      <c r="L7" s="25">
        <v>0.81718800000000003</v>
      </c>
      <c r="M7" s="25">
        <v>0.80829200000000001</v>
      </c>
      <c r="N7" s="25">
        <v>0.79964000000000002</v>
      </c>
      <c r="O7" s="25">
        <v>0.79156199999999999</v>
      </c>
      <c r="P7" s="25">
        <v>0.78392799999999996</v>
      </c>
      <c r="Q7" s="25">
        <v>0.77694799999999997</v>
      </c>
      <c r="R7" s="25">
        <v>0.77015</v>
      </c>
      <c r="S7" s="25">
        <v>0.76346099999999995</v>
      </c>
      <c r="T7" s="25">
        <v>0.75688100000000003</v>
      </c>
      <c r="U7" s="25">
        <v>0.75076200000000004</v>
      </c>
      <c r="V7" s="101">
        <v>0.74467399999999995</v>
      </c>
      <c r="W7" s="25">
        <v>0.73867099999999997</v>
      </c>
      <c r="X7" s="25">
        <v>0.73282800000000003</v>
      </c>
      <c r="Y7" s="25">
        <v>0.72704899999999995</v>
      </c>
      <c r="Z7" s="25">
        <v>0.72165999999999997</v>
      </c>
      <c r="AA7" s="25">
        <v>0.71662000000000003</v>
      </c>
      <c r="AB7" s="25">
        <v>0.71143400000000001</v>
      </c>
      <c r="AC7" s="25">
        <v>0.70610700000000004</v>
      </c>
      <c r="AD7" s="25">
        <v>0.701044</v>
      </c>
      <c r="AE7" s="25">
        <v>0.69616900000000004</v>
      </c>
      <c r="AF7" s="101">
        <v>0.69153299999999995</v>
      </c>
    </row>
    <row r="8" spans="1:32" ht="15" customHeight="1">
      <c r="A8" s="3" t="s">
        <v>3</v>
      </c>
      <c r="B8" s="101">
        <v>4.9693500000000004</v>
      </c>
      <c r="C8" s="25">
        <v>4.8413839999999997</v>
      </c>
      <c r="D8" s="25">
        <v>4.9784160000000002</v>
      </c>
      <c r="E8" s="25">
        <v>4.970707</v>
      </c>
      <c r="F8" s="25">
        <v>4.9723800000000002</v>
      </c>
      <c r="G8" s="25">
        <v>4.9680289999999996</v>
      </c>
      <c r="H8" s="25">
        <v>4.9561640000000002</v>
      </c>
      <c r="I8" s="25">
        <v>4.9427760000000003</v>
      </c>
      <c r="J8" s="25">
        <v>4.931273</v>
      </c>
      <c r="K8" s="25">
        <v>4.9201389999999998</v>
      </c>
      <c r="L8" s="25">
        <v>4.9037559999999996</v>
      </c>
      <c r="M8" s="25">
        <v>4.8919119999999996</v>
      </c>
      <c r="N8" s="25">
        <v>4.8830520000000002</v>
      </c>
      <c r="O8" s="25">
        <v>4.8745240000000001</v>
      </c>
      <c r="P8" s="25">
        <v>4.8660610000000002</v>
      </c>
      <c r="Q8" s="25">
        <v>4.8602069999999999</v>
      </c>
      <c r="R8" s="25">
        <v>4.8555999999999999</v>
      </c>
      <c r="S8" s="25">
        <v>4.8510710000000001</v>
      </c>
      <c r="T8" s="25">
        <v>4.8468929999999997</v>
      </c>
      <c r="U8" s="25">
        <v>4.8430160000000004</v>
      </c>
      <c r="V8" s="101">
        <v>4.8409740000000001</v>
      </c>
      <c r="W8" s="25">
        <v>4.8388660000000003</v>
      </c>
      <c r="X8" s="25">
        <v>4.837218</v>
      </c>
      <c r="Y8" s="25">
        <v>4.8357599999999996</v>
      </c>
      <c r="Z8" s="25">
        <v>4.8353489999999999</v>
      </c>
      <c r="AA8" s="25">
        <v>4.8343420000000004</v>
      </c>
      <c r="AB8" s="25">
        <v>4.8336639999999997</v>
      </c>
      <c r="AC8" s="25">
        <v>4.8320689999999997</v>
      </c>
      <c r="AD8" s="25">
        <v>4.8300200000000002</v>
      </c>
      <c r="AE8" s="25">
        <v>4.8267600000000002</v>
      </c>
      <c r="AF8" s="101">
        <v>4.82341</v>
      </c>
    </row>
    <row r="9" spans="1:32" ht="15" customHeight="1">
      <c r="A9" s="3" t="s">
        <v>421</v>
      </c>
      <c r="B9" s="101">
        <v>0.45751199999999997</v>
      </c>
      <c r="C9" s="25">
        <v>0.45433299999999999</v>
      </c>
      <c r="D9" s="25">
        <v>0.443909</v>
      </c>
      <c r="E9" s="25">
        <v>0.448911</v>
      </c>
      <c r="F9" s="25">
        <v>0.45432600000000001</v>
      </c>
      <c r="G9" s="25">
        <v>0.45631699999999997</v>
      </c>
      <c r="H9" s="25">
        <v>0.45534000000000002</v>
      </c>
      <c r="I9" s="25">
        <v>0.45182099999999997</v>
      </c>
      <c r="J9" s="25">
        <v>0.44889299999999999</v>
      </c>
      <c r="K9" s="25">
        <v>0.444799</v>
      </c>
      <c r="L9" s="25">
        <v>0.44039800000000001</v>
      </c>
      <c r="M9" s="25">
        <v>0.43509900000000001</v>
      </c>
      <c r="N9" s="25">
        <v>0.42979099999999998</v>
      </c>
      <c r="O9" s="25">
        <v>0.423655</v>
      </c>
      <c r="P9" s="25">
        <v>0.416962</v>
      </c>
      <c r="Q9" s="25">
        <v>0.40978399999999998</v>
      </c>
      <c r="R9" s="25">
        <v>0.40250999999999998</v>
      </c>
      <c r="S9" s="25">
        <v>0.39616499999999999</v>
      </c>
      <c r="T9" s="25">
        <v>0.3906</v>
      </c>
      <c r="U9" s="25">
        <v>0.38444800000000001</v>
      </c>
      <c r="V9" s="101">
        <v>0.37942199999999998</v>
      </c>
      <c r="W9" s="25">
        <v>0.37479000000000001</v>
      </c>
      <c r="X9" s="25">
        <v>0.37020500000000001</v>
      </c>
      <c r="Y9" s="25">
        <v>0.36615700000000001</v>
      </c>
      <c r="Z9" s="25">
        <v>0.36159400000000003</v>
      </c>
      <c r="AA9" s="25">
        <v>0.35714499999999999</v>
      </c>
      <c r="AB9" s="25">
        <v>0.35383199999999998</v>
      </c>
      <c r="AC9" s="25">
        <v>0.35059000000000001</v>
      </c>
      <c r="AD9" s="25">
        <v>0.34657500000000002</v>
      </c>
      <c r="AE9" s="25">
        <v>0.34247</v>
      </c>
      <c r="AF9" s="25">
        <v>0.33811099999999999</v>
      </c>
    </row>
    <row r="10" spans="1:32" ht="15" customHeight="1">
      <c r="A10" s="3" t="s">
        <v>12</v>
      </c>
      <c r="B10" s="25">
        <v>5.0527329999999999</v>
      </c>
      <c r="C10" s="25">
        <v>5.085547</v>
      </c>
      <c r="D10" s="25">
        <v>5.0913269999999997</v>
      </c>
      <c r="E10" s="25">
        <v>5.1017200000000003</v>
      </c>
      <c r="F10" s="25">
        <v>5.1157349999999999</v>
      </c>
      <c r="G10" s="25">
        <v>5.1314440000000001</v>
      </c>
      <c r="H10" s="25">
        <v>5.1537369999999996</v>
      </c>
      <c r="I10" s="25">
        <v>5.1757869999999997</v>
      </c>
      <c r="J10" s="25">
        <v>5.2014500000000004</v>
      </c>
      <c r="K10" s="25">
        <v>5.2290000000000001</v>
      </c>
      <c r="L10" s="25">
        <v>5.2579370000000001</v>
      </c>
      <c r="M10" s="25">
        <v>5.2901400000000001</v>
      </c>
      <c r="N10" s="25">
        <v>5.3263020000000001</v>
      </c>
      <c r="O10" s="25">
        <v>5.3608200000000004</v>
      </c>
      <c r="P10" s="25">
        <v>5.4004899999999996</v>
      </c>
      <c r="Q10" s="25">
        <v>5.4420989999999998</v>
      </c>
      <c r="R10" s="25">
        <v>5.487025</v>
      </c>
      <c r="S10" s="25">
        <v>5.5343660000000003</v>
      </c>
      <c r="T10" s="25">
        <v>5.5825040000000001</v>
      </c>
      <c r="U10" s="25">
        <v>5.6304860000000003</v>
      </c>
      <c r="V10" s="25">
        <v>5.6746730000000003</v>
      </c>
      <c r="W10" s="25">
        <v>5.7185180000000004</v>
      </c>
      <c r="X10" s="25">
        <v>5.7633760000000001</v>
      </c>
      <c r="Y10" s="25">
        <v>5.8127529999999998</v>
      </c>
      <c r="Z10" s="25">
        <v>5.862584</v>
      </c>
      <c r="AA10" s="25">
        <v>5.9120359999999996</v>
      </c>
      <c r="AB10" s="25">
        <v>5.9633729999999998</v>
      </c>
      <c r="AC10" s="25">
        <v>6.0135569999999996</v>
      </c>
      <c r="AD10" s="25">
        <v>6.0654950000000003</v>
      </c>
      <c r="AE10" s="25">
        <v>6.1199370000000002</v>
      </c>
      <c r="AF10" s="25">
        <v>6.1779190000000002</v>
      </c>
    </row>
    <row r="11" spans="1:32" ht="15" customHeight="1">
      <c r="A11" s="28" t="s">
        <v>13</v>
      </c>
      <c r="B11" s="100">
        <v>11.364051999999999</v>
      </c>
      <c r="C11" s="100">
        <v>11.310276999999999</v>
      </c>
      <c r="D11" s="100">
        <v>11.436809999999999</v>
      </c>
      <c r="E11" s="100">
        <v>11.426983</v>
      </c>
      <c r="F11" s="100">
        <v>11.431243</v>
      </c>
      <c r="G11" s="100">
        <v>11.429406</v>
      </c>
      <c r="H11" s="100">
        <v>11.425001999999999</v>
      </c>
      <c r="I11" s="100">
        <v>11.418199</v>
      </c>
      <c r="J11" s="100">
        <v>11.418305</v>
      </c>
      <c r="K11" s="100">
        <v>11.42066</v>
      </c>
      <c r="L11" s="100">
        <v>11.419279</v>
      </c>
      <c r="M11" s="100">
        <v>11.425442</v>
      </c>
      <c r="N11" s="100">
        <v>11.438783000000001</v>
      </c>
      <c r="O11" s="100">
        <v>11.450561</v>
      </c>
      <c r="P11" s="100">
        <v>11.46744</v>
      </c>
      <c r="Q11" s="100">
        <v>11.489039</v>
      </c>
      <c r="R11" s="100">
        <v>11.515283999999999</v>
      </c>
      <c r="S11" s="100">
        <v>11.545061</v>
      </c>
      <c r="T11" s="100">
        <v>11.576879</v>
      </c>
      <c r="U11" s="100">
        <v>11.608712000000001</v>
      </c>
      <c r="V11" s="100">
        <v>11.639742</v>
      </c>
      <c r="W11" s="100">
        <v>11.670845999999999</v>
      </c>
      <c r="X11" s="100">
        <v>11.703628999999999</v>
      </c>
      <c r="Y11" s="100">
        <v>11.741718000000001</v>
      </c>
      <c r="Z11" s="100">
        <v>11.781186999999999</v>
      </c>
      <c r="AA11" s="100">
        <v>11.820144000000001</v>
      </c>
      <c r="AB11" s="100">
        <v>11.862303000000001</v>
      </c>
      <c r="AC11" s="100">
        <v>11.902324</v>
      </c>
      <c r="AD11" s="100">
        <v>11.943133</v>
      </c>
      <c r="AE11" s="100">
        <v>11.985336</v>
      </c>
      <c r="AF11" s="100">
        <v>12.030972</v>
      </c>
    </row>
    <row r="12" spans="1:32" ht="15" customHeight="1">
      <c r="A12" s="3" t="s">
        <v>14</v>
      </c>
      <c r="B12" s="25">
        <v>9.4179560000000002</v>
      </c>
      <c r="C12" s="25">
        <v>9.4692589999999992</v>
      </c>
      <c r="D12" s="25">
        <v>9.5235859999999999</v>
      </c>
      <c r="E12" s="25">
        <v>9.3535579999999996</v>
      </c>
      <c r="F12" s="25">
        <v>9.192634</v>
      </c>
      <c r="G12" s="25">
        <v>8.9611440000000009</v>
      </c>
      <c r="H12" s="25">
        <v>8.7546029999999995</v>
      </c>
      <c r="I12" s="25">
        <v>8.6916949999999993</v>
      </c>
      <c r="J12" s="25">
        <v>8.6860269999999993</v>
      </c>
      <c r="K12" s="25">
        <v>8.6995719999999999</v>
      </c>
      <c r="L12" s="25">
        <v>8.7289549999999991</v>
      </c>
      <c r="M12" s="25">
        <v>8.7613850000000006</v>
      </c>
      <c r="N12" s="25">
        <v>8.7698009999999993</v>
      </c>
      <c r="O12" s="25">
        <v>8.7926420000000007</v>
      </c>
      <c r="P12" s="25">
        <v>8.8117920000000005</v>
      </c>
      <c r="Q12" s="25">
        <v>8.8543400000000005</v>
      </c>
      <c r="R12" s="25">
        <v>8.8960539999999995</v>
      </c>
      <c r="S12" s="25">
        <v>8.9436619999999998</v>
      </c>
      <c r="T12" s="25">
        <v>8.9716509999999996</v>
      </c>
      <c r="U12" s="25">
        <v>9.0014699999999994</v>
      </c>
      <c r="V12" s="25">
        <v>9.0304009999999995</v>
      </c>
      <c r="W12" s="25">
        <v>9.0712130000000002</v>
      </c>
      <c r="X12" s="25">
        <v>9.1142409999999998</v>
      </c>
      <c r="Y12" s="25">
        <v>9.1562610000000006</v>
      </c>
      <c r="Z12" s="25">
        <v>9.1960940000000004</v>
      </c>
      <c r="AA12" s="25">
        <v>9.2340040000000005</v>
      </c>
      <c r="AB12" s="25">
        <v>9.2814379999999996</v>
      </c>
      <c r="AC12" s="25">
        <v>9.3317099999999993</v>
      </c>
      <c r="AD12" s="25">
        <v>9.3964409999999994</v>
      </c>
      <c r="AE12" s="25">
        <v>9.4543610000000005</v>
      </c>
      <c r="AF12" s="25">
        <v>9.5046730000000004</v>
      </c>
    </row>
    <row r="13" spans="1:32" ht="15" customHeight="1">
      <c r="A13" s="28" t="s">
        <v>4</v>
      </c>
      <c r="B13" s="105">
        <v>20.782008999999999</v>
      </c>
      <c r="C13" s="100">
        <v>20.779537000000001</v>
      </c>
      <c r="D13" s="100">
        <v>20.960395999999999</v>
      </c>
      <c r="E13" s="100">
        <v>20.780539999999998</v>
      </c>
      <c r="F13" s="100">
        <v>20.623877</v>
      </c>
      <c r="G13" s="100">
        <v>20.390550999999999</v>
      </c>
      <c r="H13" s="100">
        <v>20.179604999999999</v>
      </c>
      <c r="I13" s="100">
        <v>20.109894000000001</v>
      </c>
      <c r="J13" s="100">
        <v>20.104331999999999</v>
      </c>
      <c r="K13" s="100">
        <v>20.120232000000001</v>
      </c>
      <c r="L13" s="100">
        <v>20.148235</v>
      </c>
      <c r="M13" s="100">
        <v>20.186827000000001</v>
      </c>
      <c r="N13" s="100">
        <v>20.208583999999998</v>
      </c>
      <c r="O13" s="100">
        <v>20.243202</v>
      </c>
      <c r="P13" s="100">
        <v>20.279232</v>
      </c>
      <c r="Q13" s="100">
        <v>20.34338</v>
      </c>
      <c r="R13" s="100">
        <v>20.411339000000002</v>
      </c>
      <c r="S13" s="100">
        <v>20.488724000000001</v>
      </c>
      <c r="T13" s="100">
        <v>20.548531000000001</v>
      </c>
      <c r="U13" s="100">
        <v>20.610181999999998</v>
      </c>
      <c r="V13" s="105">
        <v>20.670142999999999</v>
      </c>
      <c r="W13" s="100">
        <v>20.742058</v>
      </c>
      <c r="X13" s="100">
        <v>20.817871</v>
      </c>
      <c r="Y13" s="100">
        <v>20.89798</v>
      </c>
      <c r="Z13" s="100">
        <v>20.97728</v>
      </c>
      <c r="AA13" s="100">
        <v>21.054148000000001</v>
      </c>
      <c r="AB13" s="100">
        <v>21.143742</v>
      </c>
      <c r="AC13" s="100">
        <v>21.234034000000001</v>
      </c>
      <c r="AD13" s="100">
        <v>21.339573000000001</v>
      </c>
      <c r="AE13" s="100">
        <v>21.439696999999999</v>
      </c>
      <c r="AF13" s="100">
        <v>21.535644999999999</v>
      </c>
    </row>
    <row r="14" spans="1:32" ht="15" customHeight="1">
      <c r="A14" s="28" t="s">
        <v>395</v>
      </c>
      <c r="B14" s="45">
        <f>B13/B163</f>
        <v>0.22364472078912478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45">
        <f>V13/V163</f>
        <v>0.20276408998845449</v>
      </c>
      <c r="W14" s="42"/>
      <c r="X14" s="86"/>
      <c r="Y14" s="29"/>
      <c r="Z14" s="29"/>
      <c r="AA14" s="29"/>
      <c r="AB14" s="29"/>
      <c r="AC14" s="29"/>
      <c r="AD14" s="29"/>
      <c r="AE14" s="29"/>
      <c r="AF14" s="45">
        <f>AF13/AF163</f>
        <v>0.19818544868559543</v>
      </c>
    </row>
    <row r="15" spans="1:32" ht="15" customHeight="1">
      <c r="A15" s="92" t="s">
        <v>458</v>
      </c>
      <c r="B15" s="91">
        <f>B10+B12</f>
        <v>14.470689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91">
        <f>V10+V12</f>
        <v>14.705074</v>
      </c>
      <c r="W15" s="84"/>
      <c r="X15" s="84"/>
      <c r="Y15" s="29"/>
      <c r="Z15" s="29"/>
      <c r="AA15" s="29"/>
      <c r="AB15" s="29"/>
      <c r="AC15" s="29"/>
      <c r="AD15" s="29"/>
      <c r="AE15" s="29"/>
      <c r="AF15" s="91">
        <f>AF10+AF12</f>
        <v>15.682592</v>
      </c>
    </row>
    <row r="16" spans="1:32" ht="15" customHeight="1">
      <c r="A16" s="28" t="s">
        <v>15</v>
      </c>
    </row>
    <row r="17" spans="1:32" ht="15" customHeight="1">
      <c r="A17" s="3" t="s">
        <v>8</v>
      </c>
      <c r="B17" s="25">
        <v>0.16908999999999999</v>
      </c>
      <c r="C17" s="25">
        <v>0.17043</v>
      </c>
      <c r="D17" s="25">
        <v>0.17107800000000001</v>
      </c>
      <c r="E17" s="25">
        <v>0.172316</v>
      </c>
      <c r="F17" s="25">
        <v>0.17356099999999999</v>
      </c>
      <c r="G17" s="25">
        <v>0.174816</v>
      </c>
      <c r="H17" s="25">
        <v>0.176343</v>
      </c>
      <c r="I17" s="25">
        <v>0.177955</v>
      </c>
      <c r="J17" s="25">
        <v>0.17940600000000001</v>
      </c>
      <c r="K17" s="25">
        <v>0.18099000000000001</v>
      </c>
      <c r="L17" s="25">
        <v>0.182417</v>
      </c>
      <c r="M17" s="25">
        <v>0.184083</v>
      </c>
      <c r="N17" s="25">
        <v>0.18573300000000001</v>
      </c>
      <c r="O17" s="25">
        <v>0.18750500000000001</v>
      </c>
      <c r="P17" s="25">
        <v>0.189335</v>
      </c>
      <c r="Q17" s="25">
        <v>0.19115399999999999</v>
      </c>
      <c r="R17" s="25">
        <v>0.192913</v>
      </c>
      <c r="S17" s="25">
        <v>0.19464500000000001</v>
      </c>
      <c r="T17" s="25">
        <v>0.19633400000000001</v>
      </c>
      <c r="U17" s="25">
        <v>0.19808000000000001</v>
      </c>
      <c r="V17" s="25">
        <v>0.19978199999999999</v>
      </c>
      <c r="W17" s="25">
        <v>0.201515</v>
      </c>
      <c r="X17" s="25">
        <v>0.203344</v>
      </c>
      <c r="Y17" s="25">
        <v>0.20515</v>
      </c>
      <c r="Z17" s="25">
        <v>0.207034</v>
      </c>
      <c r="AA17" s="25">
        <v>0.209041</v>
      </c>
      <c r="AB17" s="25">
        <v>0.210896</v>
      </c>
      <c r="AC17" s="25">
        <v>0.21277799999999999</v>
      </c>
      <c r="AD17" s="25">
        <v>0.214758</v>
      </c>
      <c r="AE17" s="25">
        <v>0.21676799999999999</v>
      </c>
      <c r="AF17" s="25">
        <v>0.21879699999999999</v>
      </c>
    </row>
    <row r="18" spans="1:32" ht="15" customHeight="1">
      <c r="A18" s="3" t="s">
        <v>422</v>
      </c>
      <c r="B18" s="25">
        <v>0.32368000000000002</v>
      </c>
      <c r="C18" s="25">
        <v>0.35236000000000001</v>
      </c>
      <c r="D18" s="25">
        <v>0.35635699999999998</v>
      </c>
      <c r="E18" s="25">
        <v>0.36029099999999997</v>
      </c>
      <c r="F18" s="25">
        <v>0.36460799999999999</v>
      </c>
      <c r="G18" s="25">
        <v>0.36872700000000003</v>
      </c>
      <c r="H18" s="25">
        <v>0.36910199999999999</v>
      </c>
      <c r="I18" s="25">
        <v>0.36950100000000002</v>
      </c>
      <c r="J18" s="25">
        <v>0.369535</v>
      </c>
      <c r="K18" s="25">
        <v>0.369811</v>
      </c>
      <c r="L18" s="25">
        <v>0.369612</v>
      </c>
      <c r="M18" s="25">
        <v>0.370091</v>
      </c>
      <c r="N18" s="25">
        <v>0.37027199999999999</v>
      </c>
      <c r="O18" s="25">
        <v>0.37069299999999999</v>
      </c>
      <c r="P18" s="25">
        <v>0.37104199999999998</v>
      </c>
      <c r="Q18" s="25">
        <v>0.371446</v>
      </c>
      <c r="R18" s="25">
        <v>0.37181599999999998</v>
      </c>
      <c r="S18" s="25">
        <v>0.37216300000000002</v>
      </c>
      <c r="T18" s="25">
        <v>0.37246600000000002</v>
      </c>
      <c r="U18" s="25">
        <v>0.37296699999999999</v>
      </c>
      <c r="V18" s="25">
        <v>0.37321700000000002</v>
      </c>
      <c r="W18" s="25">
        <v>0.37359599999999998</v>
      </c>
      <c r="X18" s="25">
        <v>0.37403999999999998</v>
      </c>
      <c r="Y18" s="25">
        <v>0.37449300000000002</v>
      </c>
      <c r="Z18" s="25">
        <v>0.37501000000000001</v>
      </c>
      <c r="AA18" s="25">
        <v>0.375614</v>
      </c>
      <c r="AB18" s="25">
        <v>0.37596499999999999</v>
      </c>
      <c r="AC18" s="25">
        <v>0.37648999999999999</v>
      </c>
      <c r="AD18" s="25">
        <v>0.376973</v>
      </c>
      <c r="AE18" s="25">
        <v>0.37757600000000002</v>
      </c>
      <c r="AF18" s="25">
        <v>0.37813200000000002</v>
      </c>
    </row>
    <row r="19" spans="1:32" ht="15" customHeight="1">
      <c r="A19" s="3" t="s">
        <v>9</v>
      </c>
      <c r="B19" s="25">
        <v>1.33E-3</v>
      </c>
      <c r="C19" s="25">
        <v>1.5E-3</v>
      </c>
      <c r="D19" s="25">
        <v>1.5169999999999999E-3</v>
      </c>
      <c r="E19" s="25">
        <v>1.596E-3</v>
      </c>
      <c r="F19" s="25">
        <v>1.578E-3</v>
      </c>
      <c r="G19" s="25">
        <v>1.647E-3</v>
      </c>
      <c r="H19" s="25">
        <v>1.544E-3</v>
      </c>
      <c r="I19" s="25">
        <v>1.5E-3</v>
      </c>
      <c r="J19" s="25">
        <v>1.387E-3</v>
      </c>
      <c r="K19" s="25">
        <v>1.341E-3</v>
      </c>
      <c r="L19" s="25">
        <v>1.2329999999999999E-3</v>
      </c>
      <c r="M19" s="25">
        <v>1.191E-3</v>
      </c>
      <c r="N19" s="25">
        <v>1.1360000000000001E-3</v>
      </c>
      <c r="O19" s="25">
        <v>1.1069999999999999E-3</v>
      </c>
      <c r="P19" s="25">
        <v>1.085E-3</v>
      </c>
      <c r="Q19" s="25">
        <v>1.0679999999999999E-3</v>
      </c>
      <c r="R19" s="25">
        <v>1.0460000000000001E-3</v>
      </c>
      <c r="S19" s="25">
        <v>1.0089999999999999E-3</v>
      </c>
      <c r="T19" s="25">
        <v>9.7099999999999997E-4</v>
      </c>
      <c r="U19" s="25">
        <v>9.6699999999999998E-4</v>
      </c>
      <c r="V19" s="25">
        <v>9.1699999999999995E-4</v>
      </c>
      <c r="W19" s="25">
        <v>8.8599999999999996E-4</v>
      </c>
      <c r="X19" s="25">
        <v>8.6499999999999999E-4</v>
      </c>
      <c r="Y19" s="25">
        <v>8.2299999999999995E-4</v>
      </c>
      <c r="Z19" s="25">
        <v>8.1999999999999998E-4</v>
      </c>
      <c r="AA19" s="25">
        <v>8.0800000000000002E-4</v>
      </c>
      <c r="AB19" s="25">
        <v>7.76E-4</v>
      </c>
      <c r="AC19" s="25">
        <v>7.6199999999999998E-4</v>
      </c>
      <c r="AD19" s="25">
        <v>7.6599999999999997E-4</v>
      </c>
      <c r="AE19" s="25">
        <v>7.54E-4</v>
      </c>
      <c r="AF19" s="25">
        <v>7.5000000000000002E-4</v>
      </c>
    </row>
    <row r="20" spans="1:32" ht="15" customHeight="1">
      <c r="A20" s="3" t="s">
        <v>10</v>
      </c>
      <c r="B20" s="25">
        <v>0.30936999999999998</v>
      </c>
      <c r="C20" s="25">
        <v>0.32117000000000001</v>
      </c>
      <c r="D20" s="25">
        <v>0.33239600000000002</v>
      </c>
      <c r="E20" s="25">
        <v>0.33070699999999997</v>
      </c>
      <c r="F20" s="25">
        <v>0.32967099999999999</v>
      </c>
      <c r="G20" s="25">
        <v>0.32994099999999998</v>
      </c>
      <c r="H20" s="25">
        <v>0.32929900000000001</v>
      </c>
      <c r="I20" s="25">
        <v>0.32788800000000001</v>
      </c>
      <c r="J20" s="25">
        <v>0.32495400000000002</v>
      </c>
      <c r="K20" s="25">
        <v>0.32215100000000002</v>
      </c>
      <c r="L20" s="25">
        <v>0.31869199999999998</v>
      </c>
      <c r="M20" s="25">
        <v>0.31597500000000001</v>
      </c>
      <c r="N20" s="25">
        <v>0.31334600000000001</v>
      </c>
      <c r="O20" s="25">
        <v>0.31124299999999999</v>
      </c>
      <c r="P20" s="25">
        <v>0.30930200000000002</v>
      </c>
      <c r="Q20" s="25">
        <v>0.30754599999999999</v>
      </c>
      <c r="R20" s="25">
        <v>0.30576900000000001</v>
      </c>
      <c r="S20" s="25">
        <v>0.30368899999999999</v>
      </c>
      <c r="T20" s="25">
        <v>0.30142000000000002</v>
      </c>
      <c r="U20" s="25">
        <v>0.299543</v>
      </c>
      <c r="V20" s="25">
        <v>0.297205</v>
      </c>
      <c r="W20" s="25">
        <v>0.29490699999999997</v>
      </c>
      <c r="X20" s="25">
        <v>0.29276600000000003</v>
      </c>
      <c r="Y20" s="25">
        <v>0.290603</v>
      </c>
      <c r="Z20" s="25">
        <v>0.28887099999999999</v>
      </c>
      <c r="AA20" s="25">
        <v>0.28717300000000001</v>
      </c>
      <c r="AB20" s="25">
        <v>0.28522999999999998</v>
      </c>
      <c r="AC20" s="25">
        <v>0.28320800000000002</v>
      </c>
      <c r="AD20" s="25">
        <v>0.28154400000000002</v>
      </c>
      <c r="AE20" s="25">
        <v>0.27987899999999999</v>
      </c>
      <c r="AF20" s="25">
        <v>0.27834199999999998</v>
      </c>
    </row>
    <row r="21" spans="1:32" ht="15" customHeight="1">
      <c r="A21" s="3" t="s">
        <v>16</v>
      </c>
      <c r="B21" s="25">
        <v>2.2899999999999999E-3</v>
      </c>
      <c r="C21" s="25">
        <v>2.2899999999999999E-3</v>
      </c>
      <c r="D21" s="25">
        <v>2.1559999999999999E-3</v>
      </c>
      <c r="E21" s="25">
        <v>2.281E-3</v>
      </c>
      <c r="F21" s="25">
        <v>2.8349999999999998E-3</v>
      </c>
      <c r="G21" s="25">
        <v>3.581E-3</v>
      </c>
      <c r="H21" s="25">
        <v>3.333E-3</v>
      </c>
      <c r="I21" s="25">
        <v>3.3059999999999999E-3</v>
      </c>
      <c r="J21" s="25">
        <v>3.2049999999999999E-3</v>
      </c>
      <c r="K21" s="25">
        <v>3.1710000000000002E-3</v>
      </c>
      <c r="L21" s="25">
        <v>3.0969999999999999E-3</v>
      </c>
      <c r="M21" s="25">
        <v>3.0829999999999998E-3</v>
      </c>
      <c r="N21" s="25">
        <v>3.0500000000000002E-3</v>
      </c>
      <c r="O21" s="25">
        <v>3.0530000000000002E-3</v>
      </c>
      <c r="P21" s="25">
        <v>3.0590000000000001E-3</v>
      </c>
      <c r="Q21" s="25">
        <v>3.065E-3</v>
      </c>
      <c r="R21" s="25">
        <v>3.088E-3</v>
      </c>
      <c r="S21" s="25">
        <v>3.1210000000000001E-3</v>
      </c>
      <c r="T21" s="25">
        <v>3.0990000000000002E-3</v>
      </c>
      <c r="U21" s="25">
        <v>3.1310000000000001E-3</v>
      </c>
      <c r="V21" s="25">
        <v>2.9919999999999999E-3</v>
      </c>
      <c r="W21" s="25">
        <v>2.9710000000000001E-3</v>
      </c>
      <c r="X21" s="25">
        <v>2.9819999999999998E-3</v>
      </c>
      <c r="Y21" s="25">
        <v>3.0040000000000002E-3</v>
      </c>
      <c r="Z21" s="25">
        <v>3.0209999999999998E-3</v>
      </c>
      <c r="AA21" s="25">
        <v>3.0439999999999998E-3</v>
      </c>
      <c r="AB21" s="25">
        <v>3.045E-3</v>
      </c>
      <c r="AC21" s="25">
        <v>3.0539999999999999E-3</v>
      </c>
      <c r="AD21" s="25">
        <v>3.0720000000000001E-3</v>
      </c>
      <c r="AE21" s="25">
        <v>3.0860000000000002E-3</v>
      </c>
      <c r="AF21" s="25">
        <v>3.1020000000000002E-3</v>
      </c>
    </row>
    <row r="22" spans="1:32" ht="15" customHeight="1">
      <c r="A22" s="3" t="s">
        <v>11</v>
      </c>
      <c r="B22" s="101">
        <v>0.80576000000000003</v>
      </c>
      <c r="C22" s="25">
        <v>0.84775</v>
      </c>
      <c r="D22" s="25">
        <v>0.86350499999999997</v>
      </c>
      <c r="E22" s="25">
        <v>0.86719100000000005</v>
      </c>
      <c r="F22" s="25">
        <v>0.87225299999999995</v>
      </c>
      <c r="G22" s="25">
        <v>0.87871299999999997</v>
      </c>
      <c r="H22" s="25">
        <v>0.87961999999999996</v>
      </c>
      <c r="I22" s="25">
        <v>0.88014899999999996</v>
      </c>
      <c r="J22" s="25">
        <v>0.87848800000000005</v>
      </c>
      <c r="K22" s="25">
        <v>0.87746400000000002</v>
      </c>
      <c r="L22" s="25">
        <v>0.87505100000000002</v>
      </c>
      <c r="M22" s="25">
        <v>0.87442399999999998</v>
      </c>
      <c r="N22" s="25">
        <v>0.87353700000000001</v>
      </c>
      <c r="O22" s="25">
        <v>0.87360099999999996</v>
      </c>
      <c r="P22" s="25">
        <v>0.87382300000000002</v>
      </c>
      <c r="Q22" s="25">
        <v>0.87427900000000003</v>
      </c>
      <c r="R22" s="25">
        <v>0.87463100000000005</v>
      </c>
      <c r="S22" s="25">
        <v>0.87462700000000004</v>
      </c>
      <c r="T22" s="25">
        <v>0.87429100000000004</v>
      </c>
      <c r="U22" s="25">
        <v>0.87468800000000002</v>
      </c>
      <c r="V22" s="101">
        <v>0.87411399999999995</v>
      </c>
      <c r="W22" s="25">
        <v>0.87387700000000001</v>
      </c>
      <c r="X22" s="25">
        <v>0.87399700000000002</v>
      </c>
      <c r="Y22" s="25">
        <v>0.87407199999999996</v>
      </c>
      <c r="Z22" s="25">
        <v>0.87475599999999998</v>
      </c>
      <c r="AA22" s="25">
        <v>0.87568100000000004</v>
      </c>
      <c r="AB22" s="25">
        <v>0.87591200000000002</v>
      </c>
      <c r="AC22" s="25">
        <v>0.87629199999999996</v>
      </c>
      <c r="AD22" s="25">
        <v>0.87711399999999995</v>
      </c>
      <c r="AE22" s="25">
        <v>0.87806399999999996</v>
      </c>
      <c r="AF22" s="25">
        <v>0.87912199999999996</v>
      </c>
    </row>
    <row r="23" spans="1:32" ht="15" customHeight="1">
      <c r="A23" s="3" t="s">
        <v>3</v>
      </c>
      <c r="B23" s="101">
        <v>3.3130389999999998</v>
      </c>
      <c r="C23" s="25">
        <v>3.4220869999999999</v>
      </c>
      <c r="D23" s="25">
        <v>3.3935200000000001</v>
      </c>
      <c r="E23" s="25">
        <v>3.5036510000000001</v>
      </c>
      <c r="F23" s="25">
        <v>3.569261</v>
      </c>
      <c r="G23" s="25">
        <v>3.6281210000000002</v>
      </c>
      <c r="H23" s="25">
        <v>3.6347179999999999</v>
      </c>
      <c r="I23" s="25">
        <v>3.636774</v>
      </c>
      <c r="J23" s="25">
        <v>3.637975</v>
      </c>
      <c r="K23" s="25">
        <v>3.6365729999999998</v>
      </c>
      <c r="L23" s="25">
        <v>3.6281680000000001</v>
      </c>
      <c r="M23" s="25">
        <v>3.629257</v>
      </c>
      <c r="N23" s="25">
        <v>3.6344560000000001</v>
      </c>
      <c r="O23" s="25">
        <v>3.639338</v>
      </c>
      <c r="P23" s="25">
        <v>3.6436190000000002</v>
      </c>
      <c r="Q23" s="25">
        <v>3.6501100000000002</v>
      </c>
      <c r="R23" s="25">
        <v>3.6579700000000002</v>
      </c>
      <c r="S23" s="25">
        <v>3.6650390000000002</v>
      </c>
      <c r="T23" s="25">
        <v>3.6710280000000002</v>
      </c>
      <c r="U23" s="25">
        <v>3.6764079999999999</v>
      </c>
      <c r="V23" s="25">
        <v>3.6826690000000002</v>
      </c>
      <c r="W23" s="25">
        <v>3.6899419999999998</v>
      </c>
      <c r="X23" s="25">
        <v>3.6974879999999999</v>
      </c>
      <c r="Y23" s="25">
        <v>3.7044609999999998</v>
      </c>
      <c r="Z23" s="25">
        <v>3.711992</v>
      </c>
      <c r="AA23" s="25">
        <v>3.7175910000000001</v>
      </c>
      <c r="AB23" s="25">
        <v>3.7228889999999999</v>
      </c>
      <c r="AC23" s="25">
        <v>3.726569</v>
      </c>
      <c r="AD23" s="25">
        <v>3.728961</v>
      </c>
      <c r="AE23" s="25">
        <v>3.7295829999999999</v>
      </c>
      <c r="AF23" s="25">
        <v>3.7291690000000002</v>
      </c>
    </row>
    <row r="24" spans="1:32" ht="15" customHeight="1">
      <c r="A24" s="3" t="s">
        <v>2</v>
      </c>
      <c r="B24" s="101">
        <v>1.7229999999999999E-2</v>
      </c>
      <c r="C24" s="25">
        <v>1.5640000000000001E-2</v>
      </c>
      <c r="D24" s="25">
        <v>1.4035000000000001E-2</v>
      </c>
      <c r="E24" s="25">
        <v>1.5413E-2</v>
      </c>
      <c r="F24" s="25">
        <v>1.5117E-2</v>
      </c>
      <c r="G24" s="25">
        <v>1.4992E-2</v>
      </c>
      <c r="H24" s="25">
        <v>1.4925000000000001E-2</v>
      </c>
      <c r="I24" s="25">
        <v>1.4909E-2</v>
      </c>
      <c r="J24" s="25">
        <v>1.4822E-2</v>
      </c>
      <c r="K24" s="25">
        <v>1.4695E-2</v>
      </c>
      <c r="L24" s="25">
        <v>1.4566000000000001E-2</v>
      </c>
      <c r="M24" s="25">
        <v>1.4422000000000001E-2</v>
      </c>
      <c r="N24" s="25">
        <v>1.4271000000000001E-2</v>
      </c>
      <c r="O24" s="25">
        <v>1.4132E-2</v>
      </c>
      <c r="P24" s="25">
        <v>1.4E-2</v>
      </c>
      <c r="Q24" s="25">
        <v>1.3847999999999999E-2</v>
      </c>
      <c r="R24" s="25">
        <v>1.3664000000000001E-2</v>
      </c>
      <c r="S24" s="25">
        <v>1.3565000000000001E-2</v>
      </c>
      <c r="T24" s="25">
        <v>1.3480000000000001E-2</v>
      </c>
      <c r="U24" s="25">
        <v>1.3431999999999999E-2</v>
      </c>
      <c r="V24" s="101">
        <v>1.3331000000000001E-2</v>
      </c>
      <c r="W24" s="25">
        <v>1.3254999999999999E-2</v>
      </c>
      <c r="X24" s="25">
        <v>1.3176999999999999E-2</v>
      </c>
      <c r="Y24" s="25">
        <v>1.3076000000000001E-2</v>
      </c>
      <c r="Z24" s="25">
        <v>1.2991000000000001E-2</v>
      </c>
      <c r="AA24" s="25">
        <v>1.2942E-2</v>
      </c>
      <c r="AB24" s="25">
        <v>1.2859000000000001E-2</v>
      </c>
      <c r="AC24" s="25">
        <v>1.2784E-2</v>
      </c>
      <c r="AD24" s="25">
        <v>1.2730999999999999E-2</v>
      </c>
      <c r="AE24" s="25">
        <v>1.2630000000000001E-2</v>
      </c>
      <c r="AF24" s="25">
        <v>1.2529E-2</v>
      </c>
    </row>
    <row r="25" spans="1:32" ht="15" customHeight="1">
      <c r="A25" s="3" t="s">
        <v>423</v>
      </c>
      <c r="B25" s="101">
        <v>0.131216</v>
      </c>
      <c r="C25" s="25">
        <v>0.131216</v>
      </c>
      <c r="D25" s="25">
        <v>0.131216</v>
      </c>
      <c r="E25" s="25">
        <v>0.131216</v>
      </c>
      <c r="F25" s="25">
        <v>0.131216</v>
      </c>
      <c r="G25" s="25">
        <v>0.131216</v>
      </c>
      <c r="H25" s="25">
        <v>0.131216</v>
      </c>
      <c r="I25" s="25">
        <v>0.131216</v>
      </c>
      <c r="J25" s="25">
        <v>0.131216</v>
      </c>
      <c r="K25" s="25">
        <v>0.131216</v>
      </c>
      <c r="L25" s="25">
        <v>0.131216</v>
      </c>
      <c r="M25" s="25">
        <v>0.131216</v>
      </c>
      <c r="N25" s="25">
        <v>0.131216</v>
      </c>
      <c r="O25" s="25">
        <v>0.131216</v>
      </c>
      <c r="P25" s="25">
        <v>0.131216</v>
      </c>
      <c r="Q25" s="25">
        <v>0.131216</v>
      </c>
      <c r="R25" s="25">
        <v>0.131216</v>
      </c>
      <c r="S25" s="25">
        <v>0.131216</v>
      </c>
      <c r="T25" s="25">
        <v>0.131216</v>
      </c>
      <c r="U25" s="25">
        <v>0.131216</v>
      </c>
      <c r="V25" s="101">
        <v>0.131216</v>
      </c>
      <c r="W25" s="25">
        <v>0.131216</v>
      </c>
      <c r="X25" s="25">
        <v>0.131216</v>
      </c>
      <c r="Y25" s="25">
        <v>0.131216</v>
      </c>
      <c r="Z25" s="25">
        <v>0.131216</v>
      </c>
      <c r="AA25" s="25">
        <v>0.131216</v>
      </c>
      <c r="AB25" s="25">
        <v>0.131216</v>
      </c>
      <c r="AC25" s="25">
        <v>0.131216</v>
      </c>
      <c r="AD25" s="25">
        <v>0.131216</v>
      </c>
      <c r="AE25" s="25">
        <v>0.131216</v>
      </c>
      <c r="AF25" s="25">
        <v>0.131216</v>
      </c>
    </row>
    <row r="26" spans="1:32" ht="15" customHeight="1">
      <c r="A26" s="3" t="s">
        <v>12</v>
      </c>
      <c r="B26" s="25">
        <v>4.3354299999999997</v>
      </c>
      <c r="C26" s="25">
        <v>4.3956049999999998</v>
      </c>
      <c r="D26" s="25">
        <v>4.490564</v>
      </c>
      <c r="E26" s="25">
        <v>4.5579850000000004</v>
      </c>
      <c r="F26" s="25">
        <v>4.6327299999999996</v>
      </c>
      <c r="G26" s="25">
        <v>4.7054830000000001</v>
      </c>
      <c r="H26" s="25">
        <v>4.7149419999999997</v>
      </c>
      <c r="I26" s="25">
        <v>4.72438</v>
      </c>
      <c r="J26" s="25">
        <v>4.737476</v>
      </c>
      <c r="K26" s="25">
        <v>4.750947</v>
      </c>
      <c r="L26" s="25">
        <v>4.7594010000000004</v>
      </c>
      <c r="M26" s="25">
        <v>4.7724190000000002</v>
      </c>
      <c r="N26" s="25">
        <v>4.7960520000000004</v>
      </c>
      <c r="O26" s="25">
        <v>4.8149379999999997</v>
      </c>
      <c r="P26" s="25">
        <v>4.8411059999999999</v>
      </c>
      <c r="Q26" s="25">
        <v>4.865653</v>
      </c>
      <c r="R26" s="25">
        <v>4.893783</v>
      </c>
      <c r="S26" s="25">
        <v>4.9271760000000002</v>
      </c>
      <c r="T26" s="25">
        <v>4.9632779999999999</v>
      </c>
      <c r="U26" s="25">
        <v>5.0012150000000002</v>
      </c>
      <c r="V26" s="25">
        <v>5.0369650000000004</v>
      </c>
      <c r="W26" s="25">
        <v>5.0773830000000002</v>
      </c>
      <c r="X26" s="25">
        <v>5.118773</v>
      </c>
      <c r="Y26" s="25">
        <v>5.1726330000000003</v>
      </c>
      <c r="Z26" s="25">
        <v>5.2246810000000004</v>
      </c>
      <c r="AA26" s="25">
        <v>5.2809790000000003</v>
      </c>
      <c r="AB26" s="25">
        <v>5.3402219999999998</v>
      </c>
      <c r="AC26" s="25">
        <v>5.40219</v>
      </c>
      <c r="AD26" s="25">
        <v>5.4692540000000003</v>
      </c>
      <c r="AE26" s="25">
        <v>5.5445120000000001</v>
      </c>
      <c r="AF26" s="25">
        <v>5.6248189999999996</v>
      </c>
    </row>
    <row r="27" spans="1:32" ht="15" customHeight="1">
      <c r="A27" s="28" t="s">
        <v>13</v>
      </c>
      <c r="B27" s="29">
        <v>8.6026749999999996</v>
      </c>
      <c r="C27" s="29">
        <v>8.8122980000000002</v>
      </c>
      <c r="D27" s="29">
        <v>8.8928399999999996</v>
      </c>
      <c r="E27" s="29">
        <v>9.0754549999999998</v>
      </c>
      <c r="F27" s="29">
        <v>9.2205750000000002</v>
      </c>
      <c r="G27" s="29">
        <v>9.3585239999999992</v>
      </c>
      <c r="H27" s="29">
        <v>9.3754209999999993</v>
      </c>
      <c r="I27" s="29">
        <v>9.3874270000000006</v>
      </c>
      <c r="J27" s="29">
        <v>9.3999769999999998</v>
      </c>
      <c r="K27" s="29">
        <v>9.4108970000000003</v>
      </c>
      <c r="L27" s="29">
        <v>9.4084009999999996</v>
      </c>
      <c r="M27" s="29">
        <v>9.4217370000000003</v>
      </c>
      <c r="N27" s="29">
        <v>9.4495319999999996</v>
      </c>
      <c r="O27" s="29">
        <v>9.4732249999999993</v>
      </c>
      <c r="P27" s="29">
        <v>9.5037640000000003</v>
      </c>
      <c r="Q27" s="29">
        <v>9.5351060000000007</v>
      </c>
      <c r="R27" s="29">
        <v>9.5712639999999993</v>
      </c>
      <c r="S27" s="29">
        <v>9.6116250000000001</v>
      </c>
      <c r="T27" s="29">
        <v>9.6532920000000004</v>
      </c>
      <c r="U27" s="29">
        <v>9.6969589999999997</v>
      </c>
      <c r="V27" s="29">
        <v>9.7382960000000001</v>
      </c>
      <c r="W27" s="29">
        <v>9.7856719999999999</v>
      </c>
      <c r="X27" s="29">
        <v>9.8346509999999991</v>
      </c>
      <c r="Y27" s="29">
        <v>9.8954579999999996</v>
      </c>
      <c r="Z27" s="29">
        <v>9.9556349999999991</v>
      </c>
      <c r="AA27" s="29">
        <v>10.018408000000001</v>
      </c>
      <c r="AB27" s="29">
        <v>10.083097</v>
      </c>
      <c r="AC27" s="29">
        <v>10.149053</v>
      </c>
      <c r="AD27" s="29">
        <v>10.219275</v>
      </c>
      <c r="AE27" s="29">
        <v>10.296004999999999</v>
      </c>
      <c r="AF27" s="29">
        <v>10.376855000000001</v>
      </c>
    </row>
    <row r="28" spans="1:32" ht="15" customHeight="1">
      <c r="A28" s="3" t="s">
        <v>14</v>
      </c>
      <c r="B28" s="25">
        <v>8.0809519999999999</v>
      </c>
      <c r="C28" s="25">
        <v>8.1845909999999993</v>
      </c>
      <c r="D28" s="25">
        <v>8.3998279999999994</v>
      </c>
      <c r="E28" s="25">
        <v>8.3566669999999998</v>
      </c>
      <c r="F28" s="25">
        <v>8.3247060000000008</v>
      </c>
      <c r="G28" s="25">
        <v>8.2172800000000006</v>
      </c>
      <c r="H28" s="25">
        <v>8.009226</v>
      </c>
      <c r="I28" s="25">
        <v>7.9336469999999997</v>
      </c>
      <c r="J28" s="25">
        <v>7.911225</v>
      </c>
      <c r="K28" s="25">
        <v>7.9042279999999998</v>
      </c>
      <c r="L28" s="25">
        <v>7.9013109999999998</v>
      </c>
      <c r="M28" s="25">
        <v>7.9039489999999999</v>
      </c>
      <c r="N28" s="25">
        <v>7.8967400000000003</v>
      </c>
      <c r="O28" s="25">
        <v>7.8973040000000001</v>
      </c>
      <c r="P28" s="25">
        <v>7.8990650000000002</v>
      </c>
      <c r="Q28" s="25">
        <v>7.9164570000000003</v>
      </c>
      <c r="R28" s="25">
        <v>7.9342370000000004</v>
      </c>
      <c r="S28" s="25">
        <v>7.9624300000000003</v>
      </c>
      <c r="T28" s="25">
        <v>7.9764920000000004</v>
      </c>
      <c r="U28" s="25">
        <v>7.9954520000000002</v>
      </c>
      <c r="V28" s="25">
        <v>8.0155829999999995</v>
      </c>
      <c r="W28" s="25">
        <v>8.0541889999999992</v>
      </c>
      <c r="X28" s="25">
        <v>8.0948619999999991</v>
      </c>
      <c r="Y28" s="25">
        <v>8.1479429999999997</v>
      </c>
      <c r="Z28" s="25">
        <v>8.1954750000000001</v>
      </c>
      <c r="AA28" s="25">
        <v>8.2483559999999994</v>
      </c>
      <c r="AB28" s="25">
        <v>8.3115620000000003</v>
      </c>
      <c r="AC28" s="25">
        <v>8.3830039999999997</v>
      </c>
      <c r="AD28" s="25">
        <v>8.472766</v>
      </c>
      <c r="AE28" s="25">
        <v>8.5654170000000001</v>
      </c>
      <c r="AF28" s="25">
        <v>8.6537319999999998</v>
      </c>
    </row>
    <row r="29" spans="1:32" ht="15" customHeight="1">
      <c r="A29" s="28" t="s">
        <v>4</v>
      </c>
      <c r="B29" s="82">
        <v>16.683627999999999</v>
      </c>
      <c r="C29" s="29">
        <v>16.996888999999999</v>
      </c>
      <c r="D29" s="29">
        <v>17.292667000000002</v>
      </c>
      <c r="E29" s="29">
        <v>17.432120999999999</v>
      </c>
      <c r="F29" s="29">
        <v>17.545280000000002</v>
      </c>
      <c r="G29" s="29">
        <v>17.575806</v>
      </c>
      <c r="H29" s="29">
        <v>17.384647000000001</v>
      </c>
      <c r="I29" s="29">
        <v>17.321075</v>
      </c>
      <c r="J29" s="29">
        <v>17.311202999999999</v>
      </c>
      <c r="K29" s="29">
        <v>17.315124999999998</v>
      </c>
      <c r="L29" s="29">
        <v>17.309711</v>
      </c>
      <c r="M29" s="29">
        <v>17.325686000000001</v>
      </c>
      <c r="N29" s="29">
        <v>17.346271999999999</v>
      </c>
      <c r="O29" s="29">
        <v>17.370529000000001</v>
      </c>
      <c r="P29" s="29">
        <v>17.402828</v>
      </c>
      <c r="Q29" s="29">
        <v>17.451563</v>
      </c>
      <c r="R29" s="29">
        <v>17.505500999999999</v>
      </c>
      <c r="S29" s="29">
        <v>17.574055000000001</v>
      </c>
      <c r="T29" s="29">
        <v>17.629784000000001</v>
      </c>
      <c r="U29" s="29">
        <v>17.692409999999999</v>
      </c>
      <c r="V29" s="44">
        <v>17.753879999999999</v>
      </c>
      <c r="W29" s="29">
        <v>17.839860999999999</v>
      </c>
      <c r="X29" s="29">
        <v>17.929511999999999</v>
      </c>
      <c r="Y29" s="29">
        <v>18.043399999999998</v>
      </c>
      <c r="Z29" s="29">
        <v>18.151109999999999</v>
      </c>
      <c r="AA29" s="29">
        <v>18.266763999999998</v>
      </c>
      <c r="AB29" s="29">
        <v>18.394659000000001</v>
      </c>
      <c r="AC29" s="29">
        <v>18.532056999999998</v>
      </c>
      <c r="AD29" s="29">
        <v>18.692041</v>
      </c>
      <c r="AE29" s="29">
        <v>18.861422999999998</v>
      </c>
      <c r="AF29" s="29">
        <v>19.030586</v>
      </c>
    </row>
    <row r="30" spans="1:32" ht="15" customHeight="1">
      <c r="A30" s="28" t="s">
        <v>396</v>
      </c>
      <c r="B30" s="45">
        <f>B29/B163</f>
        <v>0.17954016504417952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45">
        <f>V29/V163</f>
        <v>0.17415696262789387</v>
      </c>
      <c r="W30" s="29"/>
      <c r="X30" s="42"/>
      <c r="Y30" s="29"/>
      <c r="Z30" s="29"/>
      <c r="AA30" s="29"/>
      <c r="AB30" s="29"/>
      <c r="AC30" s="29"/>
      <c r="AD30" s="29"/>
      <c r="AE30" s="29"/>
      <c r="AF30" s="45">
        <f>AF29/AF163</f>
        <v>0.17513221568983936</v>
      </c>
    </row>
    <row r="31" spans="1:32" ht="15" customHeight="1">
      <c r="A31" s="92" t="s">
        <v>459</v>
      </c>
      <c r="B31" s="91">
        <f>B26+B28</f>
        <v>12.416381999999999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91">
        <f>V26+V28</f>
        <v>13.052548</v>
      </c>
      <c r="W31" s="84"/>
      <c r="X31" s="84"/>
      <c r="Y31" s="29"/>
      <c r="Z31" s="29"/>
      <c r="AA31" s="29"/>
      <c r="AB31" s="29"/>
      <c r="AC31" s="29"/>
      <c r="AD31" s="29"/>
      <c r="AE31" s="29"/>
      <c r="AF31" s="91">
        <f>AF26+AF28</f>
        <v>14.278551</v>
      </c>
    </row>
    <row r="32" spans="1:32" ht="15" customHeight="1">
      <c r="A32" s="28" t="s">
        <v>397</v>
      </c>
      <c r="B32" s="90">
        <f>(B45+B54+B56)/B57</f>
        <v>0.62498489942092339</v>
      </c>
      <c r="V32" s="89">
        <f>(V45+V54+V56)/V57</f>
        <v>0.61255407745751644</v>
      </c>
      <c r="X32" s="87"/>
      <c r="Y32" s="24" t="s">
        <v>346</v>
      </c>
      <c r="AF32" s="89">
        <f>(AF45+AF54+AF56)/AF57</f>
        <v>0.61089580860340287</v>
      </c>
    </row>
    <row r="33" spans="1:32" ht="15" customHeight="1">
      <c r="A33" s="3" t="s">
        <v>424</v>
      </c>
      <c r="B33" s="101">
        <v>3.1299549999999998</v>
      </c>
      <c r="C33" s="25">
        <v>3.386781</v>
      </c>
      <c r="D33" s="25">
        <v>3.6518510000000002</v>
      </c>
      <c r="E33" s="25">
        <v>3.7763610000000001</v>
      </c>
      <c r="F33" s="25">
        <v>3.892941</v>
      </c>
      <c r="G33" s="25">
        <v>3.9946410000000001</v>
      </c>
      <c r="H33" s="25">
        <v>4.0597500000000002</v>
      </c>
      <c r="I33" s="25">
        <v>4.1080740000000002</v>
      </c>
      <c r="J33" s="25">
        <v>4.1653770000000003</v>
      </c>
      <c r="K33" s="25">
        <v>4.2273480000000001</v>
      </c>
      <c r="L33" s="25">
        <v>4.3049340000000003</v>
      </c>
      <c r="M33" s="25">
        <v>4.3769869999999997</v>
      </c>
      <c r="N33" s="25">
        <v>4.4281519999999999</v>
      </c>
      <c r="O33" s="25">
        <v>4.487323</v>
      </c>
      <c r="P33" s="25">
        <v>4.555828</v>
      </c>
      <c r="Q33" s="25">
        <v>4.6235419999999996</v>
      </c>
      <c r="R33" s="25">
        <v>4.6667880000000004</v>
      </c>
      <c r="S33" s="25">
        <v>4.718928</v>
      </c>
      <c r="T33" s="25">
        <v>4.7689620000000001</v>
      </c>
      <c r="U33" s="25">
        <v>4.7953900000000003</v>
      </c>
      <c r="V33" s="101">
        <v>4.8040479999999999</v>
      </c>
      <c r="W33" s="25">
        <v>4.828106</v>
      </c>
      <c r="X33" s="25">
        <v>4.8799419999999998</v>
      </c>
      <c r="Y33" s="25">
        <v>4.9218789999999997</v>
      </c>
      <c r="Z33" s="25">
        <v>4.9445259999999998</v>
      </c>
      <c r="AA33" s="25">
        <v>4.980334</v>
      </c>
      <c r="AB33" s="25">
        <v>5.0111889999999999</v>
      </c>
      <c r="AC33" s="25">
        <v>5.0438879999999999</v>
      </c>
      <c r="AD33" s="25">
        <v>5.0779709999999998</v>
      </c>
      <c r="AE33" s="25">
        <v>5.1424190000000003</v>
      </c>
      <c r="AF33" s="101">
        <v>5.1972120000000004</v>
      </c>
    </row>
    <row r="34" spans="1:32" ht="15" customHeight="1">
      <c r="A34" s="3" t="s">
        <v>422</v>
      </c>
      <c r="B34" s="25">
        <v>0.238015</v>
      </c>
      <c r="C34" s="25">
        <v>0.25910300000000003</v>
      </c>
      <c r="D34" s="25">
        <v>0.26631300000000002</v>
      </c>
      <c r="E34" s="25">
        <v>0.27327800000000002</v>
      </c>
      <c r="F34" s="25">
        <v>0.27912900000000002</v>
      </c>
      <c r="G34" s="25">
        <v>0.28532800000000003</v>
      </c>
      <c r="H34" s="25">
        <v>0.29039700000000002</v>
      </c>
      <c r="I34" s="25">
        <v>0.294377</v>
      </c>
      <c r="J34" s="25">
        <v>0.29767700000000002</v>
      </c>
      <c r="K34" s="25">
        <v>0.30102400000000001</v>
      </c>
      <c r="L34" s="25">
        <v>0.30452699999999999</v>
      </c>
      <c r="M34" s="25">
        <v>0.30830000000000002</v>
      </c>
      <c r="N34" s="25">
        <v>0.311921</v>
      </c>
      <c r="O34" s="25">
        <v>0.31528600000000001</v>
      </c>
      <c r="P34" s="25">
        <v>0.31899899999999998</v>
      </c>
      <c r="Q34" s="25">
        <v>0.322577</v>
      </c>
      <c r="R34" s="25">
        <v>0.32566400000000001</v>
      </c>
      <c r="S34" s="25">
        <v>0.32882299999999998</v>
      </c>
      <c r="T34" s="25">
        <v>0.33240199999999998</v>
      </c>
      <c r="U34" s="25">
        <v>0.336007</v>
      </c>
      <c r="V34" s="25">
        <v>0.33976299999999998</v>
      </c>
      <c r="W34" s="25">
        <v>0.34373100000000001</v>
      </c>
      <c r="X34" s="25">
        <v>0.34798699999999999</v>
      </c>
      <c r="Y34" s="25">
        <v>0.352715</v>
      </c>
      <c r="Z34" s="25">
        <v>0.357547</v>
      </c>
      <c r="AA34" s="25">
        <v>0.36209200000000002</v>
      </c>
      <c r="AB34" s="25">
        <v>0.36675999999999997</v>
      </c>
      <c r="AC34" s="25">
        <v>0.371305</v>
      </c>
      <c r="AD34" s="25">
        <v>0.37608799999999998</v>
      </c>
      <c r="AE34" s="25">
        <v>0.38109399999999999</v>
      </c>
      <c r="AF34" s="25">
        <v>0.38614799999999999</v>
      </c>
    </row>
    <row r="35" spans="1:32" ht="15" customHeight="1">
      <c r="A35" s="3" t="s">
        <v>10</v>
      </c>
      <c r="B35" s="25">
        <v>1.1348670000000001</v>
      </c>
      <c r="C35" s="25">
        <v>1.1941010000000001</v>
      </c>
      <c r="D35" s="25">
        <v>1.218216</v>
      </c>
      <c r="E35" s="25">
        <v>1.2388760000000001</v>
      </c>
      <c r="F35" s="25">
        <v>1.261172</v>
      </c>
      <c r="G35" s="25">
        <v>1.2878019999999999</v>
      </c>
      <c r="H35" s="25">
        <v>1.3116760000000001</v>
      </c>
      <c r="I35" s="25">
        <v>1.330589</v>
      </c>
      <c r="J35" s="25">
        <v>1.3454930000000001</v>
      </c>
      <c r="K35" s="25">
        <v>1.361019</v>
      </c>
      <c r="L35" s="25">
        <v>1.378233</v>
      </c>
      <c r="M35" s="25">
        <v>1.397494</v>
      </c>
      <c r="N35" s="25">
        <v>1.4152340000000001</v>
      </c>
      <c r="O35" s="25">
        <v>1.4319219999999999</v>
      </c>
      <c r="P35" s="25">
        <v>1.4502619999999999</v>
      </c>
      <c r="Q35" s="25">
        <v>1.469061</v>
      </c>
      <c r="R35" s="25">
        <v>1.4848619999999999</v>
      </c>
      <c r="S35" s="25">
        <v>1.500089</v>
      </c>
      <c r="T35" s="25">
        <v>1.5176810000000001</v>
      </c>
      <c r="U35" s="25">
        <v>1.5353019999999999</v>
      </c>
      <c r="V35" s="25">
        <v>1.552948</v>
      </c>
      <c r="W35" s="25">
        <v>1.5730379999999999</v>
      </c>
      <c r="X35" s="25">
        <v>1.5948310000000001</v>
      </c>
      <c r="Y35" s="25">
        <v>1.6189</v>
      </c>
      <c r="Z35" s="25">
        <v>1.643961</v>
      </c>
      <c r="AA35" s="25">
        <v>1.6683220000000001</v>
      </c>
      <c r="AB35" s="25">
        <v>1.692229</v>
      </c>
      <c r="AC35" s="25">
        <v>1.715713</v>
      </c>
      <c r="AD35" s="25">
        <v>1.7410429999999999</v>
      </c>
      <c r="AE35" s="25">
        <v>1.768589</v>
      </c>
      <c r="AF35" s="25">
        <v>1.796802</v>
      </c>
    </row>
    <row r="36" spans="1:32" ht="15" customHeight="1">
      <c r="A36" s="3" t="s">
        <v>16</v>
      </c>
      <c r="B36" s="25">
        <v>3.048E-2</v>
      </c>
      <c r="C36" s="25">
        <v>3.4244999999999998E-2</v>
      </c>
      <c r="D36" s="25">
        <v>3.4750999999999997E-2</v>
      </c>
      <c r="E36" s="25">
        <v>3.4202999999999997E-2</v>
      </c>
      <c r="F36" s="25">
        <v>3.3766999999999998E-2</v>
      </c>
      <c r="G36" s="25">
        <v>3.4161999999999998E-2</v>
      </c>
      <c r="H36" s="25">
        <v>3.4610000000000002E-2</v>
      </c>
      <c r="I36" s="25">
        <v>3.5263999999999997E-2</v>
      </c>
      <c r="J36" s="25">
        <v>3.5737999999999999E-2</v>
      </c>
      <c r="K36" s="25">
        <v>3.6353000000000003E-2</v>
      </c>
      <c r="L36" s="25">
        <v>3.6901999999999997E-2</v>
      </c>
      <c r="M36" s="25">
        <v>3.7472999999999999E-2</v>
      </c>
      <c r="N36" s="25">
        <v>3.7623999999999998E-2</v>
      </c>
      <c r="O36" s="25">
        <v>3.8008E-2</v>
      </c>
      <c r="P36" s="25">
        <v>3.8370000000000001E-2</v>
      </c>
      <c r="Q36" s="25">
        <v>3.8572000000000002E-2</v>
      </c>
      <c r="R36" s="25">
        <v>3.8747999999999998E-2</v>
      </c>
      <c r="S36" s="25">
        <v>3.9002000000000002E-2</v>
      </c>
      <c r="T36" s="25">
        <v>3.9153E-2</v>
      </c>
      <c r="U36" s="25">
        <v>3.9356000000000002E-2</v>
      </c>
      <c r="V36" s="25">
        <v>3.9150999999999998E-2</v>
      </c>
      <c r="W36" s="25">
        <v>3.9204000000000003E-2</v>
      </c>
      <c r="X36" s="25">
        <v>3.9435999999999999E-2</v>
      </c>
      <c r="Y36" s="25">
        <v>3.9724000000000002E-2</v>
      </c>
      <c r="Z36" s="25">
        <v>3.9949999999999999E-2</v>
      </c>
      <c r="AA36" s="25">
        <v>4.0079999999999998E-2</v>
      </c>
      <c r="AB36" s="25">
        <v>4.0253999999999998E-2</v>
      </c>
      <c r="AC36" s="25">
        <v>4.0475999999999998E-2</v>
      </c>
      <c r="AD36" s="25">
        <v>4.0728E-2</v>
      </c>
      <c r="AE36" s="25">
        <v>4.1022000000000003E-2</v>
      </c>
      <c r="AF36" s="25">
        <v>4.1235000000000001E-2</v>
      </c>
    </row>
    <row r="37" spans="1:32" ht="15" customHeight="1">
      <c r="A37" s="3" t="s">
        <v>17</v>
      </c>
      <c r="B37" s="101">
        <v>0.58092500000000002</v>
      </c>
      <c r="C37" s="25">
        <v>0.60737300000000005</v>
      </c>
      <c r="D37" s="25">
        <v>0.64119300000000001</v>
      </c>
      <c r="E37" s="25">
        <v>0.64207400000000003</v>
      </c>
      <c r="F37" s="25">
        <v>0.64420200000000005</v>
      </c>
      <c r="G37" s="25">
        <v>0.64595999999999998</v>
      </c>
      <c r="H37" s="25">
        <v>0.64704899999999999</v>
      </c>
      <c r="I37" s="25">
        <v>0.64783100000000005</v>
      </c>
      <c r="J37" s="25">
        <v>0.64876900000000004</v>
      </c>
      <c r="K37" s="25">
        <v>0.64976400000000001</v>
      </c>
      <c r="L37" s="25">
        <v>0.65099600000000002</v>
      </c>
      <c r="M37" s="25">
        <v>0.65211300000000005</v>
      </c>
      <c r="N37" s="25">
        <v>0.65287300000000004</v>
      </c>
      <c r="O37" s="25">
        <v>0.65375799999999995</v>
      </c>
      <c r="P37" s="25">
        <v>0.65477099999999999</v>
      </c>
      <c r="Q37" s="25">
        <v>0.65575600000000001</v>
      </c>
      <c r="R37" s="25">
        <v>0.65636799999999995</v>
      </c>
      <c r="S37" s="25">
        <v>0.65710500000000005</v>
      </c>
      <c r="T37" s="25">
        <v>0.65780099999999997</v>
      </c>
      <c r="U37" s="25">
        <v>0.65814600000000001</v>
      </c>
      <c r="V37" s="101">
        <v>0.65824199999999999</v>
      </c>
      <c r="W37" s="25">
        <v>0.658551</v>
      </c>
      <c r="X37" s="25">
        <v>0.65925299999999998</v>
      </c>
      <c r="Y37" s="25">
        <v>0.65980399999999995</v>
      </c>
      <c r="Z37" s="25">
        <v>0.66007499999999997</v>
      </c>
      <c r="AA37" s="25">
        <v>0.66052699999999998</v>
      </c>
      <c r="AB37" s="25">
        <v>0.660914</v>
      </c>
      <c r="AC37" s="25">
        <v>0.66132500000000005</v>
      </c>
      <c r="AD37" s="25">
        <v>0.661748</v>
      </c>
      <c r="AE37" s="25">
        <v>0.662582</v>
      </c>
      <c r="AF37" s="25">
        <v>0.66327400000000003</v>
      </c>
    </row>
    <row r="38" spans="1:32" ht="15" customHeight="1">
      <c r="A38" s="3" t="s">
        <v>425</v>
      </c>
      <c r="B38" s="25">
        <v>3.2115450000000001</v>
      </c>
      <c r="C38" s="25">
        <v>3.2758259999999999</v>
      </c>
      <c r="D38" s="25">
        <v>3.2770589999999999</v>
      </c>
      <c r="E38" s="25">
        <v>3.284837</v>
      </c>
      <c r="F38" s="25">
        <v>3.264796</v>
      </c>
      <c r="G38" s="25">
        <v>3.2942979999999999</v>
      </c>
      <c r="H38" s="25">
        <v>3.3137539999999999</v>
      </c>
      <c r="I38" s="25">
        <v>3.340309</v>
      </c>
      <c r="J38" s="25">
        <v>3.3689079999999998</v>
      </c>
      <c r="K38" s="25">
        <v>3.4008280000000002</v>
      </c>
      <c r="L38" s="25">
        <v>3.4186610000000002</v>
      </c>
      <c r="M38" s="25">
        <v>3.4432160000000001</v>
      </c>
      <c r="N38" s="25">
        <v>3.4649359999999998</v>
      </c>
      <c r="O38" s="25">
        <v>3.4804930000000001</v>
      </c>
      <c r="P38" s="25">
        <v>3.5145550000000001</v>
      </c>
      <c r="Q38" s="25">
        <v>3.53166</v>
      </c>
      <c r="R38" s="25">
        <v>3.563787</v>
      </c>
      <c r="S38" s="25">
        <v>3.5966269999999998</v>
      </c>
      <c r="T38" s="25">
        <v>3.6091150000000001</v>
      </c>
      <c r="U38" s="25">
        <v>3.6234690000000001</v>
      </c>
      <c r="V38" s="25">
        <v>3.6240570000000001</v>
      </c>
      <c r="W38" s="25">
        <v>3.6359699999999999</v>
      </c>
      <c r="X38" s="25">
        <v>3.646353</v>
      </c>
      <c r="Y38" s="25">
        <v>3.6452040000000001</v>
      </c>
      <c r="Z38" s="25">
        <v>3.6590370000000001</v>
      </c>
      <c r="AA38" s="25">
        <v>3.6870690000000002</v>
      </c>
      <c r="AB38" s="25">
        <v>3.6935829999999998</v>
      </c>
      <c r="AC38" s="25">
        <v>3.7213159999999998</v>
      </c>
      <c r="AD38" s="25">
        <v>3.758235</v>
      </c>
      <c r="AE38" s="25">
        <v>3.7817460000000001</v>
      </c>
      <c r="AF38" s="25">
        <v>3.8227440000000001</v>
      </c>
    </row>
    <row r="39" spans="1:32" ht="15" customHeight="1">
      <c r="A39" s="3" t="s">
        <v>11</v>
      </c>
      <c r="B39" s="25">
        <v>8.325787</v>
      </c>
      <c r="C39" s="25">
        <v>8.7574280000000009</v>
      </c>
      <c r="D39" s="25">
        <v>9.0893820000000005</v>
      </c>
      <c r="E39" s="25">
        <v>9.2496290000000005</v>
      </c>
      <c r="F39" s="25">
        <v>9.3760080000000006</v>
      </c>
      <c r="G39" s="25">
        <v>9.5421899999999997</v>
      </c>
      <c r="H39" s="25">
        <v>9.6572359999999993</v>
      </c>
      <c r="I39" s="25">
        <v>9.7564440000000001</v>
      </c>
      <c r="J39" s="25">
        <v>9.8619599999999998</v>
      </c>
      <c r="K39" s="25">
        <v>9.9763359999999999</v>
      </c>
      <c r="L39" s="25">
        <v>10.094253999999999</v>
      </c>
      <c r="M39" s="25">
        <v>10.215581999999999</v>
      </c>
      <c r="N39" s="25">
        <v>10.310739999999999</v>
      </c>
      <c r="O39" s="25">
        <v>10.406791</v>
      </c>
      <c r="P39" s="25">
        <v>10.532785000000001</v>
      </c>
      <c r="Q39" s="25">
        <v>10.641168</v>
      </c>
      <c r="R39" s="25">
        <v>10.736217</v>
      </c>
      <c r="S39" s="25">
        <v>10.840574</v>
      </c>
      <c r="T39" s="25">
        <v>10.925114000000001</v>
      </c>
      <c r="U39" s="25">
        <v>10.987669</v>
      </c>
      <c r="V39" s="25">
        <v>11.01821</v>
      </c>
      <c r="W39" s="25">
        <v>11.0786</v>
      </c>
      <c r="X39" s="25">
        <v>11.167805</v>
      </c>
      <c r="Y39" s="25">
        <v>11.238225999999999</v>
      </c>
      <c r="Z39" s="25">
        <v>11.305096000000001</v>
      </c>
      <c r="AA39" s="25">
        <v>11.398424</v>
      </c>
      <c r="AB39" s="25">
        <v>11.464931</v>
      </c>
      <c r="AC39" s="25">
        <v>11.554022</v>
      </c>
      <c r="AD39" s="25">
        <v>11.655813999999999</v>
      </c>
      <c r="AE39" s="25">
        <v>11.777452</v>
      </c>
      <c r="AF39" s="25">
        <v>11.907413999999999</v>
      </c>
    </row>
    <row r="40" spans="1:32" ht="15" customHeight="1">
      <c r="A40" s="3" t="s">
        <v>398</v>
      </c>
      <c r="B40" s="46">
        <f>B39-B37-B33</f>
        <v>4.6149070000000005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46">
        <f>V39-V37-V33</f>
        <v>5.5559200000000004</v>
      </c>
      <c r="W40" s="25"/>
      <c r="X40" s="88"/>
      <c r="Y40" s="25"/>
      <c r="Z40" s="25"/>
      <c r="AA40" s="25"/>
      <c r="AB40" s="25"/>
      <c r="AC40" s="25"/>
      <c r="AD40" s="25"/>
      <c r="AE40" s="25"/>
      <c r="AF40" s="46">
        <f>AF39-AF37-AF33</f>
        <v>6.0469279999999994</v>
      </c>
    </row>
    <row r="41" spans="1:32" ht="15" customHeight="1">
      <c r="A41" s="3" t="s">
        <v>3</v>
      </c>
      <c r="B41" s="25">
        <v>8.4801990000000007</v>
      </c>
      <c r="C41" s="25">
        <v>8.4200309999999998</v>
      </c>
      <c r="D41" s="25">
        <v>8.4578430000000004</v>
      </c>
      <c r="E41" s="25">
        <v>8.6901949999999992</v>
      </c>
      <c r="F41" s="25">
        <v>8.9474</v>
      </c>
      <c r="G41" s="25">
        <v>9.1169119999999992</v>
      </c>
      <c r="H41" s="25">
        <v>9.2327549999999992</v>
      </c>
      <c r="I41" s="25">
        <v>9.2479990000000001</v>
      </c>
      <c r="J41" s="25">
        <v>9.2991829999999993</v>
      </c>
      <c r="K41" s="25">
        <v>9.3506730000000005</v>
      </c>
      <c r="L41" s="25">
        <v>9.3707729999999998</v>
      </c>
      <c r="M41" s="25">
        <v>9.4294440000000002</v>
      </c>
      <c r="N41" s="25">
        <v>9.4708129999999997</v>
      </c>
      <c r="O41" s="25">
        <v>9.5096749999999997</v>
      </c>
      <c r="P41" s="25">
        <v>9.5904469999999993</v>
      </c>
      <c r="Q41" s="25">
        <v>9.6750950000000007</v>
      </c>
      <c r="R41" s="25">
        <v>9.7557270000000003</v>
      </c>
      <c r="S41" s="25">
        <v>9.8407269999999993</v>
      </c>
      <c r="T41" s="25">
        <v>9.9369150000000008</v>
      </c>
      <c r="U41" s="25">
        <v>10.038278999999999</v>
      </c>
      <c r="V41" s="25">
        <v>10.120502</v>
      </c>
      <c r="W41" s="25">
        <v>10.204603000000001</v>
      </c>
      <c r="X41" s="25">
        <v>10.333221999999999</v>
      </c>
      <c r="Y41" s="25">
        <v>10.464765</v>
      </c>
      <c r="Z41" s="25">
        <v>10.556851999999999</v>
      </c>
      <c r="AA41" s="25">
        <v>10.630715</v>
      </c>
      <c r="AB41" s="25">
        <v>10.752179999999999</v>
      </c>
      <c r="AC41" s="25">
        <v>10.858983</v>
      </c>
      <c r="AD41" s="25">
        <v>10.957293999999999</v>
      </c>
      <c r="AE41" s="25">
        <v>11.081191</v>
      </c>
      <c r="AF41" s="25">
        <v>11.218057999999999</v>
      </c>
    </row>
    <row r="42" spans="1:32" ht="15" customHeight="1">
      <c r="A42" s="3" t="s">
        <v>18</v>
      </c>
      <c r="B42" s="25">
        <v>0</v>
      </c>
      <c r="C42" s="25">
        <v>0</v>
      </c>
      <c r="D42" s="25">
        <v>0</v>
      </c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5">
        <v>0</v>
      </c>
      <c r="P42" s="25">
        <v>0</v>
      </c>
      <c r="Q42" s="25">
        <v>0</v>
      </c>
      <c r="R42" s="25">
        <v>0</v>
      </c>
      <c r="S42" s="25">
        <v>0</v>
      </c>
      <c r="T42" s="25">
        <v>0</v>
      </c>
      <c r="U42" s="25">
        <v>0</v>
      </c>
      <c r="V42" s="25">
        <v>0</v>
      </c>
      <c r="W42" s="25">
        <v>0</v>
      </c>
      <c r="X42" s="25">
        <v>0</v>
      </c>
      <c r="Y42" s="25">
        <v>0</v>
      </c>
      <c r="Z42" s="25">
        <v>0</v>
      </c>
      <c r="AA42" s="25">
        <v>0</v>
      </c>
      <c r="AB42" s="25">
        <v>0</v>
      </c>
      <c r="AC42" s="25">
        <v>0</v>
      </c>
      <c r="AD42" s="25">
        <v>0</v>
      </c>
      <c r="AE42" s="25">
        <v>0</v>
      </c>
      <c r="AF42" s="25">
        <v>0</v>
      </c>
    </row>
    <row r="43" spans="1:32" ht="15" customHeight="1">
      <c r="A43" s="3" t="s">
        <v>426</v>
      </c>
      <c r="B43" s="25">
        <v>1.865005</v>
      </c>
      <c r="C43" s="25">
        <v>1.807725</v>
      </c>
      <c r="D43" s="25">
        <v>1.880965</v>
      </c>
      <c r="E43" s="25">
        <v>1.9408570000000001</v>
      </c>
      <c r="F43" s="25">
        <v>1.9565490000000001</v>
      </c>
      <c r="G43" s="25">
        <v>2.009153</v>
      </c>
      <c r="H43" s="25">
        <v>2.0434899999999998</v>
      </c>
      <c r="I43" s="25">
        <v>2.0588169999999999</v>
      </c>
      <c r="J43" s="25">
        <v>2.077655</v>
      </c>
      <c r="K43" s="25">
        <v>2.095453</v>
      </c>
      <c r="L43" s="25">
        <v>2.1270380000000002</v>
      </c>
      <c r="M43" s="25">
        <v>2.1532659999999999</v>
      </c>
      <c r="N43" s="25">
        <v>2.1734019999999998</v>
      </c>
      <c r="O43" s="25">
        <v>2.2095530000000001</v>
      </c>
      <c r="P43" s="25">
        <v>2.2339820000000001</v>
      </c>
      <c r="Q43" s="25">
        <v>2.2352430000000001</v>
      </c>
      <c r="R43" s="25">
        <v>2.2360989999999998</v>
      </c>
      <c r="S43" s="25">
        <v>2.2449379999999999</v>
      </c>
      <c r="T43" s="25">
        <v>2.2523170000000001</v>
      </c>
      <c r="U43" s="25">
        <v>2.2709450000000002</v>
      </c>
      <c r="V43" s="25">
        <v>2.2919559999999999</v>
      </c>
      <c r="W43" s="25">
        <v>2.306597</v>
      </c>
      <c r="X43" s="25">
        <v>2.3343180000000001</v>
      </c>
      <c r="Y43" s="25">
        <v>2.374781</v>
      </c>
      <c r="Z43" s="25">
        <v>2.3952939999999998</v>
      </c>
      <c r="AA43" s="25">
        <v>2.3954260000000001</v>
      </c>
      <c r="AB43" s="25">
        <v>2.4161999999999999</v>
      </c>
      <c r="AC43" s="25">
        <v>2.424982</v>
      </c>
      <c r="AD43" s="25">
        <v>2.4366409999999998</v>
      </c>
      <c r="AE43" s="25">
        <v>2.4378600000000001</v>
      </c>
      <c r="AF43" s="25">
        <v>2.4408089999999998</v>
      </c>
    </row>
    <row r="44" spans="1:32" ht="15" customHeight="1">
      <c r="A44" s="3" t="s">
        <v>427</v>
      </c>
      <c r="B44" s="25">
        <v>0.35997099999999999</v>
      </c>
      <c r="C44" s="25">
        <v>0.495002</v>
      </c>
      <c r="D44" s="25">
        <v>0.48645500000000003</v>
      </c>
      <c r="E44" s="25">
        <v>0.49248599999999998</v>
      </c>
      <c r="F44" s="25">
        <v>0.55064999999999997</v>
      </c>
      <c r="G44" s="25">
        <v>0.63718900000000001</v>
      </c>
      <c r="H44" s="25">
        <v>0.68829200000000001</v>
      </c>
      <c r="I44" s="25">
        <v>0.68829200000000001</v>
      </c>
      <c r="J44" s="25">
        <v>0.70573300000000005</v>
      </c>
      <c r="K44" s="25">
        <v>0.73495699999999997</v>
      </c>
      <c r="L44" s="25">
        <v>0.76606700000000005</v>
      </c>
      <c r="M44" s="25">
        <v>0.78162200000000004</v>
      </c>
      <c r="N44" s="25">
        <v>0.78350799999999998</v>
      </c>
      <c r="O44" s="25">
        <v>0.78162200000000004</v>
      </c>
      <c r="P44" s="25">
        <v>0.78162200000000004</v>
      </c>
      <c r="Q44" s="25">
        <v>0.78162200000000004</v>
      </c>
      <c r="R44" s="25">
        <v>0.78350799999999998</v>
      </c>
      <c r="S44" s="25">
        <v>0.78162200000000004</v>
      </c>
      <c r="T44" s="25">
        <v>0.78162200000000004</v>
      </c>
      <c r="U44" s="25">
        <v>0.78162200000000004</v>
      </c>
      <c r="V44" s="25">
        <v>0.78350799999999998</v>
      </c>
      <c r="W44" s="25">
        <v>0.78162200000000004</v>
      </c>
      <c r="X44" s="25">
        <v>0.78162200000000004</v>
      </c>
      <c r="Y44" s="25">
        <v>0.78162200000000004</v>
      </c>
      <c r="Z44" s="25">
        <v>0.78350799999999998</v>
      </c>
      <c r="AA44" s="25">
        <v>0.78162200000000004</v>
      </c>
      <c r="AB44" s="25">
        <v>0.78162200000000004</v>
      </c>
      <c r="AC44" s="25">
        <v>0.78162200000000004</v>
      </c>
      <c r="AD44" s="25">
        <v>0.78350799999999998</v>
      </c>
      <c r="AE44" s="25">
        <v>0.78162200000000004</v>
      </c>
      <c r="AF44" s="25">
        <v>0.78162200000000004</v>
      </c>
    </row>
    <row r="45" spans="1:32" ht="15" customHeight="1">
      <c r="A45" s="3" t="s">
        <v>19</v>
      </c>
      <c r="B45" s="101">
        <v>10.705174</v>
      </c>
      <c r="C45" s="25">
        <v>10.722757</v>
      </c>
      <c r="D45" s="25">
        <v>10.825262</v>
      </c>
      <c r="E45" s="25">
        <v>11.123538</v>
      </c>
      <c r="F45" s="25">
        <v>11.454599</v>
      </c>
      <c r="G45" s="25">
        <v>11.763254</v>
      </c>
      <c r="H45" s="25">
        <v>11.964537999999999</v>
      </c>
      <c r="I45" s="25">
        <v>11.995108999999999</v>
      </c>
      <c r="J45" s="25">
        <v>12.082572000000001</v>
      </c>
      <c r="K45" s="25">
        <v>12.181082999999999</v>
      </c>
      <c r="L45" s="25">
        <v>12.263878999999999</v>
      </c>
      <c r="M45" s="25">
        <v>12.364331999999999</v>
      </c>
      <c r="N45" s="25">
        <v>12.427723</v>
      </c>
      <c r="O45" s="25">
        <v>12.500851000000001</v>
      </c>
      <c r="P45" s="25">
        <v>12.606051000000001</v>
      </c>
      <c r="Q45" s="25">
        <v>12.691959000000001</v>
      </c>
      <c r="R45" s="25">
        <v>12.775334000000001</v>
      </c>
      <c r="S45" s="25">
        <v>12.867286999999999</v>
      </c>
      <c r="T45" s="25">
        <v>12.970853999999999</v>
      </c>
      <c r="U45" s="25">
        <v>13.090845</v>
      </c>
      <c r="V45" s="101">
        <v>13.195967</v>
      </c>
      <c r="W45" s="25">
        <v>13.292821999999999</v>
      </c>
      <c r="X45" s="25">
        <v>13.449161999999999</v>
      </c>
      <c r="Y45" s="25">
        <v>13.621167</v>
      </c>
      <c r="Z45" s="25">
        <v>13.735655</v>
      </c>
      <c r="AA45" s="25">
        <v>13.807764000000001</v>
      </c>
      <c r="AB45" s="25">
        <v>13.950003000000001</v>
      </c>
      <c r="AC45" s="25">
        <v>14.065587000000001</v>
      </c>
      <c r="AD45" s="25">
        <v>14.177443</v>
      </c>
      <c r="AE45" s="25">
        <v>14.300673</v>
      </c>
      <c r="AF45" s="101">
        <v>14.440488999999999</v>
      </c>
    </row>
    <row r="46" spans="1:32" ht="15" customHeight="1">
      <c r="A46" s="3" t="s">
        <v>20</v>
      </c>
      <c r="B46" s="25">
        <v>0.47265099999999999</v>
      </c>
      <c r="C46" s="25">
        <v>0.39605299999999999</v>
      </c>
      <c r="D46" s="25">
        <v>0.40934199999999998</v>
      </c>
      <c r="E46" s="25">
        <v>0.49793399999999999</v>
      </c>
      <c r="F46" s="25">
        <v>0.487983</v>
      </c>
      <c r="G46" s="25">
        <v>0.45944400000000002</v>
      </c>
      <c r="H46" s="25">
        <v>0.45657999999999999</v>
      </c>
      <c r="I46" s="25">
        <v>0.44544600000000001</v>
      </c>
      <c r="J46" s="25">
        <v>0.42712099999999997</v>
      </c>
      <c r="K46" s="25">
        <v>0.41013899999999998</v>
      </c>
      <c r="L46" s="25">
        <v>0.40978599999999998</v>
      </c>
      <c r="M46" s="25">
        <v>0.40927799999999998</v>
      </c>
      <c r="N46" s="25">
        <v>0.40397899999999998</v>
      </c>
      <c r="O46" s="25">
        <v>0.39724199999999998</v>
      </c>
      <c r="P46" s="25">
        <v>0.39794800000000002</v>
      </c>
      <c r="Q46" s="25">
        <v>0.39924100000000001</v>
      </c>
      <c r="R46" s="25">
        <v>0.39598800000000001</v>
      </c>
      <c r="S46" s="25">
        <v>0.396254</v>
      </c>
      <c r="T46" s="25">
        <v>0.399368</v>
      </c>
      <c r="U46" s="25">
        <v>0.40063900000000002</v>
      </c>
      <c r="V46" s="25">
        <v>0.39474199999999998</v>
      </c>
      <c r="W46" s="25">
        <v>0.39587</v>
      </c>
      <c r="X46" s="25">
        <v>0.40470400000000001</v>
      </c>
      <c r="Y46" s="25">
        <v>0.41109699999999999</v>
      </c>
      <c r="Z46" s="25">
        <v>0.40808499999999998</v>
      </c>
      <c r="AA46" s="25">
        <v>0.40725600000000001</v>
      </c>
      <c r="AB46" s="25">
        <v>0.406142</v>
      </c>
      <c r="AC46" s="25">
        <v>0.40423599999999998</v>
      </c>
      <c r="AD46" s="25">
        <v>0.40629199999999999</v>
      </c>
      <c r="AE46" s="25">
        <v>0.404858</v>
      </c>
      <c r="AF46" s="25">
        <v>0.41049099999999999</v>
      </c>
    </row>
    <row r="47" spans="1:32" ht="15" customHeight="1">
      <c r="A47" s="3" t="s">
        <v>21</v>
      </c>
      <c r="B47" s="25">
        <v>0.485064</v>
      </c>
      <c r="C47" s="25">
        <v>0.47934199999999999</v>
      </c>
      <c r="D47" s="25">
        <v>0.46726699999999999</v>
      </c>
      <c r="E47" s="25">
        <v>0.46915499999999999</v>
      </c>
      <c r="F47" s="25">
        <v>0.46759099999999998</v>
      </c>
      <c r="G47" s="25">
        <v>0.46502300000000002</v>
      </c>
      <c r="H47" s="25">
        <v>0.46110699999999999</v>
      </c>
      <c r="I47" s="25">
        <v>0.45631300000000002</v>
      </c>
      <c r="J47" s="25">
        <v>0.45037300000000002</v>
      </c>
      <c r="K47" s="25">
        <v>0.44508799999999998</v>
      </c>
      <c r="L47" s="25">
        <v>0.441326</v>
      </c>
      <c r="M47" s="25">
        <v>0.437861</v>
      </c>
      <c r="N47" s="25">
        <v>0.43243199999999998</v>
      </c>
      <c r="O47" s="25">
        <v>0.42744700000000002</v>
      </c>
      <c r="P47" s="25">
        <v>0.422371</v>
      </c>
      <c r="Q47" s="25">
        <v>0.42247400000000002</v>
      </c>
      <c r="R47" s="25">
        <v>0.42204399999999997</v>
      </c>
      <c r="S47" s="25">
        <v>0.42192299999999999</v>
      </c>
      <c r="T47" s="25">
        <v>0.42235200000000001</v>
      </c>
      <c r="U47" s="25">
        <v>0.422344</v>
      </c>
      <c r="V47" s="25">
        <v>0.42203099999999999</v>
      </c>
      <c r="W47" s="25">
        <v>0.42267199999999999</v>
      </c>
      <c r="X47" s="25">
        <v>0.42946699999999999</v>
      </c>
      <c r="Y47" s="25">
        <v>0.43753599999999998</v>
      </c>
      <c r="Z47" s="25">
        <v>0.445413</v>
      </c>
      <c r="AA47" s="25">
        <v>0.45685799999999999</v>
      </c>
      <c r="AB47" s="25">
        <v>0.45975500000000002</v>
      </c>
      <c r="AC47" s="25">
        <v>0.46111000000000002</v>
      </c>
      <c r="AD47" s="25">
        <v>0.46283200000000002</v>
      </c>
      <c r="AE47" s="25">
        <v>0.46524599999999999</v>
      </c>
      <c r="AF47" s="25">
        <v>0.46775099999999997</v>
      </c>
    </row>
    <row r="48" spans="1:32" ht="15" customHeight="1">
      <c r="A48" s="3" t="s">
        <v>22</v>
      </c>
      <c r="B48" s="25">
        <v>0</v>
      </c>
      <c r="C48" s="25">
        <v>0</v>
      </c>
      <c r="D48" s="25">
        <v>0</v>
      </c>
      <c r="E48" s="25">
        <v>0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  <c r="M48" s="25">
        <v>0</v>
      </c>
      <c r="N48" s="25">
        <v>0</v>
      </c>
      <c r="O48" s="25">
        <v>0</v>
      </c>
      <c r="P48" s="25">
        <v>0</v>
      </c>
      <c r="Q48" s="25">
        <v>0</v>
      </c>
      <c r="R48" s="25">
        <v>0</v>
      </c>
      <c r="S48" s="25">
        <v>0</v>
      </c>
      <c r="T48" s="25">
        <v>0</v>
      </c>
      <c r="U48" s="25">
        <v>0</v>
      </c>
      <c r="V48" s="25">
        <v>0</v>
      </c>
      <c r="W48" s="25">
        <v>0</v>
      </c>
      <c r="X48" s="25">
        <v>0</v>
      </c>
      <c r="Y48" s="25">
        <v>0</v>
      </c>
      <c r="Z48" s="25">
        <v>0</v>
      </c>
      <c r="AA48" s="25">
        <v>0</v>
      </c>
      <c r="AB48" s="25">
        <v>0</v>
      </c>
      <c r="AC48" s="25">
        <v>0</v>
      </c>
      <c r="AD48" s="25">
        <v>0</v>
      </c>
      <c r="AE48" s="25">
        <v>0</v>
      </c>
      <c r="AF48" s="25">
        <v>0</v>
      </c>
    </row>
    <row r="49" spans="1:33" ht="15" customHeight="1">
      <c r="A49" s="3" t="s">
        <v>23</v>
      </c>
      <c r="B49" s="25">
        <v>-2.4546999999999999E-2</v>
      </c>
      <c r="C49" s="25">
        <v>-2.4834999999999999E-2</v>
      </c>
      <c r="D49" s="25">
        <v>-2.554E-2</v>
      </c>
      <c r="E49" s="25">
        <v>-3.1741999999999999E-2</v>
      </c>
      <c r="F49" s="25">
        <v>-2.4374E-2</v>
      </c>
      <c r="G49" s="25">
        <v>-2.3581999999999999E-2</v>
      </c>
      <c r="H49" s="25">
        <v>-2.3761000000000001E-2</v>
      </c>
      <c r="I49" s="25">
        <v>-2.3547999999999999E-2</v>
      </c>
      <c r="J49" s="25">
        <v>-2.3507E-2</v>
      </c>
      <c r="K49" s="25">
        <v>-2.3259999999999999E-2</v>
      </c>
      <c r="L49" s="25">
        <v>-2.2973E-2</v>
      </c>
      <c r="M49" s="25">
        <v>-2.2726E-2</v>
      </c>
      <c r="N49" s="25">
        <v>-2.2679000000000001E-2</v>
      </c>
      <c r="O49" s="25">
        <v>-2.2606000000000001E-2</v>
      </c>
      <c r="P49" s="25">
        <v>-2.2516999999999999E-2</v>
      </c>
      <c r="Q49" s="25">
        <v>-2.2372E-2</v>
      </c>
      <c r="R49" s="25">
        <v>-2.2432000000000001E-2</v>
      </c>
      <c r="S49" s="25">
        <v>-2.2290000000000001E-2</v>
      </c>
      <c r="T49" s="25">
        <v>-2.1985000000000001E-2</v>
      </c>
      <c r="U49" s="25">
        <v>-2.1854999999999999E-2</v>
      </c>
      <c r="V49" s="25">
        <v>-2.2058999999999999E-2</v>
      </c>
      <c r="W49" s="25">
        <v>-2.1781999999999999E-2</v>
      </c>
      <c r="X49" s="25">
        <v>-2.1339E-2</v>
      </c>
      <c r="Y49" s="25">
        <v>-2.1006E-2</v>
      </c>
      <c r="Z49" s="25">
        <v>-2.1162E-2</v>
      </c>
      <c r="AA49" s="25">
        <v>-2.0931999999999999E-2</v>
      </c>
      <c r="AB49" s="25">
        <v>-2.0872000000000002E-2</v>
      </c>
      <c r="AC49" s="25">
        <v>-2.0801E-2</v>
      </c>
      <c r="AD49" s="25">
        <v>-2.0572E-2</v>
      </c>
      <c r="AE49" s="25">
        <v>-2.0466999999999999E-2</v>
      </c>
      <c r="AF49" s="25">
        <v>-1.9972E-2</v>
      </c>
    </row>
    <row r="50" spans="1:33" ht="15" customHeight="1">
      <c r="A50" s="3" t="s">
        <v>24</v>
      </c>
      <c r="B50" s="101">
        <v>0.933168</v>
      </c>
      <c r="C50" s="25">
        <v>0.85055999999999998</v>
      </c>
      <c r="D50" s="25">
        <v>0.85106999999999999</v>
      </c>
      <c r="E50" s="25">
        <v>0.93534700000000004</v>
      </c>
      <c r="F50" s="25">
        <v>0.931199</v>
      </c>
      <c r="G50" s="25">
        <v>0.90088599999999996</v>
      </c>
      <c r="H50" s="25">
        <v>0.893926</v>
      </c>
      <c r="I50" s="25">
        <v>0.87821099999999996</v>
      </c>
      <c r="J50" s="25">
        <v>0.85398700000000005</v>
      </c>
      <c r="K50" s="25">
        <v>0.83196700000000001</v>
      </c>
      <c r="L50" s="25">
        <v>0.82813999999999999</v>
      </c>
      <c r="M50" s="25">
        <v>0.82441200000000003</v>
      </c>
      <c r="N50" s="25">
        <v>0.81373099999999998</v>
      </c>
      <c r="O50" s="25">
        <v>0.80208199999999996</v>
      </c>
      <c r="P50" s="25">
        <v>0.79780200000000001</v>
      </c>
      <c r="Q50" s="25">
        <v>0.79934400000000005</v>
      </c>
      <c r="R50" s="25">
        <v>0.79559999999999997</v>
      </c>
      <c r="S50" s="25">
        <v>0.79588700000000001</v>
      </c>
      <c r="T50" s="25">
        <v>0.799736</v>
      </c>
      <c r="U50" s="25">
        <v>0.80112799999999995</v>
      </c>
      <c r="V50" s="101">
        <v>0.79471499999999995</v>
      </c>
      <c r="W50" s="25">
        <v>0.79676000000000002</v>
      </c>
      <c r="X50" s="25">
        <v>0.812832</v>
      </c>
      <c r="Y50" s="25">
        <v>0.82762599999999997</v>
      </c>
      <c r="Z50" s="25">
        <v>0.83233500000000005</v>
      </c>
      <c r="AA50" s="25">
        <v>0.84318300000000002</v>
      </c>
      <c r="AB50" s="25">
        <v>0.84502500000000003</v>
      </c>
      <c r="AC50" s="25">
        <v>0.84454499999999999</v>
      </c>
      <c r="AD50" s="25">
        <v>0.84855199999999997</v>
      </c>
      <c r="AE50" s="25">
        <v>0.84963699999999998</v>
      </c>
      <c r="AF50" s="101">
        <v>0.85827100000000001</v>
      </c>
    </row>
    <row r="51" spans="1:33" ht="15" customHeight="1">
      <c r="A51" s="3" t="s">
        <v>25</v>
      </c>
      <c r="B51" s="25">
        <v>0.90481</v>
      </c>
      <c r="C51" s="25">
        <v>0.88107100000000005</v>
      </c>
      <c r="D51" s="25">
        <v>0.87069200000000002</v>
      </c>
      <c r="E51" s="25">
        <v>0.87605100000000002</v>
      </c>
      <c r="F51" s="25">
        <v>0.879</v>
      </c>
      <c r="G51" s="25">
        <v>0.88542399999999999</v>
      </c>
      <c r="H51" s="25">
        <v>0.88824899999999996</v>
      </c>
      <c r="I51" s="25">
        <v>0.89047699999999996</v>
      </c>
      <c r="J51" s="25">
        <v>0.89277300000000004</v>
      </c>
      <c r="K51" s="25">
        <v>0.89517199999999997</v>
      </c>
      <c r="L51" s="25">
        <v>0.899613</v>
      </c>
      <c r="M51" s="25">
        <v>0.90926399999999996</v>
      </c>
      <c r="N51" s="25">
        <v>0.91255399999999998</v>
      </c>
      <c r="O51" s="25">
        <v>0.91770499999999999</v>
      </c>
      <c r="P51" s="25">
        <v>0.92390300000000003</v>
      </c>
      <c r="Q51" s="25">
        <v>0.92998000000000003</v>
      </c>
      <c r="R51" s="25">
        <v>0.93480099999999999</v>
      </c>
      <c r="S51" s="25">
        <v>0.94000700000000004</v>
      </c>
      <c r="T51" s="25">
        <v>0.94540199999999996</v>
      </c>
      <c r="U51" s="25">
        <v>0.95161099999999998</v>
      </c>
      <c r="V51" s="25">
        <v>0.95842700000000003</v>
      </c>
      <c r="W51" s="25">
        <v>0.96508899999999997</v>
      </c>
      <c r="X51" s="25">
        <v>0.97315099999999999</v>
      </c>
      <c r="Y51" s="25">
        <v>0.98217600000000005</v>
      </c>
      <c r="Z51" s="25">
        <v>0.99148099999999995</v>
      </c>
      <c r="AA51" s="25">
        <v>1.0054069999999999</v>
      </c>
      <c r="AB51" s="25">
        <v>1.010229</v>
      </c>
      <c r="AC51" s="25">
        <v>1.0276369999999999</v>
      </c>
      <c r="AD51" s="25">
        <v>1.037398</v>
      </c>
      <c r="AE51" s="25">
        <v>1.047914</v>
      </c>
      <c r="AF51" s="25">
        <v>1.058575</v>
      </c>
    </row>
    <row r="52" spans="1:33" ht="15" customHeight="1">
      <c r="A52" s="3" t="s">
        <v>428</v>
      </c>
      <c r="B52" s="25">
        <v>1.530173</v>
      </c>
      <c r="C52" s="25">
        <v>1.529323</v>
      </c>
      <c r="D52" s="25">
        <v>1.5716939999999999</v>
      </c>
      <c r="E52" s="25">
        <v>1.5782290000000001</v>
      </c>
      <c r="F52" s="25">
        <v>1.587089</v>
      </c>
      <c r="G52" s="25">
        <v>1.598157</v>
      </c>
      <c r="H52" s="25">
        <v>1.605324</v>
      </c>
      <c r="I52" s="25">
        <v>1.6105160000000001</v>
      </c>
      <c r="J52" s="25">
        <v>1.6115360000000001</v>
      </c>
      <c r="K52" s="25">
        <v>1.614317</v>
      </c>
      <c r="L52" s="25">
        <v>1.6222510000000001</v>
      </c>
      <c r="M52" s="25">
        <v>1.6316059999999999</v>
      </c>
      <c r="N52" s="25">
        <v>1.6357189999999999</v>
      </c>
      <c r="O52" s="25">
        <v>1.6369370000000001</v>
      </c>
      <c r="P52" s="25">
        <v>1.6364989999999999</v>
      </c>
      <c r="Q52" s="25">
        <v>1.643351</v>
      </c>
      <c r="R52" s="25">
        <v>1.648714</v>
      </c>
      <c r="S52" s="25">
        <v>1.6552629999999999</v>
      </c>
      <c r="T52" s="25">
        <v>1.666488</v>
      </c>
      <c r="U52" s="25">
        <v>1.67628</v>
      </c>
      <c r="V52" s="25">
        <v>1.6850270000000001</v>
      </c>
      <c r="W52" s="25">
        <v>1.6986779999999999</v>
      </c>
      <c r="X52" s="25">
        <v>1.7146699999999999</v>
      </c>
      <c r="Y52" s="25">
        <v>1.732558</v>
      </c>
      <c r="Z52" s="25">
        <v>1.7497389999999999</v>
      </c>
      <c r="AA52" s="25">
        <v>1.767995</v>
      </c>
      <c r="AB52" s="25">
        <v>1.786321</v>
      </c>
      <c r="AC52" s="25">
        <v>1.8069809999999999</v>
      </c>
      <c r="AD52" s="25">
        <v>1.8267720000000001</v>
      </c>
      <c r="AE52" s="25">
        <v>1.8490880000000001</v>
      </c>
      <c r="AF52" s="25">
        <v>1.871858</v>
      </c>
    </row>
    <row r="53" spans="1:33" ht="15" customHeight="1">
      <c r="A53" s="3" t="s">
        <v>399</v>
      </c>
      <c r="B53" s="46">
        <f>B52+B51</f>
        <v>2.4349829999999999</v>
      </c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46">
        <f>V52+V51</f>
        <v>2.6434540000000002</v>
      </c>
      <c r="W53" s="25"/>
      <c r="X53" s="88"/>
      <c r="Y53" s="25"/>
      <c r="Z53" s="25"/>
      <c r="AA53" s="25"/>
      <c r="AB53" s="25"/>
      <c r="AC53" s="25"/>
      <c r="AD53" s="25"/>
      <c r="AE53" s="25"/>
      <c r="AF53" s="46">
        <f>AF52+AF51</f>
        <v>2.9304329999999998</v>
      </c>
    </row>
    <row r="54" spans="1:33" ht="15" customHeight="1">
      <c r="A54" s="3" t="s">
        <v>12</v>
      </c>
      <c r="B54" s="25">
        <v>3.0669249999999999</v>
      </c>
      <c r="C54" s="25">
        <v>3.033747</v>
      </c>
      <c r="D54" s="25">
        <v>3.1554220000000002</v>
      </c>
      <c r="E54" s="25">
        <v>3.2282139999999999</v>
      </c>
      <c r="F54" s="25">
        <v>3.287128</v>
      </c>
      <c r="G54" s="25">
        <v>3.3563040000000002</v>
      </c>
      <c r="H54" s="25">
        <v>3.4003230000000002</v>
      </c>
      <c r="I54" s="25">
        <v>3.434094</v>
      </c>
      <c r="J54" s="25">
        <v>3.457919</v>
      </c>
      <c r="K54" s="25">
        <v>3.4821080000000002</v>
      </c>
      <c r="L54" s="25">
        <v>3.5145780000000002</v>
      </c>
      <c r="M54" s="25">
        <v>3.5458699999999999</v>
      </c>
      <c r="N54" s="25">
        <v>3.5634269999999999</v>
      </c>
      <c r="O54" s="25">
        <v>3.5801470000000002</v>
      </c>
      <c r="P54" s="25">
        <v>3.605359</v>
      </c>
      <c r="Q54" s="25">
        <v>3.6268549999999999</v>
      </c>
      <c r="R54" s="25">
        <v>3.646274</v>
      </c>
      <c r="S54" s="25">
        <v>3.6654149999999999</v>
      </c>
      <c r="T54" s="25">
        <v>3.6899109999999999</v>
      </c>
      <c r="U54" s="25">
        <v>3.7132869999999998</v>
      </c>
      <c r="V54" s="25">
        <v>3.7276470000000002</v>
      </c>
      <c r="W54" s="25">
        <v>3.7522509999999998</v>
      </c>
      <c r="X54" s="25">
        <v>3.7890320000000002</v>
      </c>
      <c r="Y54" s="25">
        <v>3.8273579999999998</v>
      </c>
      <c r="Z54" s="25">
        <v>3.8551389999999999</v>
      </c>
      <c r="AA54" s="25">
        <v>3.8812319999999998</v>
      </c>
      <c r="AB54" s="25">
        <v>3.9073880000000001</v>
      </c>
      <c r="AC54" s="25">
        <v>3.9312670000000001</v>
      </c>
      <c r="AD54" s="25">
        <v>3.9572340000000001</v>
      </c>
      <c r="AE54" s="25">
        <v>3.9872809999999999</v>
      </c>
      <c r="AF54" s="25">
        <v>4.0191210000000002</v>
      </c>
    </row>
    <row r="55" spans="1:33" ht="15" customHeight="1">
      <c r="A55" s="28" t="s">
        <v>13</v>
      </c>
      <c r="B55" s="29">
        <v>25.466035999999999</v>
      </c>
      <c r="C55" s="29">
        <v>25.774887</v>
      </c>
      <c r="D55" s="29">
        <v>26.363524999999999</v>
      </c>
      <c r="E55" s="29">
        <v>26.991008999999998</v>
      </c>
      <c r="F55" s="29">
        <v>27.515024</v>
      </c>
      <c r="G55" s="29">
        <v>28.046213000000002</v>
      </c>
      <c r="H55" s="29">
        <v>28.409594999999999</v>
      </c>
      <c r="I55" s="29">
        <v>28.56485</v>
      </c>
      <c r="J55" s="29">
        <v>28.760748</v>
      </c>
      <c r="K55" s="29">
        <v>28.980982000000001</v>
      </c>
      <c r="L55" s="29">
        <v>29.222709999999999</v>
      </c>
      <c r="M55" s="29">
        <v>29.491066</v>
      </c>
      <c r="N55" s="29">
        <v>29.663893000000002</v>
      </c>
      <c r="O55" s="29">
        <v>29.844512999999999</v>
      </c>
      <c r="P55" s="29">
        <v>30.102399999999999</v>
      </c>
      <c r="Q55" s="29">
        <v>30.332661000000002</v>
      </c>
      <c r="R55" s="29">
        <v>30.536940000000001</v>
      </c>
      <c r="S55" s="29">
        <v>30.764433</v>
      </c>
      <c r="T55" s="29">
        <v>30.997509000000001</v>
      </c>
      <c r="U55" s="29">
        <v>31.220822999999999</v>
      </c>
      <c r="V55" s="29">
        <v>31.379992999999999</v>
      </c>
      <c r="W55" s="29">
        <v>31.584199999999999</v>
      </c>
      <c r="X55" s="29">
        <v>31.906652000000001</v>
      </c>
      <c r="Y55" s="29">
        <v>32.229111000000003</v>
      </c>
      <c r="Z55" s="29">
        <v>32.469444000000003</v>
      </c>
      <c r="AA55" s="29">
        <v>32.704002000000003</v>
      </c>
      <c r="AB55" s="29">
        <v>32.963894000000003</v>
      </c>
      <c r="AC55" s="29">
        <v>33.230041999999997</v>
      </c>
      <c r="AD55" s="29">
        <v>33.503211999999998</v>
      </c>
      <c r="AE55" s="29">
        <v>33.812041999999998</v>
      </c>
      <c r="AF55" s="29">
        <v>34.155726999999999</v>
      </c>
    </row>
    <row r="56" spans="1:33" ht="15" customHeight="1">
      <c r="A56" s="3" t="s">
        <v>14</v>
      </c>
      <c r="B56" s="25">
        <v>5.7165419999999996</v>
      </c>
      <c r="C56" s="25">
        <v>5.6488189999999996</v>
      </c>
      <c r="D56" s="25">
        <v>5.9023770000000004</v>
      </c>
      <c r="E56" s="25">
        <v>5.918647</v>
      </c>
      <c r="F56" s="25">
        <v>5.9067509999999999</v>
      </c>
      <c r="G56" s="25">
        <v>5.8611820000000003</v>
      </c>
      <c r="H56" s="25">
        <v>5.7760959999999999</v>
      </c>
      <c r="I56" s="25">
        <v>5.7668710000000001</v>
      </c>
      <c r="J56" s="25">
        <v>5.7744629999999999</v>
      </c>
      <c r="K56" s="25">
        <v>5.7932399999999999</v>
      </c>
      <c r="L56" s="25">
        <v>5.834721</v>
      </c>
      <c r="M56" s="25">
        <v>5.872573</v>
      </c>
      <c r="N56" s="25">
        <v>5.8672129999999996</v>
      </c>
      <c r="O56" s="25">
        <v>5.8720410000000003</v>
      </c>
      <c r="P56" s="25">
        <v>5.8827389999999999</v>
      </c>
      <c r="Q56" s="25">
        <v>5.9009219999999996</v>
      </c>
      <c r="R56" s="25">
        <v>5.911664</v>
      </c>
      <c r="S56" s="25">
        <v>5.9233950000000002</v>
      </c>
      <c r="T56" s="25">
        <v>5.9300629999999996</v>
      </c>
      <c r="U56" s="25">
        <v>5.9364400000000002</v>
      </c>
      <c r="V56" s="25">
        <v>5.931997</v>
      </c>
      <c r="W56" s="25">
        <v>5.9521480000000002</v>
      </c>
      <c r="X56" s="25">
        <v>5.9920010000000001</v>
      </c>
      <c r="Y56" s="25">
        <v>6.0288620000000002</v>
      </c>
      <c r="Z56" s="25">
        <v>6.047199</v>
      </c>
      <c r="AA56" s="25">
        <v>6.0620919999999998</v>
      </c>
      <c r="AB56" s="25">
        <v>6.0814880000000002</v>
      </c>
      <c r="AC56" s="25">
        <v>6.1004569999999996</v>
      </c>
      <c r="AD56" s="25">
        <v>6.130401</v>
      </c>
      <c r="AE56" s="25">
        <v>6.1597359999999997</v>
      </c>
      <c r="AF56" s="25">
        <v>6.1833819999999999</v>
      </c>
    </row>
    <row r="57" spans="1:33" ht="15" customHeight="1">
      <c r="A57" s="28" t="s">
        <v>4</v>
      </c>
      <c r="B57" s="71">
        <v>31.182579</v>
      </c>
      <c r="C57" s="29">
        <v>31.423705999999999</v>
      </c>
      <c r="D57" s="29">
        <v>32.265903000000002</v>
      </c>
      <c r="E57" s="29">
        <v>32.909657000000003</v>
      </c>
      <c r="F57" s="29">
        <v>33.421776000000001</v>
      </c>
      <c r="G57" s="29">
        <v>33.907393999999996</v>
      </c>
      <c r="H57" s="29">
        <v>34.185692000000003</v>
      </c>
      <c r="I57" s="29">
        <v>34.331721999999999</v>
      </c>
      <c r="J57" s="29">
        <v>34.535209999999999</v>
      </c>
      <c r="K57" s="29">
        <v>34.774222999999999</v>
      </c>
      <c r="L57" s="29">
        <v>35.057429999999997</v>
      </c>
      <c r="M57" s="29">
        <v>35.363639999999997</v>
      </c>
      <c r="N57" s="29">
        <v>35.531104999999997</v>
      </c>
      <c r="O57" s="29">
        <v>35.716552999999998</v>
      </c>
      <c r="P57" s="29">
        <v>35.985137999999999</v>
      </c>
      <c r="Q57" s="29">
        <v>36.233581999999998</v>
      </c>
      <c r="R57" s="29">
        <v>36.448605000000001</v>
      </c>
      <c r="S57" s="29">
        <v>36.687828000000003</v>
      </c>
      <c r="T57" s="29">
        <v>36.927570000000003</v>
      </c>
      <c r="U57" s="29">
        <v>37.157265000000002</v>
      </c>
      <c r="V57" s="71">
        <v>37.311988999999997</v>
      </c>
      <c r="W57" s="29">
        <v>37.536346000000002</v>
      </c>
      <c r="X57" s="29">
        <v>37.898651000000001</v>
      </c>
      <c r="Y57" s="29">
        <v>38.257973</v>
      </c>
      <c r="Z57" s="29">
        <v>38.516643999999999</v>
      </c>
      <c r="AA57" s="29">
        <v>38.766094000000002</v>
      </c>
      <c r="AB57" s="29">
        <v>39.045380000000002</v>
      </c>
      <c r="AC57" s="29">
        <v>39.330497999999999</v>
      </c>
      <c r="AD57" s="29">
        <v>39.633614000000001</v>
      </c>
      <c r="AE57" s="29">
        <v>39.971778999999998</v>
      </c>
      <c r="AF57" s="71">
        <v>40.339108000000003</v>
      </c>
    </row>
    <row r="58" spans="1:33" ht="15" customHeight="1">
      <c r="A58" s="28" t="s">
        <v>400</v>
      </c>
      <c r="B58" s="45">
        <f>B57/B163</f>
        <v>0.33557001991192609</v>
      </c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53">
        <f>V57/V163</f>
        <v>0.36601253775768378</v>
      </c>
      <c r="W58" s="29"/>
      <c r="X58" s="42"/>
      <c r="Y58" s="29"/>
      <c r="Z58" s="29"/>
      <c r="AA58" s="29"/>
      <c r="AB58" s="29"/>
      <c r="AC58" s="29"/>
      <c r="AD58" s="29"/>
      <c r="AE58" s="29"/>
      <c r="AF58" s="53">
        <f>AF57/AF163</f>
        <v>0.3712275262039606</v>
      </c>
    </row>
    <row r="59" spans="1:33" ht="15" customHeight="1">
      <c r="A59" s="92" t="s">
        <v>460</v>
      </c>
      <c r="B59" s="91">
        <f>B54+B56</f>
        <v>8.7834669999999999</v>
      </c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91">
        <f>V54+V56</f>
        <v>9.6596440000000001</v>
      </c>
      <c r="W59" s="84"/>
      <c r="X59" s="84"/>
      <c r="Y59" s="29"/>
      <c r="Z59" s="29"/>
      <c r="AA59" s="29"/>
      <c r="AB59" s="29"/>
      <c r="AC59" s="29"/>
      <c r="AD59" s="29"/>
      <c r="AE59" s="29"/>
      <c r="AF59" s="91">
        <f>AF54+AF56</f>
        <v>10.202503</v>
      </c>
    </row>
    <row r="60" spans="1:33" ht="15" customHeight="1">
      <c r="A60" s="28" t="s">
        <v>26</v>
      </c>
    </row>
    <row r="61" spans="1:33" ht="15" customHeight="1">
      <c r="A61" s="3" t="s">
        <v>8</v>
      </c>
      <c r="B61" s="25">
        <v>5.6759999999999996E-3</v>
      </c>
      <c r="C61" s="25">
        <v>6.1419999999999999E-3</v>
      </c>
      <c r="D61" s="25">
        <v>6.4400000000000004E-3</v>
      </c>
      <c r="E61" s="25">
        <v>6.6429999999999996E-3</v>
      </c>
      <c r="F61" s="25">
        <v>6.731E-3</v>
      </c>
      <c r="G61" s="25">
        <v>6.8539999999999998E-3</v>
      </c>
      <c r="H61" s="25">
        <v>6.8910000000000004E-3</v>
      </c>
      <c r="I61" s="25">
        <v>6.9420000000000003E-3</v>
      </c>
      <c r="J61" s="25">
        <v>7.0099999999999997E-3</v>
      </c>
      <c r="K61" s="25">
        <v>7.0660000000000002E-3</v>
      </c>
      <c r="L61" s="25">
        <v>7.1710000000000003E-3</v>
      </c>
      <c r="M61" s="25">
        <v>7.2329999999999998E-3</v>
      </c>
      <c r="N61" s="25">
        <v>7.3299999999999997E-3</v>
      </c>
      <c r="O61" s="25">
        <v>7.4180000000000001E-3</v>
      </c>
      <c r="P61" s="25">
        <v>7.5709999999999996E-3</v>
      </c>
      <c r="Q61" s="25">
        <v>7.7299999999999999E-3</v>
      </c>
      <c r="R61" s="25">
        <v>7.8989999999999998E-3</v>
      </c>
      <c r="S61" s="25">
        <v>8.0829999999999999E-3</v>
      </c>
      <c r="T61" s="25">
        <v>8.2950000000000003E-3</v>
      </c>
      <c r="U61" s="25">
        <v>8.5009999999999999E-3</v>
      </c>
      <c r="V61" s="25">
        <v>8.7390000000000002E-3</v>
      </c>
      <c r="W61" s="25">
        <v>8.9870000000000002E-3</v>
      </c>
      <c r="X61" s="25">
        <v>9.2540000000000001E-3</v>
      </c>
      <c r="Y61" s="25">
        <v>9.5449999999999997E-3</v>
      </c>
      <c r="Z61" s="25">
        <v>9.8370000000000003E-3</v>
      </c>
      <c r="AA61" s="25">
        <v>1.014E-2</v>
      </c>
      <c r="AB61" s="25">
        <v>1.0475E-2</v>
      </c>
      <c r="AC61" s="25">
        <v>1.0807000000000001E-2</v>
      </c>
      <c r="AD61" s="25">
        <v>1.1172E-2</v>
      </c>
      <c r="AE61" s="25">
        <v>1.1540999999999999E-2</v>
      </c>
      <c r="AF61" s="25">
        <v>1.1937E-2</v>
      </c>
    </row>
    <row r="62" spans="1:33" ht="15" customHeight="1">
      <c r="A62" s="3" t="s">
        <v>422</v>
      </c>
      <c r="B62" s="25">
        <v>14.825628</v>
      </c>
      <c r="C62" s="25">
        <v>15.479929</v>
      </c>
      <c r="D62" s="25">
        <v>15.476940000000001</v>
      </c>
      <c r="E62" s="25">
        <v>15.473867</v>
      </c>
      <c r="F62" s="25">
        <v>15.415546000000001</v>
      </c>
      <c r="G62" s="25">
        <v>15.333024</v>
      </c>
      <c r="H62" s="25">
        <v>15.227326</v>
      </c>
      <c r="I62" s="25">
        <v>15.118141</v>
      </c>
      <c r="J62" s="25">
        <v>15.013564000000001</v>
      </c>
      <c r="K62" s="25">
        <v>14.899419999999999</v>
      </c>
      <c r="L62" s="101">
        <v>14.799495</v>
      </c>
      <c r="M62" s="25">
        <v>14.704511</v>
      </c>
      <c r="N62" s="25">
        <v>14.617435</v>
      </c>
      <c r="O62" s="25">
        <v>14.553504</v>
      </c>
      <c r="P62" s="25">
        <v>14.504936000000001</v>
      </c>
      <c r="Q62" s="25">
        <v>14.464999000000001</v>
      </c>
      <c r="R62" s="25">
        <v>14.423914</v>
      </c>
      <c r="S62" s="25">
        <v>14.385998000000001</v>
      </c>
      <c r="T62" s="25">
        <v>14.354929</v>
      </c>
      <c r="U62" s="25">
        <v>14.33661</v>
      </c>
      <c r="V62" s="25">
        <v>14.325787</v>
      </c>
      <c r="W62" s="25">
        <v>14.319191</v>
      </c>
      <c r="X62" s="25">
        <v>14.328246999999999</v>
      </c>
      <c r="Y62" s="25">
        <v>14.348844</v>
      </c>
      <c r="Z62" s="25">
        <v>14.373186</v>
      </c>
      <c r="AA62" s="25">
        <v>14.395925</v>
      </c>
      <c r="AB62" s="25">
        <v>14.422081</v>
      </c>
      <c r="AC62" s="25">
        <v>14.451188</v>
      </c>
      <c r="AD62" s="25">
        <v>14.487655999999999</v>
      </c>
      <c r="AE62" s="25">
        <v>14.531824</v>
      </c>
      <c r="AF62" s="25">
        <v>14.57723</v>
      </c>
      <c r="AG62" s="37">
        <f>AF62-L62</f>
        <v>-0.22226500000000016</v>
      </c>
    </row>
    <row r="63" spans="1:33" ht="15" customHeight="1">
      <c r="A63" s="58" t="s">
        <v>471</v>
      </c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47">
        <f>V62/B62-1</f>
        <v>-3.371465950717234E-2</v>
      </c>
      <c r="W63" s="36">
        <f>V62/L62-1</f>
        <v>-3.2008389475451704E-2</v>
      </c>
      <c r="Y63" s="25"/>
      <c r="Z63" s="25"/>
      <c r="AA63" s="25"/>
      <c r="AB63" s="25"/>
      <c r="AC63" s="25"/>
      <c r="AD63" s="25"/>
      <c r="AE63" s="25"/>
      <c r="AF63" s="47">
        <f>AF62/B62-1</f>
        <v>-1.6754635958760034E-2</v>
      </c>
      <c r="AG63" s="110">
        <f>AF62/L62-1</f>
        <v>-1.5018417858176925E-2</v>
      </c>
    </row>
    <row r="64" spans="1:33" ht="15" customHeight="1">
      <c r="A64" s="3" t="s">
        <v>429</v>
      </c>
      <c r="B64" s="25">
        <v>3.1355000000000001E-2</v>
      </c>
      <c r="C64" s="25">
        <v>3.2398000000000003E-2</v>
      </c>
      <c r="D64" s="25">
        <v>3.0668999999999998E-2</v>
      </c>
      <c r="E64" s="25">
        <v>3.1647000000000002E-2</v>
      </c>
      <c r="F64" s="25">
        <v>3.1378999999999997E-2</v>
      </c>
      <c r="G64" s="25">
        <v>3.0842000000000001E-2</v>
      </c>
      <c r="H64" s="25">
        <v>3.0282E-2</v>
      </c>
      <c r="I64" s="25">
        <v>2.9645000000000001E-2</v>
      </c>
      <c r="J64" s="25">
        <v>2.8837000000000002E-2</v>
      </c>
      <c r="K64" s="25">
        <v>2.8178000000000002E-2</v>
      </c>
      <c r="L64" s="25">
        <v>2.7453999999999999E-2</v>
      </c>
      <c r="M64" s="25">
        <v>2.699E-2</v>
      </c>
      <c r="N64" s="25">
        <v>2.6453999999999998E-2</v>
      </c>
      <c r="O64" s="25">
        <v>2.6107999999999999E-2</v>
      </c>
      <c r="P64" s="25">
        <v>2.5822000000000001E-2</v>
      </c>
      <c r="Q64" s="25">
        <v>2.5649999999999999E-2</v>
      </c>
      <c r="R64" s="25">
        <v>2.5522E-2</v>
      </c>
      <c r="S64" s="25">
        <v>2.546E-2</v>
      </c>
      <c r="T64" s="25">
        <v>2.5423000000000001E-2</v>
      </c>
      <c r="U64" s="25">
        <v>2.5565000000000001E-2</v>
      </c>
      <c r="V64" s="25">
        <v>2.5641000000000001E-2</v>
      </c>
      <c r="W64" s="25">
        <v>2.5805000000000002E-2</v>
      </c>
      <c r="X64" s="25">
        <v>2.6044999999999999E-2</v>
      </c>
      <c r="Y64" s="25">
        <v>2.6329000000000002E-2</v>
      </c>
      <c r="Z64" s="25">
        <v>2.6668000000000001E-2</v>
      </c>
      <c r="AA64" s="25">
        <v>2.7073E-2</v>
      </c>
      <c r="AB64" s="25">
        <v>2.7345000000000001E-2</v>
      </c>
      <c r="AC64" s="25">
        <v>2.7734000000000002E-2</v>
      </c>
      <c r="AD64" s="25">
        <v>2.8129999999999999E-2</v>
      </c>
      <c r="AE64" s="25">
        <v>2.8611999999999999E-2</v>
      </c>
      <c r="AF64" s="25">
        <v>2.9113E-2</v>
      </c>
    </row>
    <row r="65" spans="1:33" ht="15" customHeight="1">
      <c r="A65" s="3" t="s">
        <v>430</v>
      </c>
      <c r="B65" s="25">
        <v>2.2397659999999999</v>
      </c>
      <c r="C65" s="25">
        <v>2.9432200000000002</v>
      </c>
      <c r="D65" s="25">
        <v>3.2602820000000001</v>
      </c>
      <c r="E65" s="25">
        <v>3.3879790000000001</v>
      </c>
      <c r="F65" s="25">
        <v>3.4530379999999998</v>
      </c>
      <c r="G65" s="25">
        <v>3.5127429999999999</v>
      </c>
      <c r="H65" s="25">
        <v>3.5313539999999999</v>
      </c>
      <c r="I65" s="25">
        <v>3.5476489999999998</v>
      </c>
      <c r="J65" s="25">
        <v>3.577601</v>
      </c>
      <c r="K65" s="25">
        <v>3.5994480000000002</v>
      </c>
      <c r="L65" s="25">
        <v>3.6296010000000001</v>
      </c>
      <c r="M65" s="25">
        <v>3.6682079999999999</v>
      </c>
      <c r="N65" s="25">
        <v>3.7160350000000002</v>
      </c>
      <c r="O65" s="25">
        <v>3.7660559999999998</v>
      </c>
      <c r="P65" s="25">
        <v>3.8164349999999998</v>
      </c>
      <c r="Q65" s="25">
        <v>3.8659479999999999</v>
      </c>
      <c r="R65" s="25">
        <v>3.904417</v>
      </c>
      <c r="S65" s="25">
        <v>3.938256</v>
      </c>
      <c r="T65" s="25">
        <v>3.9765139999999999</v>
      </c>
      <c r="U65" s="25">
        <v>4.0163250000000001</v>
      </c>
      <c r="V65" s="25">
        <v>4.0634259999999998</v>
      </c>
      <c r="W65" s="25">
        <v>4.1095439999999996</v>
      </c>
      <c r="X65" s="25">
        <v>4.1617319999999998</v>
      </c>
      <c r="Y65" s="25">
        <v>4.2157669999999996</v>
      </c>
      <c r="Z65" s="25">
        <v>4.2727880000000003</v>
      </c>
      <c r="AA65" s="25">
        <v>4.3259670000000003</v>
      </c>
      <c r="AB65" s="25">
        <v>4.3766749999999996</v>
      </c>
      <c r="AC65" s="25">
        <v>4.4224550000000002</v>
      </c>
      <c r="AD65" s="25">
        <v>4.4647540000000001</v>
      </c>
      <c r="AE65" s="25">
        <v>4.5035809999999996</v>
      </c>
      <c r="AF65" s="25">
        <v>4.542726</v>
      </c>
    </row>
    <row r="66" spans="1:33" ht="15" customHeight="1">
      <c r="A66" s="3" t="s">
        <v>431</v>
      </c>
      <c r="B66" s="25">
        <v>6.148733</v>
      </c>
      <c r="C66" s="25">
        <v>6.2643779999999998</v>
      </c>
      <c r="D66" s="25">
        <v>6.3173269999999997</v>
      </c>
      <c r="E66" s="25">
        <v>6.3378509999999997</v>
      </c>
      <c r="F66" s="25">
        <v>6.3657209999999997</v>
      </c>
      <c r="G66" s="25">
        <v>6.4308100000000001</v>
      </c>
      <c r="H66" s="25">
        <v>6.4135160000000004</v>
      </c>
      <c r="I66" s="25">
        <v>6.3902130000000001</v>
      </c>
      <c r="J66" s="25">
        <v>6.3503930000000004</v>
      </c>
      <c r="K66" s="25">
        <v>6.3062959999999997</v>
      </c>
      <c r="L66" s="101">
        <v>6.2428869999999996</v>
      </c>
      <c r="M66" s="25">
        <v>6.2200069999999998</v>
      </c>
      <c r="N66" s="25">
        <v>6.1743969999999999</v>
      </c>
      <c r="O66" s="25">
        <v>6.137257</v>
      </c>
      <c r="P66" s="25">
        <v>6.1106850000000001</v>
      </c>
      <c r="Q66" s="25">
        <v>6.089855</v>
      </c>
      <c r="R66" s="25">
        <v>6.0664230000000003</v>
      </c>
      <c r="S66" s="25">
        <v>6.0437419999999999</v>
      </c>
      <c r="T66" s="25">
        <v>6.0348660000000001</v>
      </c>
      <c r="U66" s="25">
        <v>6.0274450000000002</v>
      </c>
      <c r="V66" s="25">
        <v>6.0202749999999998</v>
      </c>
      <c r="W66" s="25">
        <v>6.0146470000000001</v>
      </c>
      <c r="X66" s="25">
        <v>6.0452709999999996</v>
      </c>
      <c r="Y66" s="25">
        <v>6.0681719999999997</v>
      </c>
      <c r="Z66" s="25">
        <v>6.0942049999999997</v>
      </c>
      <c r="AA66" s="25">
        <v>6.106401</v>
      </c>
      <c r="AB66" s="25">
        <v>6.1278220000000001</v>
      </c>
      <c r="AC66" s="25">
        <v>6.1447859999999999</v>
      </c>
      <c r="AD66" s="25">
        <v>6.1658109999999997</v>
      </c>
      <c r="AE66" s="25">
        <v>6.1877139999999997</v>
      </c>
      <c r="AF66" s="25">
        <v>6.212294</v>
      </c>
    </row>
    <row r="67" spans="1:33" ht="15" customHeight="1">
      <c r="A67" s="58" t="s">
        <v>465</v>
      </c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47">
        <f>V66/B66-1</f>
        <v>-2.0891783721947332E-2</v>
      </c>
      <c r="W67" s="25"/>
      <c r="Y67" s="25"/>
      <c r="Z67" s="25"/>
      <c r="AA67" s="25"/>
      <c r="AB67" s="25"/>
      <c r="AC67" s="25"/>
      <c r="AD67" s="25"/>
      <c r="AE67" s="25"/>
      <c r="AF67" s="47">
        <f>AF66/B66-1</f>
        <v>1.0337251593133034E-2</v>
      </c>
    </row>
    <row r="68" spans="1:33" ht="15" customHeight="1">
      <c r="A68" s="3" t="s">
        <v>16</v>
      </c>
      <c r="B68" s="25">
        <v>0.431201</v>
      </c>
      <c r="C68" s="25">
        <v>0.49296200000000001</v>
      </c>
      <c r="D68" s="25">
        <v>0.718001</v>
      </c>
      <c r="E68" s="25">
        <v>0.710785</v>
      </c>
      <c r="F68" s="25">
        <v>0.69421299999999997</v>
      </c>
      <c r="G68" s="25">
        <v>0.60718799999999995</v>
      </c>
      <c r="H68" s="25">
        <v>0.60691399999999995</v>
      </c>
      <c r="I68" s="25">
        <v>0.57501400000000003</v>
      </c>
      <c r="J68" s="25">
        <v>0.56890099999999999</v>
      </c>
      <c r="K68" s="25">
        <v>0.56285799999999997</v>
      </c>
      <c r="L68" s="25">
        <v>0.60637399999999997</v>
      </c>
      <c r="M68" s="25">
        <v>0.56653799999999999</v>
      </c>
      <c r="N68" s="25">
        <v>0.56378600000000001</v>
      </c>
      <c r="O68" s="25">
        <v>0.56009500000000001</v>
      </c>
      <c r="P68" s="25">
        <v>0.55675200000000002</v>
      </c>
      <c r="Q68" s="25">
        <v>0.55302600000000002</v>
      </c>
      <c r="R68" s="25">
        <v>0.55013400000000001</v>
      </c>
      <c r="S68" s="25">
        <v>0.55312499999999998</v>
      </c>
      <c r="T68" s="25">
        <v>0.54577600000000004</v>
      </c>
      <c r="U68" s="25">
        <v>0.54537000000000002</v>
      </c>
      <c r="V68" s="25">
        <v>0.52142299999999997</v>
      </c>
      <c r="W68" s="25">
        <v>0.53777900000000001</v>
      </c>
      <c r="X68" s="25">
        <v>0.50985899999999995</v>
      </c>
      <c r="Y68" s="25">
        <v>0.50864799999999999</v>
      </c>
      <c r="Z68" s="25">
        <v>0.49150199999999999</v>
      </c>
      <c r="AA68" s="25">
        <v>0.50203299999999995</v>
      </c>
      <c r="AB68" s="25">
        <v>0.487508</v>
      </c>
      <c r="AC68" s="25">
        <v>0.47897600000000001</v>
      </c>
      <c r="AD68" s="25">
        <v>0.47632099999999999</v>
      </c>
      <c r="AE68" s="25">
        <v>0.475107</v>
      </c>
      <c r="AF68" s="25">
        <v>0.47149799999999997</v>
      </c>
    </row>
    <row r="69" spans="1:33" ht="15" customHeight="1">
      <c r="A69" s="3" t="s">
        <v>432</v>
      </c>
      <c r="B69" s="25">
        <v>0.143681</v>
      </c>
      <c r="C69" s="25">
        <v>0.14584800000000001</v>
      </c>
      <c r="D69" s="25">
        <v>0.14723</v>
      </c>
      <c r="E69" s="25">
        <v>0.14821999999999999</v>
      </c>
      <c r="F69" s="25">
        <v>0.14881900000000001</v>
      </c>
      <c r="G69" s="25">
        <v>0.149117</v>
      </c>
      <c r="H69" s="25">
        <v>0.149257</v>
      </c>
      <c r="I69" s="25">
        <v>0.14891299999999999</v>
      </c>
      <c r="J69" s="25">
        <v>0.14865300000000001</v>
      </c>
      <c r="K69" s="25">
        <v>0.14844399999999999</v>
      </c>
      <c r="L69" s="25">
        <v>0.148233</v>
      </c>
      <c r="M69" s="25">
        <v>0.148058</v>
      </c>
      <c r="N69" s="25">
        <v>0.14787700000000001</v>
      </c>
      <c r="O69" s="25">
        <v>0.14773500000000001</v>
      </c>
      <c r="P69" s="25">
        <v>0.147676</v>
      </c>
      <c r="Q69" s="25">
        <v>0.147568</v>
      </c>
      <c r="R69" s="25">
        <v>0.14741199999999999</v>
      </c>
      <c r="S69" s="25">
        <v>0.14727000000000001</v>
      </c>
      <c r="T69" s="25">
        <v>0.14716000000000001</v>
      </c>
      <c r="U69" s="25">
        <v>0.14704100000000001</v>
      </c>
      <c r="V69" s="25">
        <v>0.14691299999999999</v>
      </c>
      <c r="W69" s="25">
        <v>0.14683499999999999</v>
      </c>
      <c r="X69" s="25">
        <v>0.146809</v>
      </c>
      <c r="Y69" s="25">
        <v>0.14673800000000001</v>
      </c>
      <c r="Z69" s="25">
        <v>0.146733</v>
      </c>
      <c r="AA69" s="25">
        <v>0.146809</v>
      </c>
      <c r="AB69" s="25">
        <v>0.14688000000000001</v>
      </c>
      <c r="AC69" s="25">
        <v>0.146925</v>
      </c>
      <c r="AD69" s="25">
        <v>0.146953</v>
      </c>
      <c r="AE69" s="25">
        <v>0.146928</v>
      </c>
      <c r="AF69" s="25">
        <v>0.14686099999999999</v>
      </c>
    </row>
    <row r="70" spans="1:33" ht="15" customHeight="1">
      <c r="A70" s="3" t="s">
        <v>11</v>
      </c>
      <c r="B70" s="25">
        <v>23.794685000000001</v>
      </c>
      <c r="C70" s="25">
        <v>25.332483</v>
      </c>
      <c r="D70" s="25">
        <v>25.926220000000001</v>
      </c>
      <c r="E70" s="25">
        <v>26.065344</v>
      </c>
      <c r="F70" s="25">
        <v>26.084071999999999</v>
      </c>
      <c r="G70" s="25">
        <v>26.039738</v>
      </c>
      <c r="H70" s="25">
        <v>25.935257</v>
      </c>
      <c r="I70" s="25">
        <v>25.786874999999998</v>
      </c>
      <c r="J70" s="25">
        <v>25.666121</v>
      </c>
      <c r="K70" s="25">
        <v>25.523537000000001</v>
      </c>
      <c r="L70" s="25">
        <v>25.433762000000002</v>
      </c>
      <c r="M70" s="25">
        <v>25.314556</v>
      </c>
      <c r="N70" s="25">
        <v>25.226858</v>
      </c>
      <c r="O70" s="25">
        <v>25.172063999999999</v>
      </c>
      <c r="P70" s="25">
        <v>25.144058000000001</v>
      </c>
      <c r="Q70" s="25">
        <v>25.129128000000001</v>
      </c>
      <c r="R70" s="25">
        <v>25.100199</v>
      </c>
      <c r="S70" s="25">
        <v>25.076474999999999</v>
      </c>
      <c r="T70" s="25">
        <v>25.067543000000001</v>
      </c>
      <c r="U70" s="25">
        <v>25.081296999999999</v>
      </c>
      <c r="V70" s="25">
        <v>25.086563000000002</v>
      </c>
      <c r="W70" s="25">
        <v>25.136986</v>
      </c>
      <c r="X70" s="25">
        <v>25.201174000000002</v>
      </c>
      <c r="Y70" s="25">
        <v>25.297713999999999</v>
      </c>
      <c r="Z70" s="25">
        <v>25.388252000000001</v>
      </c>
      <c r="AA70" s="25">
        <v>25.487273999999999</v>
      </c>
      <c r="AB70" s="25">
        <v>25.571445000000001</v>
      </c>
      <c r="AC70" s="25">
        <v>25.655134</v>
      </c>
      <c r="AD70" s="25">
        <v>25.752668</v>
      </c>
      <c r="AE70" s="25">
        <v>25.856693</v>
      </c>
      <c r="AF70" s="25">
        <v>25.962548999999999</v>
      </c>
      <c r="AG70" s="37"/>
    </row>
    <row r="71" spans="1:33" ht="15" customHeight="1">
      <c r="A71" s="3" t="s">
        <v>107</v>
      </c>
      <c r="B71" s="46">
        <f>B70-B61-'Renew Cons'!B12</f>
        <v>22.457353000000001</v>
      </c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46">
        <f>V70-V61-'Renew Cons'!V12</f>
        <v>23.464101000000003</v>
      </c>
      <c r="W71" s="25"/>
      <c r="X71" s="88"/>
      <c r="Y71" s="25"/>
      <c r="Z71" s="25"/>
      <c r="AA71" s="25"/>
      <c r="AB71" s="25"/>
      <c r="AC71" s="25"/>
      <c r="AD71" s="25"/>
      <c r="AE71" s="25"/>
      <c r="AF71" s="46">
        <f>AF70-AF61-'Renew Cons'!AF12</f>
        <v>24.251826999999999</v>
      </c>
      <c r="AG71" s="37"/>
    </row>
    <row r="72" spans="1:33" ht="15" customHeight="1">
      <c r="A72" s="3" t="s">
        <v>433</v>
      </c>
      <c r="B72" s="25">
        <v>0.70627899999999999</v>
      </c>
      <c r="C72" s="25">
        <v>0.76189300000000004</v>
      </c>
      <c r="D72" s="25">
        <v>0.75658300000000001</v>
      </c>
      <c r="E72" s="25">
        <v>0.71793899999999999</v>
      </c>
      <c r="F72" s="25">
        <v>0.68035800000000002</v>
      </c>
      <c r="G72" s="25">
        <v>0.66490400000000005</v>
      </c>
      <c r="H72" s="25">
        <v>0.62340399999999996</v>
      </c>
      <c r="I72" s="25">
        <v>0.61793200000000004</v>
      </c>
      <c r="J72" s="25">
        <v>0.61683600000000005</v>
      </c>
      <c r="K72" s="25">
        <v>0.61629</v>
      </c>
      <c r="L72" s="25">
        <v>0.61148100000000005</v>
      </c>
      <c r="M72" s="25">
        <v>0.612707</v>
      </c>
      <c r="N72" s="25">
        <v>0.61787099999999995</v>
      </c>
      <c r="O72" s="25">
        <v>0.62041199999999996</v>
      </c>
      <c r="P72" s="25">
        <v>0.62257700000000005</v>
      </c>
      <c r="Q72" s="25">
        <v>0.62744299999999997</v>
      </c>
      <c r="R72" s="25">
        <v>0.63063599999999997</v>
      </c>
      <c r="S72" s="25">
        <v>0.63487499999999997</v>
      </c>
      <c r="T72" s="25">
        <v>0.63971</v>
      </c>
      <c r="U72" s="25">
        <v>0.64397499999999996</v>
      </c>
      <c r="V72" s="25">
        <v>0.65073599999999998</v>
      </c>
      <c r="W72" s="25">
        <v>0.654636</v>
      </c>
      <c r="X72" s="25">
        <v>0.66025900000000004</v>
      </c>
      <c r="Y72" s="25">
        <v>0.66815400000000003</v>
      </c>
      <c r="Z72" s="25">
        <v>0.67605199999999999</v>
      </c>
      <c r="AA72" s="25">
        <v>0.68138500000000002</v>
      </c>
      <c r="AB72" s="25">
        <v>0.68932599999999999</v>
      </c>
      <c r="AC72" s="25">
        <v>0.69373600000000002</v>
      </c>
      <c r="AD72" s="25">
        <v>0.69961600000000002</v>
      </c>
      <c r="AE72" s="25">
        <v>0.70664700000000003</v>
      </c>
      <c r="AF72" s="25">
        <v>0.71458900000000003</v>
      </c>
    </row>
    <row r="73" spans="1:33" ht="15" customHeight="1">
      <c r="A73" s="3" t="s">
        <v>27</v>
      </c>
      <c r="B73" s="25">
        <v>8.7413000000000005E-2</v>
      </c>
      <c r="C73" s="25">
        <v>0.11268599999999999</v>
      </c>
      <c r="D73" s="25">
        <v>9.8006999999999997E-2</v>
      </c>
      <c r="E73" s="25">
        <v>0.106604</v>
      </c>
      <c r="F73" s="25">
        <v>0.11422599999999999</v>
      </c>
      <c r="G73" s="25">
        <v>0.12744</v>
      </c>
      <c r="H73" s="25">
        <v>0.13340099999999999</v>
      </c>
      <c r="I73" s="25">
        <v>0.14213300000000001</v>
      </c>
      <c r="J73" s="25">
        <v>0.15151400000000001</v>
      </c>
      <c r="K73" s="25">
        <v>0.16044600000000001</v>
      </c>
      <c r="L73" s="25">
        <v>0.16239899999999999</v>
      </c>
      <c r="M73" s="25">
        <v>0.177616</v>
      </c>
      <c r="N73" s="25">
        <v>0.18890399999999999</v>
      </c>
      <c r="O73" s="25">
        <v>0.19935700000000001</v>
      </c>
      <c r="P73" s="25">
        <v>0.210642</v>
      </c>
      <c r="Q73" s="25">
        <v>0.22209400000000001</v>
      </c>
      <c r="R73" s="25">
        <v>0.23252300000000001</v>
      </c>
      <c r="S73" s="25">
        <v>0.242866</v>
      </c>
      <c r="T73" s="25">
        <v>0.25632500000000003</v>
      </c>
      <c r="U73" s="25">
        <v>0.26690399999999997</v>
      </c>
      <c r="V73" s="25">
        <v>0.28937099999999999</v>
      </c>
      <c r="W73" s="25">
        <v>0.30161100000000002</v>
      </c>
      <c r="X73" s="25">
        <v>0.32134400000000002</v>
      </c>
      <c r="Y73" s="25">
        <v>0.33713500000000002</v>
      </c>
      <c r="Z73" s="25">
        <v>0.35410599999999998</v>
      </c>
      <c r="AA73" s="25">
        <v>0.36527799999999999</v>
      </c>
      <c r="AB73" s="25">
        <v>0.38466299999999998</v>
      </c>
      <c r="AC73" s="25">
        <v>0.401669</v>
      </c>
      <c r="AD73" s="25">
        <v>0.41611199999999998</v>
      </c>
      <c r="AE73" s="25">
        <v>0.43151299999999998</v>
      </c>
      <c r="AF73" s="25">
        <v>0.44815300000000002</v>
      </c>
    </row>
    <row r="74" spans="1:33" ht="15" customHeight="1">
      <c r="A74" s="3" t="s">
        <v>333</v>
      </c>
      <c r="B74" s="25">
        <v>3.8200000000000002E-4</v>
      </c>
      <c r="C74" s="25">
        <v>4.8099999999999998E-4</v>
      </c>
      <c r="D74" s="25">
        <v>5.8100000000000003E-4</v>
      </c>
      <c r="E74" s="25">
        <v>6.7900000000000002E-4</v>
      </c>
      <c r="F74" s="25">
        <v>7.76E-4</v>
      </c>
      <c r="G74" s="25">
        <v>8.7399999999999999E-4</v>
      </c>
      <c r="H74" s="25">
        <v>9.6599999999999995E-4</v>
      </c>
      <c r="I74" s="25">
        <v>1.057E-3</v>
      </c>
      <c r="J74" s="25">
        <v>1.1479999999999999E-3</v>
      </c>
      <c r="K74" s="25">
        <v>1.24E-3</v>
      </c>
      <c r="L74" s="25">
        <v>1.3359999999999999E-3</v>
      </c>
      <c r="M74" s="25">
        <v>1.4319999999999999E-3</v>
      </c>
      <c r="N74" s="25">
        <v>1.5280000000000001E-3</v>
      </c>
      <c r="O74" s="25">
        <v>1.6249999999999999E-3</v>
      </c>
      <c r="P74" s="25">
        <v>1.7260000000000001E-3</v>
      </c>
      <c r="Q74" s="25">
        <v>1.833E-3</v>
      </c>
      <c r="R74" s="25">
        <v>1.9430000000000001E-3</v>
      </c>
      <c r="S74" s="25">
        <v>2.0600000000000002E-3</v>
      </c>
      <c r="T74" s="25">
        <v>2.1849999999999999E-3</v>
      </c>
      <c r="U74" s="25">
        <v>2.3140000000000001E-3</v>
      </c>
      <c r="V74" s="25">
        <v>2.4489999999999998E-3</v>
      </c>
      <c r="W74" s="25">
        <v>2.5899999999999999E-3</v>
      </c>
      <c r="X74" s="25">
        <v>2.7430000000000002E-3</v>
      </c>
      <c r="Y74" s="25">
        <v>2.921E-3</v>
      </c>
      <c r="Z74" s="25">
        <v>3.075E-3</v>
      </c>
      <c r="AA74" s="25">
        <v>3.2330000000000002E-3</v>
      </c>
      <c r="AB74" s="25">
        <v>3.3969999999999998E-3</v>
      </c>
      <c r="AC74" s="25">
        <v>3.5669999999999999E-3</v>
      </c>
      <c r="AD74" s="25">
        <v>3.7460000000000002E-3</v>
      </c>
      <c r="AE74" s="25">
        <v>3.9329999999999999E-3</v>
      </c>
      <c r="AF74" s="25">
        <v>4.1289999999999999E-3</v>
      </c>
    </row>
    <row r="75" spans="1:33" ht="15" customHeight="1">
      <c r="A75" s="3" t="s">
        <v>12</v>
      </c>
      <c r="B75" s="25">
        <v>3.5471999999999997E-2</v>
      </c>
      <c r="C75" s="25">
        <v>4.2674999999999998E-2</v>
      </c>
      <c r="D75" s="25">
        <v>4.8665E-2</v>
      </c>
      <c r="E75" s="25">
        <v>5.4239000000000002E-2</v>
      </c>
      <c r="F75" s="25">
        <v>5.9386000000000001E-2</v>
      </c>
      <c r="G75" s="25">
        <v>6.4575999999999995E-2</v>
      </c>
      <c r="H75" s="25">
        <v>7.0818000000000006E-2</v>
      </c>
      <c r="I75" s="25">
        <v>7.7282000000000003E-2</v>
      </c>
      <c r="J75" s="25">
        <v>8.3912E-2</v>
      </c>
      <c r="K75" s="25">
        <v>9.0830999999999995E-2</v>
      </c>
      <c r="L75" s="25">
        <v>9.8704E-2</v>
      </c>
      <c r="M75" s="25">
        <v>0.107215</v>
      </c>
      <c r="N75" s="25">
        <v>0.116773</v>
      </c>
      <c r="O75" s="25">
        <v>0.127278</v>
      </c>
      <c r="P75" s="25">
        <v>0.138795</v>
      </c>
      <c r="Q75" s="25">
        <v>0.151226</v>
      </c>
      <c r="R75" s="25">
        <v>0.16445399999999999</v>
      </c>
      <c r="S75" s="25">
        <v>0.17851900000000001</v>
      </c>
      <c r="T75" s="25">
        <v>0.193546</v>
      </c>
      <c r="U75" s="25">
        <v>0.20934900000000001</v>
      </c>
      <c r="V75" s="25">
        <v>0.22616</v>
      </c>
      <c r="W75" s="25">
        <v>0.24320700000000001</v>
      </c>
      <c r="X75" s="25">
        <v>0.26083600000000001</v>
      </c>
      <c r="Y75" s="25">
        <v>0.278866</v>
      </c>
      <c r="Z75" s="25">
        <v>0.29765200000000003</v>
      </c>
      <c r="AA75" s="25">
        <v>0.31593399999999999</v>
      </c>
      <c r="AB75" s="25">
        <v>0.33468500000000001</v>
      </c>
      <c r="AC75" s="25">
        <v>0.35379899999999997</v>
      </c>
      <c r="AD75" s="25">
        <v>0.37342799999999998</v>
      </c>
      <c r="AE75" s="25">
        <v>0.39361699999999999</v>
      </c>
      <c r="AF75" s="25">
        <v>0.413887</v>
      </c>
    </row>
    <row r="76" spans="1:33" ht="15" customHeight="1">
      <c r="A76" s="28" t="s">
        <v>13</v>
      </c>
      <c r="B76" s="29">
        <v>24.624229</v>
      </c>
      <c r="C76" s="29">
        <v>26.250216999999999</v>
      </c>
      <c r="D76" s="29">
        <v>26.830057</v>
      </c>
      <c r="E76" s="29">
        <v>26.944804999999999</v>
      </c>
      <c r="F76" s="29">
        <v>26.938818000000001</v>
      </c>
      <c r="G76" s="29">
        <v>26.89753</v>
      </c>
      <c r="H76" s="29">
        <v>26.763846999999998</v>
      </c>
      <c r="I76" s="29">
        <v>26.625278000000002</v>
      </c>
      <c r="J76" s="29">
        <v>26.519531000000001</v>
      </c>
      <c r="K76" s="29">
        <v>26.392344000000001</v>
      </c>
      <c r="L76" s="29">
        <v>26.307682</v>
      </c>
      <c r="M76" s="29">
        <v>26.213526000000002</v>
      </c>
      <c r="N76" s="29">
        <v>26.151931999999999</v>
      </c>
      <c r="O76" s="29">
        <v>26.120736999999998</v>
      </c>
      <c r="P76" s="29">
        <v>26.117799999999999</v>
      </c>
      <c r="Q76" s="29">
        <v>26.131723000000001</v>
      </c>
      <c r="R76" s="29">
        <v>26.129754999999999</v>
      </c>
      <c r="S76" s="29">
        <v>26.134796000000001</v>
      </c>
      <c r="T76" s="29">
        <v>26.159309</v>
      </c>
      <c r="U76" s="29">
        <v>26.203838000000001</v>
      </c>
      <c r="V76" s="29">
        <v>26.255279999999999</v>
      </c>
      <c r="W76" s="29">
        <v>26.339030999999999</v>
      </c>
      <c r="X76" s="29">
        <v>26.446356000000002</v>
      </c>
      <c r="Y76" s="29">
        <v>26.584790999999999</v>
      </c>
      <c r="Z76" s="29">
        <v>26.719137</v>
      </c>
      <c r="AA76" s="29">
        <v>26.853103999999998</v>
      </c>
      <c r="AB76" s="29">
        <v>26.983516999999999</v>
      </c>
      <c r="AC76" s="29">
        <v>27.107906</v>
      </c>
      <c r="AD76" s="29">
        <v>27.245571000000002</v>
      </c>
      <c r="AE76" s="29">
        <v>27.392405</v>
      </c>
      <c r="AF76" s="29">
        <v>27.543306000000001</v>
      </c>
    </row>
    <row r="77" spans="1:33" ht="15" customHeight="1">
      <c r="A77" s="3" t="s">
        <v>14</v>
      </c>
      <c r="B77" s="25">
        <v>6.6117999999999996E-2</v>
      </c>
      <c r="C77" s="25">
        <v>7.9461000000000004E-2</v>
      </c>
      <c r="D77" s="25">
        <v>9.103E-2</v>
      </c>
      <c r="E77" s="25">
        <v>9.9442000000000003E-2</v>
      </c>
      <c r="F77" s="25">
        <v>0.106712</v>
      </c>
      <c r="G77" s="25">
        <v>0.11277</v>
      </c>
      <c r="H77" s="25">
        <v>0.120298</v>
      </c>
      <c r="I77" s="25">
        <v>0.12978000000000001</v>
      </c>
      <c r="J77" s="25">
        <v>0.140126</v>
      </c>
      <c r="K77" s="25">
        <v>0.151118</v>
      </c>
      <c r="L77" s="25">
        <v>0.16386400000000001</v>
      </c>
      <c r="M77" s="25">
        <v>0.177566</v>
      </c>
      <c r="N77" s="25">
        <v>0.19226799999999999</v>
      </c>
      <c r="O77" s="25">
        <v>0.208758</v>
      </c>
      <c r="P77" s="25">
        <v>0.226467</v>
      </c>
      <c r="Q77" s="25">
        <v>0.24604599999999999</v>
      </c>
      <c r="R77" s="25">
        <v>0.26662799999999998</v>
      </c>
      <c r="S77" s="25">
        <v>0.28849000000000002</v>
      </c>
      <c r="T77" s="25">
        <v>0.31104799999999999</v>
      </c>
      <c r="U77" s="25">
        <v>0.33468700000000001</v>
      </c>
      <c r="V77" s="25">
        <v>0.35989900000000002</v>
      </c>
      <c r="W77" s="25">
        <v>0.385797</v>
      </c>
      <c r="X77" s="25">
        <v>0.41248800000000002</v>
      </c>
      <c r="Y77" s="25">
        <v>0.43927100000000002</v>
      </c>
      <c r="Z77" s="25">
        <v>0.46689900000000001</v>
      </c>
      <c r="AA77" s="25">
        <v>0.49345600000000001</v>
      </c>
      <c r="AB77" s="25">
        <v>0.52090700000000001</v>
      </c>
      <c r="AC77" s="25">
        <v>0.54901699999999998</v>
      </c>
      <c r="AD77" s="25">
        <v>0.57850100000000004</v>
      </c>
      <c r="AE77" s="25">
        <v>0.60807800000000001</v>
      </c>
      <c r="AF77" s="25">
        <v>0.63676100000000002</v>
      </c>
    </row>
    <row r="78" spans="1:33" ht="15" customHeight="1">
      <c r="A78" s="28" t="s">
        <v>4</v>
      </c>
      <c r="B78" s="82">
        <v>24.690348</v>
      </c>
      <c r="C78" s="29">
        <v>26.329678000000001</v>
      </c>
      <c r="D78" s="29">
        <v>26.921087</v>
      </c>
      <c r="E78" s="29">
        <v>27.044246999999999</v>
      </c>
      <c r="F78" s="29">
        <v>27.045529999999999</v>
      </c>
      <c r="G78" s="29">
        <v>27.010300000000001</v>
      </c>
      <c r="H78" s="29">
        <v>26.884146000000001</v>
      </c>
      <c r="I78" s="29">
        <v>26.755057999999998</v>
      </c>
      <c r="J78" s="29">
        <v>26.659658</v>
      </c>
      <c r="K78" s="29">
        <v>26.543461000000001</v>
      </c>
      <c r="L78" s="29">
        <v>26.471546</v>
      </c>
      <c r="M78" s="29">
        <v>26.391092</v>
      </c>
      <c r="N78" s="29">
        <v>26.344200000000001</v>
      </c>
      <c r="O78" s="29">
        <v>26.329494</v>
      </c>
      <c r="P78" s="29">
        <v>26.344266999999999</v>
      </c>
      <c r="Q78" s="29">
        <v>26.377769000000001</v>
      </c>
      <c r="R78" s="29">
        <v>26.396383</v>
      </c>
      <c r="S78" s="29">
        <v>26.423286000000001</v>
      </c>
      <c r="T78" s="29">
        <v>26.470358000000001</v>
      </c>
      <c r="U78" s="29">
        <v>26.538525</v>
      </c>
      <c r="V78" s="82">
        <v>26.615179000000001</v>
      </c>
      <c r="W78" s="29">
        <v>26.724829</v>
      </c>
      <c r="X78" s="29">
        <v>26.858843</v>
      </c>
      <c r="Y78" s="29">
        <v>27.024063000000002</v>
      </c>
      <c r="Z78" s="29">
        <v>27.186035</v>
      </c>
      <c r="AA78" s="29">
        <v>27.34656</v>
      </c>
      <c r="AB78" s="29">
        <v>27.504422999999999</v>
      </c>
      <c r="AC78" s="29">
        <v>27.656922999999999</v>
      </c>
      <c r="AD78" s="29">
        <v>27.824072000000001</v>
      </c>
      <c r="AE78" s="29">
        <v>28.000482999999999</v>
      </c>
      <c r="AF78" s="71">
        <v>28.180067000000001</v>
      </c>
    </row>
    <row r="79" spans="1:33" ht="15" customHeight="1">
      <c r="A79" s="3" t="s">
        <v>402</v>
      </c>
      <c r="B79" s="47">
        <f>B71/B78</f>
        <v>0.90956000296148121</v>
      </c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47">
        <f>V71/V78</f>
        <v>0.88160598130863599</v>
      </c>
      <c r="W79" s="25"/>
      <c r="X79" s="94"/>
      <c r="Y79" s="25"/>
      <c r="Z79" s="25"/>
      <c r="AA79" s="25"/>
      <c r="AB79" s="25"/>
      <c r="AC79" s="25"/>
      <c r="AD79" s="25"/>
      <c r="AE79" s="25"/>
      <c r="AF79" s="47">
        <f>AF71/AF78</f>
        <v>0.86060217670880623</v>
      </c>
      <c r="AG79" s="37"/>
    </row>
    <row r="80" spans="1:33" ht="15" customHeight="1">
      <c r="A80" s="3" t="s">
        <v>403</v>
      </c>
      <c r="B80" s="47">
        <f>('Renew Cons'!B12)/'Cons-Sector'!B78</f>
        <v>5.3934274235421874E-2</v>
      </c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47">
        <f>('Renew Cons'!V12)/'Cons-Sector'!V78</f>
        <v>6.0631679388667648E-2</v>
      </c>
      <c r="W80" s="25"/>
      <c r="X80" s="94"/>
      <c r="Y80" s="25"/>
      <c r="Z80" s="25"/>
      <c r="AA80" s="25"/>
      <c r="AB80" s="25"/>
      <c r="AC80" s="25"/>
      <c r="AD80" s="25"/>
      <c r="AE80" s="25"/>
      <c r="AF80" s="47">
        <f>('Renew Cons'!AF12)/'Cons-Sector'!AF78</f>
        <v>6.0283213663047709E-2</v>
      </c>
      <c r="AG80" s="37"/>
    </row>
    <row r="81" spans="1:32" ht="15" customHeight="1">
      <c r="A81" s="3" t="s">
        <v>404</v>
      </c>
      <c r="B81" s="47">
        <f>(B73+B72)/B78</f>
        <v>3.2145840957770219E-2</v>
      </c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47">
        <f>(V73+V72)/V78</f>
        <v>3.5322212185760614E-2</v>
      </c>
      <c r="W81" s="25"/>
      <c r="X81" s="94"/>
      <c r="Y81" s="25"/>
      <c r="Z81" s="25"/>
      <c r="AA81" s="25"/>
      <c r="AB81" s="25"/>
      <c r="AC81" s="25"/>
      <c r="AD81" s="25"/>
      <c r="AE81" s="25"/>
      <c r="AF81" s="47">
        <f>(AF73+AF72)/AF78</f>
        <v>4.1261151011457858E-2</v>
      </c>
    </row>
    <row r="82" spans="1:32" ht="15" customHeight="1">
      <c r="A82" s="3" t="s">
        <v>401</v>
      </c>
      <c r="B82" s="51">
        <f>B61/B78</f>
        <v>2.2988740377413876E-4</v>
      </c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51">
        <f>V61/V78</f>
        <v>3.283464672546444E-4</v>
      </c>
      <c r="W82" s="25"/>
      <c r="X82" s="93"/>
      <c r="Y82" s="25"/>
      <c r="Z82" s="25"/>
      <c r="AA82" s="25"/>
      <c r="AB82" s="25"/>
      <c r="AC82" s="25"/>
      <c r="AD82" s="25"/>
      <c r="AE82" s="25"/>
      <c r="AF82" s="51">
        <f>AF61/AF78</f>
        <v>4.2359728953092978E-4</v>
      </c>
    </row>
    <row r="83" spans="1:32" ht="15" customHeight="1">
      <c r="A83" s="48" t="s">
        <v>405</v>
      </c>
      <c r="B83" s="47">
        <f>(B77+B75)/B78</f>
        <v>4.114563310326772E-3</v>
      </c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47">
        <f>(V77+V75)/V78</f>
        <v>2.2019727915412478E-2</v>
      </c>
      <c r="W83" s="25"/>
      <c r="X83" s="93"/>
      <c r="Y83" s="50"/>
      <c r="Z83" s="25"/>
      <c r="AA83" s="25"/>
      <c r="AB83" s="25"/>
      <c r="AC83" s="25"/>
      <c r="AD83" s="25"/>
      <c r="AE83" s="25"/>
      <c r="AF83" s="47">
        <f>(AF77+AF75)/AF78</f>
        <v>3.7283374805318951E-2</v>
      </c>
    </row>
    <row r="84" spans="1:32" ht="15" customHeight="1">
      <c r="A84" s="3" t="s">
        <v>406</v>
      </c>
      <c r="B84" s="54">
        <f>B74/B78</f>
        <v>1.5471632882614698E-5</v>
      </c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51">
        <f>V74/V78</f>
        <v>9.201516172406729E-5</v>
      </c>
      <c r="W84" s="25"/>
      <c r="X84" s="95"/>
      <c r="Y84" s="25"/>
      <c r="Z84" s="25"/>
      <c r="AA84" s="25"/>
      <c r="AB84" s="25"/>
      <c r="AC84" s="25"/>
      <c r="AD84" s="25"/>
      <c r="AE84" s="25"/>
      <c r="AF84" s="51">
        <f>AF74/AF78</f>
        <v>1.4652200791431759E-4</v>
      </c>
    </row>
    <row r="85" spans="1:32" ht="15" customHeight="1">
      <c r="A85" s="28"/>
      <c r="B85" s="42">
        <f>SUM(B79:B84)</f>
        <v>1.0000000405016567</v>
      </c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42">
        <f>SUM(V79:V84)</f>
        <v>0.99999996242745548</v>
      </c>
      <c r="W85" s="29"/>
      <c r="X85" s="42"/>
      <c r="Y85" s="29"/>
      <c r="Z85" s="29"/>
      <c r="AA85" s="29"/>
      <c r="AB85" s="29"/>
      <c r="AC85" s="29"/>
      <c r="AD85" s="29"/>
      <c r="AE85" s="29"/>
      <c r="AF85" s="42">
        <f>SUM(AF79:AF84)</f>
        <v>1.0000000354860759</v>
      </c>
    </row>
    <row r="86" spans="1:32" ht="15" customHeight="1">
      <c r="A86" s="28" t="s">
        <v>434</v>
      </c>
    </row>
    <row r="87" spans="1:32" ht="15" customHeight="1">
      <c r="A87" s="28" t="s">
        <v>4</v>
      </c>
      <c r="B87" s="29">
        <v>-0.41434599999999999</v>
      </c>
      <c r="C87" s="29">
        <v>-0.42799900000000002</v>
      </c>
      <c r="D87" s="29">
        <v>-0.43112499999999998</v>
      </c>
      <c r="E87" s="29">
        <v>-0.43231399999999998</v>
      </c>
      <c r="F87" s="29">
        <v>-0.43306099999999997</v>
      </c>
      <c r="G87" s="29">
        <v>-0.43508400000000003</v>
      </c>
      <c r="H87" s="29">
        <v>-0.433334</v>
      </c>
      <c r="I87" s="29">
        <v>-0.43129499999999998</v>
      </c>
      <c r="J87" s="29">
        <v>-0.42866199999999999</v>
      </c>
      <c r="K87" s="29">
        <v>-0.42572700000000002</v>
      </c>
      <c r="L87" s="29">
        <v>-0.42216599999999999</v>
      </c>
      <c r="M87" s="29">
        <v>-0.42035600000000001</v>
      </c>
      <c r="N87" s="29">
        <v>-0.417715</v>
      </c>
      <c r="O87" s="29">
        <v>-0.41566999999999998</v>
      </c>
      <c r="P87" s="29">
        <v>-0.41421999999999998</v>
      </c>
      <c r="Q87" s="29">
        <v>-0.41309400000000002</v>
      </c>
      <c r="R87" s="29">
        <v>-0.41181499999999999</v>
      </c>
      <c r="S87" s="29">
        <v>-0.41058600000000001</v>
      </c>
      <c r="T87" s="29">
        <v>-0.41001100000000001</v>
      </c>
      <c r="U87" s="29">
        <v>-0.40963300000000002</v>
      </c>
      <c r="V87" s="29">
        <v>-0.40936400000000001</v>
      </c>
      <c r="W87" s="29">
        <v>-0.40919899999999998</v>
      </c>
      <c r="X87" s="29">
        <v>-0.41071299999999999</v>
      </c>
      <c r="Y87" s="29">
        <v>-0.41203200000000001</v>
      </c>
      <c r="Z87" s="29">
        <v>-0.41352899999999998</v>
      </c>
      <c r="AA87" s="29">
        <v>-0.41442400000000001</v>
      </c>
      <c r="AB87" s="29">
        <v>-0.41572999999999999</v>
      </c>
      <c r="AC87" s="29">
        <v>-0.41686600000000001</v>
      </c>
      <c r="AD87" s="29">
        <v>-0.418236</v>
      </c>
      <c r="AE87" s="29">
        <v>-0.419711</v>
      </c>
      <c r="AF87" s="29">
        <v>-0.42131000000000002</v>
      </c>
    </row>
    <row r="88" spans="1:32" ht="15" customHeight="1">
      <c r="A88" s="28" t="s">
        <v>28</v>
      </c>
    </row>
    <row r="89" spans="1:32" ht="15" customHeight="1">
      <c r="A89" s="3" t="s">
        <v>424</v>
      </c>
      <c r="B89" s="25">
        <v>3.7599010000000002</v>
      </c>
      <c r="C89" s="25">
        <v>4.0373970000000003</v>
      </c>
      <c r="D89" s="25">
        <v>4.3001870000000002</v>
      </c>
      <c r="E89" s="25">
        <v>4.4223710000000001</v>
      </c>
      <c r="F89" s="25">
        <v>4.5363550000000004</v>
      </c>
      <c r="G89" s="25">
        <v>4.6354709999999999</v>
      </c>
      <c r="H89" s="25">
        <v>4.6982720000000002</v>
      </c>
      <c r="I89" s="25">
        <v>4.744745</v>
      </c>
      <c r="J89" s="25">
        <v>4.8002520000000004</v>
      </c>
      <c r="K89" s="25">
        <v>4.8608880000000001</v>
      </c>
      <c r="L89" s="25">
        <v>4.9370599999999998</v>
      </c>
      <c r="M89" s="25">
        <v>5.0081530000000001</v>
      </c>
      <c r="N89" s="25">
        <v>5.0584930000000004</v>
      </c>
      <c r="O89" s="25">
        <v>5.1171920000000002</v>
      </c>
      <c r="P89" s="25">
        <v>5.1855950000000002</v>
      </c>
      <c r="Q89" s="25">
        <v>5.2535429999999996</v>
      </c>
      <c r="R89" s="25">
        <v>5.2970860000000002</v>
      </c>
      <c r="S89" s="25">
        <v>5.3496269999999999</v>
      </c>
      <c r="T89" s="25">
        <v>5.4001080000000004</v>
      </c>
      <c r="U89" s="25">
        <v>5.4271430000000001</v>
      </c>
      <c r="V89" s="25">
        <v>5.4364999999999997</v>
      </c>
      <c r="W89" s="25">
        <v>5.4613399999999999</v>
      </c>
      <c r="X89" s="25">
        <v>5.5141559999999998</v>
      </c>
      <c r="Y89" s="25">
        <v>5.5571599999999997</v>
      </c>
      <c r="Z89" s="25">
        <v>5.5810829999999996</v>
      </c>
      <c r="AA89" s="25">
        <v>5.6185590000000003</v>
      </c>
      <c r="AB89" s="25">
        <v>5.6509840000000002</v>
      </c>
      <c r="AC89" s="25">
        <v>5.6851950000000002</v>
      </c>
      <c r="AD89" s="25">
        <v>5.7209849999999998</v>
      </c>
      <c r="AE89" s="25">
        <v>5.7873080000000003</v>
      </c>
      <c r="AF89" s="25">
        <v>5.8441359999999998</v>
      </c>
    </row>
    <row r="90" spans="1:32" ht="15" customHeight="1">
      <c r="A90" s="3" t="s">
        <v>422</v>
      </c>
      <c r="B90" s="25">
        <v>15.234125000000001</v>
      </c>
      <c r="C90" s="25">
        <v>15.931428</v>
      </c>
      <c r="D90" s="25">
        <v>15.93966</v>
      </c>
      <c r="E90" s="25">
        <v>15.947531</v>
      </c>
      <c r="F90" s="25">
        <v>15.899977</v>
      </c>
      <c r="G90" s="25">
        <v>15.828621999999999</v>
      </c>
      <c r="H90" s="25">
        <v>15.729457</v>
      </c>
      <c r="I90" s="25">
        <v>15.625776</v>
      </c>
      <c r="J90" s="25">
        <v>15.525605000000001</v>
      </c>
      <c r="K90" s="25">
        <v>15.416259999999999</v>
      </c>
      <c r="L90" s="25">
        <v>15.320665999999999</v>
      </c>
      <c r="M90" s="25">
        <v>15.230912</v>
      </c>
      <c r="N90" s="25">
        <v>15.148534</v>
      </c>
      <c r="O90" s="25">
        <v>15.089048</v>
      </c>
      <c r="P90" s="25">
        <v>15.045040999999999</v>
      </c>
      <c r="Q90" s="25">
        <v>15.009499999999999</v>
      </c>
      <c r="R90" s="25">
        <v>14.972295000000001</v>
      </c>
      <c r="S90" s="25">
        <v>14.938276</v>
      </c>
      <c r="T90" s="25">
        <v>14.911413</v>
      </c>
      <c r="U90" s="25">
        <v>14.89739</v>
      </c>
      <c r="V90" s="25">
        <v>14.890686000000001</v>
      </c>
      <c r="W90" s="25">
        <v>14.888508</v>
      </c>
      <c r="X90" s="25">
        <v>14.90217</v>
      </c>
      <c r="Y90" s="25">
        <v>14.927738</v>
      </c>
      <c r="Z90" s="25">
        <v>14.957181</v>
      </c>
      <c r="AA90" s="25">
        <v>14.984838999999999</v>
      </c>
      <c r="AB90" s="25">
        <v>15.015745000000001</v>
      </c>
      <c r="AC90" s="25">
        <v>15.049625000000001</v>
      </c>
      <c r="AD90" s="25">
        <v>15.090983</v>
      </c>
      <c r="AE90" s="25">
        <v>15.140309999999999</v>
      </c>
      <c r="AF90" s="25">
        <v>15.190861</v>
      </c>
    </row>
    <row r="91" spans="1:32" ht="15" customHeight="1">
      <c r="A91" s="3" t="s">
        <v>429</v>
      </c>
      <c r="B91" s="25">
        <v>3.1355000000000001E-2</v>
      </c>
      <c r="C91" s="25">
        <v>3.2398000000000003E-2</v>
      </c>
      <c r="D91" s="25">
        <v>3.0668999999999998E-2</v>
      </c>
      <c r="E91" s="25">
        <v>3.1647000000000002E-2</v>
      </c>
      <c r="F91" s="25">
        <v>3.1378999999999997E-2</v>
      </c>
      <c r="G91" s="25">
        <v>3.0842000000000001E-2</v>
      </c>
      <c r="H91" s="25">
        <v>3.0282E-2</v>
      </c>
      <c r="I91" s="25">
        <v>2.9645000000000001E-2</v>
      </c>
      <c r="J91" s="25">
        <v>2.8837000000000002E-2</v>
      </c>
      <c r="K91" s="25">
        <v>2.8178000000000002E-2</v>
      </c>
      <c r="L91" s="25">
        <v>2.7453999999999999E-2</v>
      </c>
      <c r="M91" s="25">
        <v>2.699E-2</v>
      </c>
      <c r="N91" s="25">
        <v>2.6453999999999998E-2</v>
      </c>
      <c r="O91" s="25">
        <v>2.6107999999999999E-2</v>
      </c>
      <c r="P91" s="25">
        <v>2.5822000000000001E-2</v>
      </c>
      <c r="Q91" s="25">
        <v>2.5649999999999999E-2</v>
      </c>
      <c r="R91" s="25">
        <v>2.5522E-2</v>
      </c>
      <c r="S91" s="25">
        <v>2.546E-2</v>
      </c>
      <c r="T91" s="25">
        <v>2.5423000000000001E-2</v>
      </c>
      <c r="U91" s="25">
        <v>2.5565000000000001E-2</v>
      </c>
      <c r="V91" s="25">
        <v>2.5641000000000001E-2</v>
      </c>
      <c r="W91" s="25">
        <v>2.5805000000000002E-2</v>
      </c>
      <c r="X91" s="25">
        <v>2.6044999999999999E-2</v>
      </c>
      <c r="Y91" s="25">
        <v>2.6329000000000002E-2</v>
      </c>
      <c r="Z91" s="25">
        <v>2.6668000000000001E-2</v>
      </c>
      <c r="AA91" s="25">
        <v>2.7073E-2</v>
      </c>
      <c r="AB91" s="25">
        <v>2.7345000000000001E-2</v>
      </c>
      <c r="AC91" s="25">
        <v>2.7734000000000002E-2</v>
      </c>
      <c r="AD91" s="25">
        <v>2.8129999999999999E-2</v>
      </c>
      <c r="AE91" s="25">
        <v>2.8611999999999999E-2</v>
      </c>
      <c r="AF91" s="25">
        <v>2.9113E-2</v>
      </c>
    </row>
    <row r="92" spans="1:32" ht="15" customHeight="1">
      <c r="A92" s="3" t="s">
        <v>430</v>
      </c>
      <c r="B92" s="25">
        <v>2.2330719999999999</v>
      </c>
      <c r="C92" s="25">
        <v>2.9344239999999999</v>
      </c>
      <c r="D92" s="25">
        <v>3.2505380000000001</v>
      </c>
      <c r="E92" s="25">
        <v>3.3778540000000001</v>
      </c>
      <c r="F92" s="25">
        <v>3.4427189999999999</v>
      </c>
      <c r="G92" s="25">
        <v>3.5022449999999998</v>
      </c>
      <c r="H92" s="25">
        <v>3.5207999999999999</v>
      </c>
      <c r="I92" s="25">
        <v>3.5370469999999998</v>
      </c>
      <c r="J92" s="25">
        <v>3.5669089999999999</v>
      </c>
      <c r="K92" s="25">
        <v>3.5886909999999999</v>
      </c>
      <c r="L92" s="25">
        <v>3.618754</v>
      </c>
      <c r="M92" s="25">
        <v>3.6572450000000001</v>
      </c>
      <c r="N92" s="25">
        <v>3.7049289999999999</v>
      </c>
      <c r="O92" s="25">
        <v>3.7548010000000001</v>
      </c>
      <c r="P92" s="25">
        <v>3.8050299999999999</v>
      </c>
      <c r="Q92" s="25">
        <v>3.8543940000000001</v>
      </c>
      <c r="R92" s="25">
        <v>3.8927480000000001</v>
      </c>
      <c r="S92" s="25">
        <v>3.9264860000000001</v>
      </c>
      <c r="T92" s="25">
        <v>3.9646300000000001</v>
      </c>
      <c r="U92" s="25">
        <v>4.0043220000000002</v>
      </c>
      <c r="V92" s="25">
        <v>4.0512829999999997</v>
      </c>
      <c r="W92" s="25">
        <v>4.0972629999999999</v>
      </c>
      <c r="X92" s="25">
        <v>4.1492950000000004</v>
      </c>
      <c r="Y92" s="25">
        <v>4.2031679999999998</v>
      </c>
      <c r="Z92" s="25">
        <v>4.2600189999999998</v>
      </c>
      <c r="AA92" s="25">
        <v>4.3130389999999998</v>
      </c>
      <c r="AB92" s="25">
        <v>4.3635950000000001</v>
      </c>
      <c r="AC92" s="25">
        <v>4.4092380000000002</v>
      </c>
      <c r="AD92" s="25">
        <v>4.4514110000000002</v>
      </c>
      <c r="AE92" s="25">
        <v>4.4901220000000004</v>
      </c>
      <c r="AF92" s="25">
        <v>4.5291499999999996</v>
      </c>
    </row>
    <row r="93" spans="1:32" ht="15" customHeight="1">
      <c r="A93" s="3" t="s">
        <v>435</v>
      </c>
      <c r="B93" s="25">
        <v>2.9529999999999999E-3</v>
      </c>
      <c r="C93" s="25">
        <v>3.1229999999999999E-3</v>
      </c>
      <c r="D93" s="25">
        <v>3.14E-3</v>
      </c>
      <c r="E93" s="25">
        <v>3.2190000000000001E-3</v>
      </c>
      <c r="F93" s="25">
        <v>3.2009999999999999E-3</v>
      </c>
      <c r="G93" s="25">
        <v>3.2699999999999999E-3</v>
      </c>
      <c r="H93" s="25">
        <v>3.1670000000000001E-3</v>
      </c>
      <c r="I93" s="25">
        <v>3.1229999999999999E-3</v>
      </c>
      <c r="J93" s="25">
        <v>3.0100000000000001E-3</v>
      </c>
      <c r="K93" s="25">
        <v>2.9640000000000001E-3</v>
      </c>
      <c r="L93" s="25">
        <v>2.856E-3</v>
      </c>
      <c r="M93" s="25">
        <v>2.8140000000000001E-3</v>
      </c>
      <c r="N93" s="25">
        <v>2.7590000000000002E-3</v>
      </c>
      <c r="O93" s="25">
        <v>2.7299999999999998E-3</v>
      </c>
      <c r="P93" s="25">
        <v>2.7079999999999999E-3</v>
      </c>
      <c r="Q93" s="25">
        <v>2.6909999999999998E-3</v>
      </c>
      <c r="R93" s="25">
        <v>2.6689999999999999E-3</v>
      </c>
      <c r="S93" s="25">
        <v>2.6319999999999998E-3</v>
      </c>
      <c r="T93" s="25">
        <v>2.594E-3</v>
      </c>
      <c r="U93" s="25">
        <v>2.5899999999999999E-3</v>
      </c>
      <c r="V93" s="25">
        <v>2.5400000000000002E-3</v>
      </c>
      <c r="W93" s="25">
        <v>2.5089999999999999E-3</v>
      </c>
      <c r="X93" s="25">
        <v>2.4880000000000002E-3</v>
      </c>
      <c r="Y93" s="25">
        <v>2.4459999999999998E-3</v>
      </c>
      <c r="Z93" s="25">
        <v>2.4429999999999999E-3</v>
      </c>
      <c r="AA93" s="25">
        <v>2.431E-3</v>
      </c>
      <c r="AB93" s="25">
        <v>2.3990000000000001E-3</v>
      </c>
      <c r="AC93" s="25">
        <v>2.385E-3</v>
      </c>
      <c r="AD93" s="25">
        <v>2.3890000000000001E-3</v>
      </c>
      <c r="AE93" s="25">
        <v>2.3770000000000002E-3</v>
      </c>
      <c r="AF93" s="25">
        <v>2.3730000000000001E-3</v>
      </c>
    </row>
    <row r="94" spans="1:32" ht="15" customHeight="1">
      <c r="A94" s="3" t="s">
        <v>420</v>
      </c>
      <c r="B94" s="25">
        <v>7.7677889999999996</v>
      </c>
      <c r="C94" s="25">
        <v>7.9753749999999997</v>
      </c>
      <c r="D94" s="25">
        <v>8.0588460000000008</v>
      </c>
      <c r="E94" s="25">
        <v>8.0837450000000004</v>
      </c>
      <c r="F94" s="25">
        <v>8.1188110000000009</v>
      </c>
      <c r="G94" s="25">
        <v>8.1968809999999994</v>
      </c>
      <c r="H94" s="25">
        <v>8.1935540000000007</v>
      </c>
      <c r="I94" s="25">
        <v>8.1802849999999996</v>
      </c>
      <c r="J94" s="25">
        <v>8.1462679999999992</v>
      </c>
      <c r="K94" s="25">
        <v>8.1097300000000008</v>
      </c>
      <c r="L94" s="25">
        <v>8.0561089999999993</v>
      </c>
      <c r="M94" s="25">
        <v>8.0445119999999992</v>
      </c>
      <c r="N94" s="25">
        <v>8.0098230000000008</v>
      </c>
      <c r="O94" s="25">
        <v>7.9830589999999999</v>
      </c>
      <c r="P94" s="25">
        <v>7.9684350000000004</v>
      </c>
      <c r="Q94" s="25">
        <v>7.9602750000000002</v>
      </c>
      <c r="R94" s="25">
        <v>7.9466700000000001</v>
      </c>
      <c r="S94" s="25">
        <v>7.9329010000000002</v>
      </c>
      <c r="T94" s="25">
        <v>7.9345889999999999</v>
      </c>
      <c r="U94" s="25">
        <v>7.9384449999999998</v>
      </c>
      <c r="V94" s="25">
        <v>7.9420320000000002</v>
      </c>
      <c r="W94" s="25">
        <v>7.9496250000000002</v>
      </c>
      <c r="X94" s="25">
        <v>7.993906</v>
      </c>
      <c r="Y94" s="25">
        <v>8.0330150000000007</v>
      </c>
      <c r="Z94" s="25">
        <v>8.0768120000000003</v>
      </c>
      <c r="AA94" s="25">
        <v>8.1067680000000006</v>
      </c>
      <c r="AB94" s="25">
        <v>8.1447009999999995</v>
      </c>
      <c r="AC94" s="25">
        <v>8.1778010000000005</v>
      </c>
      <c r="AD94" s="25">
        <v>8.2171959999999995</v>
      </c>
      <c r="AE94" s="25">
        <v>8.259703</v>
      </c>
      <c r="AF94" s="25">
        <v>8.3056929999999998</v>
      </c>
    </row>
    <row r="95" spans="1:32" ht="15" customHeight="1">
      <c r="A95" s="3" t="s">
        <v>16</v>
      </c>
      <c r="B95" s="25">
        <v>0.46397100000000002</v>
      </c>
      <c r="C95" s="25">
        <v>0.52949599999999997</v>
      </c>
      <c r="D95" s="25">
        <v>0.75490900000000005</v>
      </c>
      <c r="E95" s="25">
        <v>0.74726800000000004</v>
      </c>
      <c r="F95" s="25">
        <v>0.73081499999999999</v>
      </c>
      <c r="G95" s="25">
        <v>0.64493100000000003</v>
      </c>
      <c r="H95" s="25">
        <v>0.64485700000000001</v>
      </c>
      <c r="I95" s="25">
        <v>0.61358299999999999</v>
      </c>
      <c r="J95" s="25">
        <v>0.60784400000000005</v>
      </c>
      <c r="K95" s="25">
        <v>0.60238199999999997</v>
      </c>
      <c r="L95" s="25">
        <v>0.64637299999999998</v>
      </c>
      <c r="M95" s="25">
        <v>0.60709400000000002</v>
      </c>
      <c r="N95" s="25">
        <v>0.60446100000000003</v>
      </c>
      <c r="O95" s="25">
        <v>0.60115600000000002</v>
      </c>
      <c r="P95" s="25">
        <v>0.59818199999999999</v>
      </c>
      <c r="Q95" s="25">
        <v>0.59466399999999997</v>
      </c>
      <c r="R95" s="25">
        <v>0.59197</v>
      </c>
      <c r="S95" s="25">
        <v>0.59524900000000003</v>
      </c>
      <c r="T95" s="25">
        <v>0.588028</v>
      </c>
      <c r="U95" s="25">
        <v>0.58785699999999996</v>
      </c>
      <c r="V95" s="25">
        <v>0.56356600000000001</v>
      </c>
      <c r="W95" s="25">
        <v>0.57995399999999997</v>
      </c>
      <c r="X95" s="25">
        <v>0.55227700000000002</v>
      </c>
      <c r="Y95" s="25">
        <v>0.55137599999999998</v>
      </c>
      <c r="Z95" s="25">
        <v>0.53447299999999998</v>
      </c>
      <c r="AA95" s="25">
        <v>0.545157</v>
      </c>
      <c r="AB95" s="25">
        <v>0.53080700000000003</v>
      </c>
      <c r="AC95" s="25">
        <v>0.52250600000000003</v>
      </c>
      <c r="AD95" s="25">
        <v>0.52012199999999997</v>
      </c>
      <c r="AE95" s="25">
        <v>0.51921499999999998</v>
      </c>
      <c r="AF95" s="25">
        <v>0.51583500000000004</v>
      </c>
    </row>
    <row r="96" spans="1:32" ht="15" customHeight="1">
      <c r="A96" s="3" t="s">
        <v>17</v>
      </c>
      <c r="B96" s="25">
        <v>0.58092500000000002</v>
      </c>
      <c r="C96" s="25">
        <v>0.60737300000000005</v>
      </c>
      <c r="D96" s="25">
        <v>0.64119300000000001</v>
      </c>
      <c r="E96" s="25">
        <v>0.64207400000000003</v>
      </c>
      <c r="F96" s="25">
        <v>0.64420200000000005</v>
      </c>
      <c r="G96" s="25">
        <v>0.64595999999999998</v>
      </c>
      <c r="H96" s="25">
        <v>0.64704899999999999</v>
      </c>
      <c r="I96" s="25">
        <v>0.64783100000000005</v>
      </c>
      <c r="J96" s="25">
        <v>0.64876900000000004</v>
      </c>
      <c r="K96" s="25">
        <v>0.64976400000000001</v>
      </c>
      <c r="L96" s="25">
        <v>0.65099600000000002</v>
      </c>
      <c r="M96" s="25">
        <v>0.65211300000000005</v>
      </c>
      <c r="N96" s="25">
        <v>0.65287300000000004</v>
      </c>
      <c r="O96" s="25">
        <v>0.65375799999999995</v>
      </c>
      <c r="P96" s="25">
        <v>0.65477099999999999</v>
      </c>
      <c r="Q96" s="25">
        <v>0.65575600000000001</v>
      </c>
      <c r="R96" s="25">
        <v>0.65636799999999995</v>
      </c>
      <c r="S96" s="25">
        <v>0.65710500000000005</v>
      </c>
      <c r="T96" s="25">
        <v>0.65780099999999997</v>
      </c>
      <c r="U96" s="25">
        <v>0.65814600000000001</v>
      </c>
      <c r="V96" s="25">
        <v>0.65824199999999999</v>
      </c>
      <c r="W96" s="25">
        <v>0.658551</v>
      </c>
      <c r="X96" s="25">
        <v>0.65925299999999998</v>
      </c>
      <c r="Y96" s="25">
        <v>0.65980399999999995</v>
      </c>
      <c r="Z96" s="25">
        <v>0.66007499999999997</v>
      </c>
      <c r="AA96" s="25">
        <v>0.66052699999999998</v>
      </c>
      <c r="AB96" s="25">
        <v>0.660914</v>
      </c>
      <c r="AC96" s="25">
        <v>0.66132500000000005</v>
      </c>
      <c r="AD96" s="25">
        <v>0.661748</v>
      </c>
      <c r="AE96" s="25">
        <v>0.662582</v>
      </c>
      <c r="AF96" s="25">
        <v>0.66327400000000003</v>
      </c>
    </row>
    <row r="97" spans="1:32" ht="15" customHeight="1">
      <c r="A97" s="3" t="s">
        <v>436</v>
      </c>
      <c r="B97" s="25">
        <v>3.3536030000000001</v>
      </c>
      <c r="C97" s="25">
        <v>3.420051</v>
      </c>
      <c r="D97" s="25">
        <v>3.4226670000000001</v>
      </c>
      <c r="E97" s="25">
        <v>3.4314339999999999</v>
      </c>
      <c r="F97" s="25">
        <v>3.4119929999999998</v>
      </c>
      <c r="G97" s="25">
        <v>3.4417909999999998</v>
      </c>
      <c r="H97" s="25">
        <v>3.4613879999999999</v>
      </c>
      <c r="I97" s="25">
        <v>3.4875989999999999</v>
      </c>
      <c r="J97" s="25">
        <v>3.5159379999999998</v>
      </c>
      <c r="K97" s="25">
        <v>3.5476489999999998</v>
      </c>
      <c r="L97" s="25">
        <v>3.5652710000000001</v>
      </c>
      <c r="M97" s="25">
        <v>3.5896509999999999</v>
      </c>
      <c r="N97" s="25">
        <v>3.6111900000000001</v>
      </c>
      <c r="O97" s="25">
        <v>3.6266050000000001</v>
      </c>
      <c r="P97" s="25">
        <v>3.6606079999999999</v>
      </c>
      <c r="Q97" s="25">
        <v>3.6776049999999998</v>
      </c>
      <c r="R97" s="25">
        <v>3.7095750000000001</v>
      </c>
      <c r="S97" s="25">
        <v>3.7422740000000001</v>
      </c>
      <c r="T97" s="25">
        <v>3.7546520000000001</v>
      </c>
      <c r="U97" s="25">
        <v>3.7688869999999999</v>
      </c>
      <c r="V97" s="25">
        <v>3.7693479999999999</v>
      </c>
      <c r="W97" s="25">
        <v>3.7811819999999998</v>
      </c>
      <c r="X97" s="25">
        <v>3.7915390000000002</v>
      </c>
      <c r="Y97" s="25">
        <v>3.7903180000000001</v>
      </c>
      <c r="Z97" s="25">
        <v>3.8041469999999999</v>
      </c>
      <c r="AA97" s="25">
        <v>3.8322560000000001</v>
      </c>
      <c r="AB97" s="25">
        <v>3.8388409999999999</v>
      </c>
      <c r="AC97" s="25">
        <v>3.8666179999999999</v>
      </c>
      <c r="AD97" s="25">
        <v>3.9035660000000001</v>
      </c>
      <c r="AE97" s="25">
        <v>3.9270510000000001</v>
      </c>
      <c r="AF97" s="25">
        <v>3.9679820000000001</v>
      </c>
    </row>
    <row r="98" spans="1:32" ht="15" customHeight="1">
      <c r="A98" s="3" t="s">
        <v>11</v>
      </c>
      <c r="B98" s="25">
        <v>33.396338999999998</v>
      </c>
      <c r="C98" s="25">
        <v>35.438667000000002</v>
      </c>
      <c r="D98" s="25">
        <v>36.371139999999997</v>
      </c>
      <c r="E98" s="25">
        <v>36.655495000000002</v>
      </c>
      <c r="F98" s="25">
        <v>36.788071000000002</v>
      </c>
      <c r="G98" s="25">
        <v>36.899174000000002</v>
      </c>
      <c r="H98" s="25">
        <v>36.898539999999997</v>
      </c>
      <c r="I98" s="25">
        <v>36.839989000000003</v>
      </c>
      <c r="J98" s="25">
        <v>36.814597999999997</v>
      </c>
      <c r="K98" s="25">
        <v>36.778328000000002</v>
      </c>
      <c r="L98" s="25">
        <v>36.798084000000003</v>
      </c>
      <c r="M98" s="25">
        <v>36.792492000000003</v>
      </c>
      <c r="N98" s="25">
        <v>36.793064000000001</v>
      </c>
      <c r="O98" s="25">
        <v>36.82835</v>
      </c>
      <c r="P98" s="25">
        <v>36.920372</v>
      </c>
      <c r="Q98" s="25">
        <v>37.008426999999998</v>
      </c>
      <c r="R98" s="25">
        <v>37.069381999999997</v>
      </c>
      <c r="S98" s="25">
        <v>37.144553999999999</v>
      </c>
      <c r="T98" s="25">
        <v>37.213813999999999</v>
      </c>
      <c r="U98" s="25">
        <v>37.284779</v>
      </c>
      <c r="V98" s="25">
        <v>37.314197999999998</v>
      </c>
      <c r="W98" s="25">
        <v>37.418930000000003</v>
      </c>
      <c r="X98" s="25">
        <v>37.565083000000001</v>
      </c>
      <c r="Y98" s="25">
        <v>37.725025000000002</v>
      </c>
      <c r="Z98" s="25">
        <v>37.876232000000002</v>
      </c>
      <c r="AA98" s="25">
        <v>38.063580000000002</v>
      </c>
      <c r="AB98" s="25">
        <v>38.207985000000001</v>
      </c>
      <c r="AC98" s="25">
        <v>38.374695000000003</v>
      </c>
      <c r="AD98" s="25">
        <v>38.568401000000001</v>
      </c>
      <c r="AE98" s="25">
        <v>38.788665999999999</v>
      </c>
      <c r="AF98" s="25">
        <v>39.019306</v>
      </c>
    </row>
    <row r="99" spans="1:32" ht="15" customHeight="1">
      <c r="A99" s="3" t="s">
        <v>3</v>
      </c>
      <c r="B99" s="25">
        <v>16.849997999999999</v>
      </c>
      <c r="C99" s="25">
        <v>16.796188000000001</v>
      </c>
      <c r="D99" s="25">
        <v>16.927792</v>
      </c>
      <c r="E99" s="25">
        <v>17.271153999999999</v>
      </c>
      <c r="F99" s="25">
        <v>17.603263999999999</v>
      </c>
      <c r="G99" s="25">
        <v>17.840502000000001</v>
      </c>
      <c r="H99" s="25">
        <v>17.957037</v>
      </c>
      <c r="I99" s="25">
        <v>17.969683</v>
      </c>
      <c r="J99" s="25">
        <v>18.019943000000001</v>
      </c>
      <c r="K99" s="25">
        <v>18.067831000000002</v>
      </c>
      <c r="L99" s="25">
        <v>18.065097999999999</v>
      </c>
      <c r="M99" s="25">
        <v>18.128229000000001</v>
      </c>
      <c r="N99" s="25">
        <v>18.177223000000001</v>
      </c>
      <c r="O99" s="25">
        <v>18.222895000000001</v>
      </c>
      <c r="P99" s="25">
        <v>18.310770000000002</v>
      </c>
      <c r="Q99" s="25">
        <v>18.407506999999999</v>
      </c>
      <c r="R99" s="25">
        <v>18.501819999999999</v>
      </c>
      <c r="S99" s="25">
        <v>18.599699000000001</v>
      </c>
      <c r="T99" s="25">
        <v>18.711161000000001</v>
      </c>
      <c r="U99" s="25">
        <v>18.824608000000001</v>
      </c>
      <c r="V99" s="25">
        <v>18.933516999999998</v>
      </c>
      <c r="W99" s="25">
        <v>19.035021</v>
      </c>
      <c r="X99" s="25">
        <v>19.189274000000001</v>
      </c>
      <c r="Y99" s="25">
        <v>19.342119</v>
      </c>
      <c r="Z99" s="25">
        <v>19.458303000000001</v>
      </c>
      <c r="AA99" s="25">
        <v>19.547926</v>
      </c>
      <c r="AB99" s="25">
        <v>19.693398999999999</v>
      </c>
      <c r="AC99" s="25">
        <v>19.819292000000001</v>
      </c>
      <c r="AD99" s="25">
        <v>19.932390000000002</v>
      </c>
      <c r="AE99" s="25">
        <v>20.069050000000001</v>
      </c>
      <c r="AF99" s="25">
        <v>20.218792000000001</v>
      </c>
    </row>
    <row r="100" spans="1:32" ht="15" customHeight="1">
      <c r="A100" s="3" t="s">
        <v>18</v>
      </c>
      <c r="B100" s="25">
        <v>0</v>
      </c>
      <c r="C100" s="25">
        <v>0</v>
      </c>
      <c r="D100" s="25">
        <v>0</v>
      </c>
      <c r="E100" s="25">
        <v>0</v>
      </c>
      <c r="F100" s="25">
        <v>0</v>
      </c>
      <c r="G100" s="25">
        <v>0</v>
      </c>
      <c r="H100" s="25">
        <v>0</v>
      </c>
      <c r="I100" s="25">
        <v>0</v>
      </c>
      <c r="J100" s="25">
        <v>0</v>
      </c>
      <c r="K100" s="25">
        <v>0</v>
      </c>
      <c r="L100" s="25">
        <v>0</v>
      </c>
      <c r="M100" s="25">
        <v>0</v>
      </c>
      <c r="N100" s="25">
        <v>0</v>
      </c>
      <c r="O100" s="25">
        <v>0</v>
      </c>
      <c r="P100" s="25">
        <v>0</v>
      </c>
      <c r="Q100" s="25">
        <v>0</v>
      </c>
      <c r="R100" s="25">
        <v>0</v>
      </c>
      <c r="S100" s="25">
        <v>0</v>
      </c>
      <c r="T100" s="25">
        <v>0</v>
      </c>
      <c r="U100" s="25">
        <v>0</v>
      </c>
      <c r="V100" s="25">
        <v>0</v>
      </c>
      <c r="W100" s="25">
        <v>0</v>
      </c>
      <c r="X100" s="25">
        <v>0</v>
      </c>
      <c r="Y100" s="25">
        <v>0</v>
      </c>
      <c r="Z100" s="25">
        <v>0</v>
      </c>
      <c r="AA100" s="25">
        <v>0</v>
      </c>
      <c r="AB100" s="25">
        <v>0</v>
      </c>
      <c r="AC100" s="25">
        <v>0</v>
      </c>
      <c r="AD100" s="25">
        <v>0</v>
      </c>
      <c r="AE100" s="25">
        <v>0</v>
      </c>
      <c r="AF100" s="25">
        <v>0</v>
      </c>
    </row>
    <row r="101" spans="1:32" ht="15" customHeight="1">
      <c r="A101" s="3" t="s">
        <v>426</v>
      </c>
      <c r="B101" s="25">
        <v>1.865005</v>
      </c>
      <c r="C101" s="25">
        <v>1.807725</v>
      </c>
      <c r="D101" s="25">
        <v>1.880965</v>
      </c>
      <c r="E101" s="25">
        <v>1.9408570000000001</v>
      </c>
      <c r="F101" s="25">
        <v>1.9565490000000001</v>
      </c>
      <c r="G101" s="25">
        <v>2.009153</v>
      </c>
      <c r="H101" s="25">
        <v>2.0434899999999998</v>
      </c>
      <c r="I101" s="25">
        <v>2.0588169999999999</v>
      </c>
      <c r="J101" s="25">
        <v>2.077655</v>
      </c>
      <c r="K101" s="25">
        <v>2.095453</v>
      </c>
      <c r="L101" s="25">
        <v>2.1270380000000002</v>
      </c>
      <c r="M101" s="25">
        <v>2.1532659999999999</v>
      </c>
      <c r="N101" s="25">
        <v>2.1734019999999998</v>
      </c>
      <c r="O101" s="25">
        <v>2.2095530000000001</v>
      </c>
      <c r="P101" s="25">
        <v>2.2339820000000001</v>
      </c>
      <c r="Q101" s="25">
        <v>2.2352430000000001</v>
      </c>
      <c r="R101" s="25">
        <v>2.2360989999999998</v>
      </c>
      <c r="S101" s="25">
        <v>2.2449379999999999</v>
      </c>
      <c r="T101" s="25">
        <v>2.2523170000000001</v>
      </c>
      <c r="U101" s="25">
        <v>2.2709450000000002</v>
      </c>
      <c r="V101" s="25">
        <v>2.2919559999999999</v>
      </c>
      <c r="W101" s="25">
        <v>2.306597</v>
      </c>
      <c r="X101" s="25">
        <v>2.3343180000000001</v>
      </c>
      <c r="Y101" s="25">
        <v>2.374781</v>
      </c>
      <c r="Z101" s="25">
        <v>2.3952939999999998</v>
      </c>
      <c r="AA101" s="25">
        <v>2.3954260000000001</v>
      </c>
      <c r="AB101" s="25">
        <v>2.4161999999999999</v>
      </c>
      <c r="AC101" s="25">
        <v>2.424982</v>
      </c>
      <c r="AD101" s="25">
        <v>2.4366409999999998</v>
      </c>
      <c r="AE101" s="25">
        <v>2.4378600000000001</v>
      </c>
      <c r="AF101" s="25">
        <v>2.4408089999999998</v>
      </c>
    </row>
    <row r="102" spans="1:32" ht="15" customHeight="1">
      <c r="A102" s="3" t="s">
        <v>427</v>
      </c>
      <c r="B102" s="25">
        <v>0.35997099999999999</v>
      </c>
      <c r="C102" s="25">
        <v>0.495002</v>
      </c>
      <c r="D102" s="25">
        <v>0.48645500000000003</v>
      </c>
      <c r="E102" s="25">
        <v>0.49248599999999998</v>
      </c>
      <c r="F102" s="25">
        <v>0.55064999999999997</v>
      </c>
      <c r="G102" s="25">
        <v>0.63718900000000001</v>
      </c>
      <c r="H102" s="25">
        <v>0.68829200000000001</v>
      </c>
      <c r="I102" s="25">
        <v>0.68829200000000001</v>
      </c>
      <c r="J102" s="25">
        <v>0.70573300000000005</v>
      </c>
      <c r="K102" s="25">
        <v>0.73495699999999997</v>
      </c>
      <c r="L102" s="25">
        <v>0.76606700000000005</v>
      </c>
      <c r="M102" s="25">
        <v>0.78162200000000004</v>
      </c>
      <c r="N102" s="25">
        <v>0.78350799999999998</v>
      </c>
      <c r="O102" s="25">
        <v>0.78162200000000004</v>
      </c>
      <c r="P102" s="25">
        <v>0.78162200000000004</v>
      </c>
      <c r="Q102" s="25">
        <v>0.78162200000000004</v>
      </c>
      <c r="R102" s="25">
        <v>0.78350799999999998</v>
      </c>
      <c r="S102" s="25">
        <v>0.78162200000000004</v>
      </c>
      <c r="T102" s="25">
        <v>0.78162200000000004</v>
      </c>
      <c r="U102" s="25">
        <v>0.78162200000000004</v>
      </c>
      <c r="V102" s="25">
        <v>0.78350799999999998</v>
      </c>
      <c r="W102" s="25">
        <v>0.78162200000000004</v>
      </c>
      <c r="X102" s="25">
        <v>0.78162200000000004</v>
      </c>
      <c r="Y102" s="25">
        <v>0.78162200000000004</v>
      </c>
      <c r="Z102" s="25">
        <v>0.78350799999999998</v>
      </c>
      <c r="AA102" s="25">
        <v>0.78162200000000004</v>
      </c>
      <c r="AB102" s="25">
        <v>0.78162200000000004</v>
      </c>
      <c r="AC102" s="25">
        <v>0.78162200000000004</v>
      </c>
      <c r="AD102" s="25">
        <v>0.78350799999999998</v>
      </c>
      <c r="AE102" s="25">
        <v>0.78162200000000004</v>
      </c>
      <c r="AF102" s="25">
        <v>0.78162200000000004</v>
      </c>
    </row>
    <row r="103" spans="1:32" ht="15" customHeight="1">
      <c r="A103" s="3" t="s">
        <v>433</v>
      </c>
      <c r="B103" s="25">
        <v>0.70627899999999999</v>
      </c>
      <c r="C103" s="25">
        <v>0.76189300000000004</v>
      </c>
      <c r="D103" s="25">
        <v>0.75658300000000001</v>
      </c>
      <c r="E103" s="25">
        <v>0.71793899999999999</v>
      </c>
      <c r="F103" s="25">
        <v>0.68035800000000002</v>
      </c>
      <c r="G103" s="25">
        <v>0.66490400000000005</v>
      </c>
      <c r="H103" s="25">
        <v>0.62340399999999996</v>
      </c>
      <c r="I103" s="25">
        <v>0.61793200000000004</v>
      </c>
      <c r="J103" s="25">
        <v>0.61683600000000005</v>
      </c>
      <c r="K103" s="25">
        <v>0.61629</v>
      </c>
      <c r="L103" s="25">
        <v>0.61148100000000005</v>
      </c>
      <c r="M103" s="25">
        <v>0.612707</v>
      </c>
      <c r="N103" s="25">
        <v>0.61787099999999995</v>
      </c>
      <c r="O103" s="25">
        <v>0.62041199999999996</v>
      </c>
      <c r="P103" s="25">
        <v>0.62257700000000005</v>
      </c>
      <c r="Q103" s="25">
        <v>0.62744299999999997</v>
      </c>
      <c r="R103" s="25">
        <v>0.63063599999999997</v>
      </c>
      <c r="S103" s="25">
        <v>0.63487499999999997</v>
      </c>
      <c r="T103" s="25">
        <v>0.63971</v>
      </c>
      <c r="U103" s="25">
        <v>0.64397499999999996</v>
      </c>
      <c r="V103" s="25">
        <v>0.65073599999999998</v>
      </c>
      <c r="W103" s="25">
        <v>0.654636</v>
      </c>
      <c r="X103" s="25">
        <v>0.66025900000000004</v>
      </c>
      <c r="Y103" s="25">
        <v>0.66815400000000003</v>
      </c>
      <c r="Z103" s="25">
        <v>0.67605199999999999</v>
      </c>
      <c r="AA103" s="25">
        <v>0.68138500000000002</v>
      </c>
      <c r="AB103" s="25">
        <v>0.68932599999999999</v>
      </c>
      <c r="AC103" s="25">
        <v>0.69373600000000002</v>
      </c>
      <c r="AD103" s="25">
        <v>0.69961600000000002</v>
      </c>
      <c r="AE103" s="25">
        <v>0.70664700000000003</v>
      </c>
      <c r="AF103" s="25">
        <v>0.71458900000000003</v>
      </c>
    </row>
    <row r="104" spans="1:32" ht="15" customHeight="1">
      <c r="A104" s="3" t="s">
        <v>19</v>
      </c>
      <c r="B104" s="25">
        <v>19.781251999999999</v>
      </c>
      <c r="C104" s="25">
        <v>19.860807000000001</v>
      </c>
      <c r="D104" s="25">
        <v>20.051791999999999</v>
      </c>
      <c r="E104" s="25">
        <v>20.422438</v>
      </c>
      <c r="F104" s="25">
        <v>20.790821000000001</v>
      </c>
      <c r="G104" s="25">
        <v>21.151748999999999</v>
      </c>
      <c r="H104" s="25">
        <v>21.312221999999998</v>
      </c>
      <c r="I104" s="25">
        <v>21.334723</v>
      </c>
      <c r="J104" s="25">
        <v>21.420168</v>
      </c>
      <c r="K104" s="25">
        <v>21.514530000000001</v>
      </c>
      <c r="L104" s="25">
        <v>21.569683000000001</v>
      </c>
      <c r="M104" s="25">
        <v>21.675825</v>
      </c>
      <c r="N104" s="25">
        <v>21.752005</v>
      </c>
      <c r="O104" s="25">
        <v>21.834479999999999</v>
      </c>
      <c r="P104" s="25">
        <v>21.948951999999998</v>
      </c>
      <c r="Q104" s="25">
        <v>22.051815000000001</v>
      </c>
      <c r="R104" s="25">
        <v>22.152062999999998</v>
      </c>
      <c r="S104" s="25">
        <v>22.261134999999999</v>
      </c>
      <c r="T104" s="25">
        <v>22.384809000000001</v>
      </c>
      <c r="U104" s="25">
        <v>22.521149000000001</v>
      </c>
      <c r="V104" s="25">
        <v>22.659718000000002</v>
      </c>
      <c r="W104" s="25">
        <v>22.777875999999999</v>
      </c>
      <c r="X104" s="25">
        <v>22.965472999999999</v>
      </c>
      <c r="Y104" s="25">
        <v>23.166675999999999</v>
      </c>
      <c r="Z104" s="25">
        <v>23.313158000000001</v>
      </c>
      <c r="AA104" s="25">
        <v>23.406358999999998</v>
      </c>
      <c r="AB104" s="25">
        <v>23.580546999999999</v>
      </c>
      <c r="AC104" s="25">
        <v>23.719633000000002</v>
      </c>
      <c r="AD104" s="25">
        <v>23.852156000000001</v>
      </c>
      <c r="AE104" s="25">
        <v>23.995180000000001</v>
      </c>
      <c r="AF104" s="25">
        <v>24.155812999999998</v>
      </c>
    </row>
    <row r="105" spans="1:32" ht="15" customHeight="1">
      <c r="A105" s="3" t="s">
        <v>20</v>
      </c>
      <c r="B105" s="25">
        <v>0.47265099999999999</v>
      </c>
      <c r="C105" s="25">
        <v>0.39605299999999999</v>
      </c>
      <c r="D105" s="25">
        <v>0.40934199999999998</v>
      </c>
      <c r="E105" s="25">
        <v>0.49793399999999999</v>
      </c>
      <c r="F105" s="25">
        <v>0.487983</v>
      </c>
      <c r="G105" s="25">
        <v>0.45944400000000002</v>
      </c>
      <c r="H105" s="25">
        <v>0.45657999999999999</v>
      </c>
      <c r="I105" s="25">
        <v>0.44544600000000001</v>
      </c>
      <c r="J105" s="25">
        <v>0.42712099999999997</v>
      </c>
      <c r="K105" s="25">
        <v>0.41013899999999998</v>
      </c>
      <c r="L105" s="25">
        <v>0.40978599999999998</v>
      </c>
      <c r="M105" s="25">
        <v>0.40927799999999998</v>
      </c>
      <c r="N105" s="25">
        <v>0.40397899999999998</v>
      </c>
      <c r="O105" s="25">
        <v>0.39724199999999998</v>
      </c>
      <c r="P105" s="25">
        <v>0.39794800000000002</v>
      </c>
      <c r="Q105" s="25">
        <v>0.39924100000000001</v>
      </c>
      <c r="R105" s="25">
        <v>0.39598800000000001</v>
      </c>
      <c r="S105" s="25">
        <v>0.396254</v>
      </c>
      <c r="T105" s="25">
        <v>0.399368</v>
      </c>
      <c r="U105" s="25">
        <v>0.40063900000000002</v>
      </c>
      <c r="V105" s="25">
        <v>0.39474199999999998</v>
      </c>
      <c r="W105" s="25">
        <v>0.39587</v>
      </c>
      <c r="X105" s="25">
        <v>0.40470400000000001</v>
      </c>
      <c r="Y105" s="25">
        <v>0.41109699999999999</v>
      </c>
      <c r="Z105" s="25">
        <v>0.40808499999999998</v>
      </c>
      <c r="AA105" s="25">
        <v>0.40725600000000001</v>
      </c>
      <c r="AB105" s="25">
        <v>0.406142</v>
      </c>
      <c r="AC105" s="25">
        <v>0.40423599999999998</v>
      </c>
      <c r="AD105" s="25">
        <v>0.40629199999999999</v>
      </c>
      <c r="AE105" s="25">
        <v>0.404858</v>
      </c>
      <c r="AF105" s="25">
        <v>0.41049099999999999</v>
      </c>
    </row>
    <row r="106" spans="1:32" ht="15" customHeight="1">
      <c r="A106" s="3" t="s">
        <v>29</v>
      </c>
      <c r="B106" s="25">
        <v>0.50229500000000005</v>
      </c>
      <c r="C106" s="25">
        <v>0.494981</v>
      </c>
      <c r="D106" s="25">
        <v>0.48130200000000001</v>
      </c>
      <c r="E106" s="25">
        <v>0.484568</v>
      </c>
      <c r="F106" s="25">
        <v>0.48270800000000003</v>
      </c>
      <c r="G106" s="25">
        <v>0.480016</v>
      </c>
      <c r="H106" s="25">
        <v>0.47603200000000001</v>
      </c>
      <c r="I106" s="25">
        <v>0.471221</v>
      </c>
      <c r="J106" s="25">
        <v>0.46519500000000003</v>
      </c>
      <c r="K106" s="25">
        <v>0.459783</v>
      </c>
      <c r="L106" s="25">
        <v>0.45589200000000002</v>
      </c>
      <c r="M106" s="25">
        <v>0.45228299999999999</v>
      </c>
      <c r="N106" s="25">
        <v>0.44670199999999999</v>
      </c>
      <c r="O106" s="25">
        <v>0.44157999999999997</v>
      </c>
      <c r="P106" s="25">
        <v>0.43637100000000001</v>
      </c>
      <c r="Q106" s="25">
        <v>0.43632300000000002</v>
      </c>
      <c r="R106" s="25">
        <v>0.43570700000000001</v>
      </c>
      <c r="S106" s="25">
        <v>0.43548799999999999</v>
      </c>
      <c r="T106" s="25">
        <v>0.435832</v>
      </c>
      <c r="U106" s="25">
        <v>0.43577700000000003</v>
      </c>
      <c r="V106" s="25">
        <v>0.43536200000000003</v>
      </c>
      <c r="W106" s="25">
        <v>0.43592599999999998</v>
      </c>
      <c r="X106" s="25">
        <v>0.44264399999999998</v>
      </c>
      <c r="Y106" s="25">
        <v>0.45061200000000001</v>
      </c>
      <c r="Z106" s="25">
        <v>0.45840399999999998</v>
      </c>
      <c r="AA106" s="25">
        <v>0.46979900000000002</v>
      </c>
      <c r="AB106" s="25">
        <v>0.47261300000000001</v>
      </c>
      <c r="AC106" s="25">
        <v>0.47389300000000001</v>
      </c>
      <c r="AD106" s="25">
        <v>0.47556300000000001</v>
      </c>
      <c r="AE106" s="25">
        <v>0.47787600000000002</v>
      </c>
      <c r="AF106" s="25">
        <v>0.48028199999999999</v>
      </c>
    </row>
    <row r="107" spans="1:32" ht="15" customHeight="1">
      <c r="A107" s="3" t="s">
        <v>22</v>
      </c>
      <c r="B107" s="25">
        <v>0</v>
      </c>
      <c r="C107" s="25">
        <v>0</v>
      </c>
      <c r="D107" s="25">
        <v>0</v>
      </c>
      <c r="E107" s="25">
        <v>0</v>
      </c>
      <c r="F107" s="25">
        <v>0</v>
      </c>
      <c r="G107" s="25">
        <v>0</v>
      </c>
      <c r="H107" s="25">
        <v>0</v>
      </c>
      <c r="I107" s="25">
        <v>0</v>
      </c>
      <c r="J107" s="25">
        <v>0</v>
      </c>
      <c r="K107" s="25">
        <v>0</v>
      </c>
      <c r="L107" s="25">
        <v>0</v>
      </c>
      <c r="M107" s="25">
        <v>0</v>
      </c>
      <c r="N107" s="25">
        <v>0</v>
      </c>
      <c r="O107" s="25">
        <v>0</v>
      </c>
      <c r="P107" s="25">
        <v>0</v>
      </c>
      <c r="Q107" s="25">
        <v>0</v>
      </c>
      <c r="R107" s="25">
        <v>0</v>
      </c>
      <c r="S107" s="25">
        <v>0</v>
      </c>
      <c r="T107" s="25">
        <v>0</v>
      </c>
      <c r="U107" s="25">
        <v>0</v>
      </c>
      <c r="V107" s="25">
        <v>0</v>
      </c>
      <c r="W107" s="25">
        <v>0</v>
      </c>
      <c r="X107" s="25">
        <v>0</v>
      </c>
      <c r="Y107" s="25">
        <v>0</v>
      </c>
      <c r="Z107" s="25">
        <v>0</v>
      </c>
      <c r="AA107" s="25">
        <v>0</v>
      </c>
      <c r="AB107" s="25">
        <v>0</v>
      </c>
      <c r="AC107" s="25">
        <v>0</v>
      </c>
      <c r="AD107" s="25">
        <v>0</v>
      </c>
      <c r="AE107" s="25">
        <v>0</v>
      </c>
      <c r="AF107" s="25">
        <v>0</v>
      </c>
    </row>
    <row r="108" spans="1:32" ht="15" customHeight="1">
      <c r="A108" s="3" t="s">
        <v>23</v>
      </c>
      <c r="B108" s="25">
        <v>-2.4546999999999999E-2</v>
      </c>
      <c r="C108" s="25">
        <v>-2.4834999999999999E-2</v>
      </c>
      <c r="D108" s="25">
        <v>-2.554E-2</v>
      </c>
      <c r="E108" s="25">
        <v>-3.1741999999999999E-2</v>
      </c>
      <c r="F108" s="25">
        <v>-2.4374E-2</v>
      </c>
      <c r="G108" s="25">
        <v>-2.3581999999999999E-2</v>
      </c>
      <c r="H108" s="25">
        <v>-2.3761000000000001E-2</v>
      </c>
      <c r="I108" s="25">
        <v>-2.3547999999999999E-2</v>
      </c>
      <c r="J108" s="25">
        <v>-2.3507E-2</v>
      </c>
      <c r="K108" s="25">
        <v>-2.3259999999999999E-2</v>
      </c>
      <c r="L108" s="25">
        <v>-2.2973E-2</v>
      </c>
      <c r="M108" s="25">
        <v>-2.2726E-2</v>
      </c>
      <c r="N108" s="25">
        <v>-2.2679000000000001E-2</v>
      </c>
      <c r="O108" s="25">
        <v>-2.2606000000000001E-2</v>
      </c>
      <c r="P108" s="25">
        <v>-2.2516999999999999E-2</v>
      </c>
      <c r="Q108" s="25">
        <v>-2.2372E-2</v>
      </c>
      <c r="R108" s="25">
        <v>-2.2432000000000001E-2</v>
      </c>
      <c r="S108" s="25">
        <v>-2.2290000000000001E-2</v>
      </c>
      <c r="T108" s="25">
        <v>-2.1985000000000001E-2</v>
      </c>
      <c r="U108" s="25">
        <v>-2.1854999999999999E-2</v>
      </c>
      <c r="V108" s="25">
        <v>-2.2058999999999999E-2</v>
      </c>
      <c r="W108" s="25">
        <v>-2.1781999999999999E-2</v>
      </c>
      <c r="X108" s="25">
        <v>-2.1339E-2</v>
      </c>
      <c r="Y108" s="25">
        <v>-2.1006E-2</v>
      </c>
      <c r="Z108" s="25">
        <v>-2.1162E-2</v>
      </c>
      <c r="AA108" s="25">
        <v>-2.0931999999999999E-2</v>
      </c>
      <c r="AB108" s="25">
        <v>-2.0872000000000002E-2</v>
      </c>
      <c r="AC108" s="25">
        <v>-2.0801E-2</v>
      </c>
      <c r="AD108" s="25">
        <v>-2.0572E-2</v>
      </c>
      <c r="AE108" s="25">
        <v>-2.0466999999999999E-2</v>
      </c>
      <c r="AF108" s="25">
        <v>-1.9972E-2</v>
      </c>
    </row>
    <row r="109" spans="1:32" ht="15" customHeight="1">
      <c r="A109" s="3" t="s">
        <v>24</v>
      </c>
      <c r="B109" s="25">
        <v>0.95040000000000002</v>
      </c>
      <c r="C109" s="25">
        <v>0.86619900000000005</v>
      </c>
      <c r="D109" s="25">
        <v>0.86510399999999998</v>
      </c>
      <c r="E109" s="25">
        <v>0.95076000000000005</v>
      </c>
      <c r="F109" s="25">
        <v>0.94631600000000005</v>
      </c>
      <c r="G109" s="25">
        <v>0.91587799999999997</v>
      </c>
      <c r="H109" s="25">
        <v>0.90885099999999996</v>
      </c>
      <c r="I109" s="25">
        <v>0.893119</v>
      </c>
      <c r="J109" s="25">
        <v>0.86880999999999997</v>
      </c>
      <c r="K109" s="25">
        <v>0.84666200000000003</v>
      </c>
      <c r="L109" s="25">
        <v>0.84270599999999996</v>
      </c>
      <c r="M109" s="25">
        <v>0.838835</v>
      </c>
      <c r="N109" s="25">
        <v>0.82800200000000002</v>
      </c>
      <c r="O109" s="25">
        <v>0.81621500000000002</v>
      </c>
      <c r="P109" s="25">
        <v>0.81180200000000002</v>
      </c>
      <c r="Q109" s="25">
        <v>0.81319200000000003</v>
      </c>
      <c r="R109" s="25">
        <v>0.80926299999999995</v>
      </c>
      <c r="S109" s="25">
        <v>0.80945199999999995</v>
      </c>
      <c r="T109" s="25">
        <v>0.81321500000000002</v>
      </c>
      <c r="U109" s="25">
        <v>0.81456099999999998</v>
      </c>
      <c r="V109" s="25">
        <v>0.80804500000000001</v>
      </c>
      <c r="W109" s="25">
        <v>0.81001400000000001</v>
      </c>
      <c r="X109" s="25">
        <v>0.82600899999999999</v>
      </c>
      <c r="Y109" s="25">
        <v>0.84070199999999995</v>
      </c>
      <c r="Z109" s="25">
        <v>0.84532700000000005</v>
      </c>
      <c r="AA109" s="25">
        <v>0.856124</v>
      </c>
      <c r="AB109" s="25">
        <v>0.85788299999999995</v>
      </c>
      <c r="AC109" s="25">
        <v>0.85732799999999998</v>
      </c>
      <c r="AD109" s="25">
        <v>0.86128300000000002</v>
      </c>
      <c r="AE109" s="25">
        <v>0.86226700000000001</v>
      </c>
      <c r="AF109" s="25">
        <v>0.87080100000000005</v>
      </c>
    </row>
    <row r="110" spans="1:32" ht="15" customHeight="1">
      <c r="A110" s="3" t="s">
        <v>25</v>
      </c>
      <c r="B110" s="25">
        <v>0.90481</v>
      </c>
      <c r="C110" s="25">
        <v>0.88107100000000005</v>
      </c>
      <c r="D110" s="25">
        <v>0.87069200000000002</v>
      </c>
      <c r="E110" s="25">
        <v>0.87605100000000002</v>
      </c>
      <c r="F110" s="25">
        <v>0.879</v>
      </c>
      <c r="G110" s="25">
        <v>0.88542399999999999</v>
      </c>
      <c r="H110" s="25">
        <v>0.88824899999999996</v>
      </c>
      <c r="I110" s="25">
        <v>0.89047699999999996</v>
      </c>
      <c r="J110" s="25">
        <v>0.89277300000000004</v>
      </c>
      <c r="K110" s="25">
        <v>0.89517199999999997</v>
      </c>
      <c r="L110" s="25">
        <v>0.899613</v>
      </c>
      <c r="M110" s="25">
        <v>0.90926399999999996</v>
      </c>
      <c r="N110" s="25">
        <v>0.91255399999999998</v>
      </c>
      <c r="O110" s="25">
        <v>0.91770499999999999</v>
      </c>
      <c r="P110" s="25">
        <v>0.92390300000000003</v>
      </c>
      <c r="Q110" s="25">
        <v>0.92998000000000003</v>
      </c>
      <c r="R110" s="25">
        <v>0.93480099999999999</v>
      </c>
      <c r="S110" s="25">
        <v>0.94000700000000004</v>
      </c>
      <c r="T110" s="25">
        <v>0.94540199999999996</v>
      </c>
      <c r="U110" s="25">
        <v>0.95161099999999998</v>
      </c>
      <c r="V110" s="25">
        <v>0.95842700000000003</v>
      </c>
      <c r="W110" s="25">
        <v>0.96508899999999997</v>
      </c>
      <c r="X110" s="25">
        <v>0.97315099999999999</v>
      </c>
      <c r="Y110" s="25">
        <v>0.98217600000000005</v>
      </c>
      <c r="Z110" s="25">
        <v>0.99148099999999995</v>
      </c>
      <c r="AA110" s="25">
        <v>1.0054069999999999</v>
      </c>
      <c r="AB110" s="25">
        <v>1.010229</v>
      </c>
      <c r="AC110" s="25">
        <v>1.0276369999999999</v>
      </c>
      <c r="AD110" s="25">
        <v>1.037398</v>
      </c>
      <c r="AE110" s="25">
        <v>1.047914</v>
      </c>
      <c r="AF110" s="25">
        <v>1.058575</v>
      </c>
    </row>
    <row r="111" spans="1:32" ht="15" customHeight="1">
      <c r="A111" s="3" t="s">
        <v>437</v>
      </c>
      <c r="B111" s="25">
        <v>2.1189010000000001</v>
      </c>
      <c r="C111" s="25">
        <v>2.1148720000000001</v>
      </c>
      <c r="D111" s="25">
        <v>2.14682</v>
      </c>
      <c r="E111" s="25">
        <v>2.1583559999999999</v>
      </c>
      <c r="F111" s="25">
        <v>2.172631</v>
      </c>
      <c r="G111" s="25">
        <v>2.1856900000000001</v>
      </c>
      <c r="H111" s="25">
        <v>2.1918799999999998</v>
      </c>
      <c r="I111" s="25">
        <v>2.1935530000000001</v>
      </c>
      <c r="J111" s="25">
        <v>2.1916449999999998</v>
      </c>
      <c r="K111" s="25">
        <v>2.1903320000000002</v>
      </c>
      <c r="L111" s="25">
        <v>2.1938650000000002</v>
      </c>
      <c r="M111" s="25">
        <v>2.1979199999999999</v>
      </c>
      <c r="N111" s="25">
        <v>2.1967249999999998</v>
      </c>
      <c r="O111" s="25">
        <v>2.191808</v>
      </c>
      <c r="P111" s="25">
        <v>2.1846779999999999</v>
      </c>
      <c r="Q111" s="25">
        <v>2.1843509999999999</v>
      </c>
      <c r="R111" s="25">
        <v>2.1824400000000002</v>
      </c>
      <c r="S111" s="25">
        <v>2.1826430000000001</v>
      </c>
      <c r="T111" s="25">
        <v>2.188304</v>
      </c>
      <c r="U111" s="25">
        <v>2.1919439999999999</v>
      </c>
      <c r="V111" s="25">
        <v>2.1956660000000001</v>
      </c>
      <c r="W111" s="25">
        <v>2.204685</v>
      </c>
      <c r="X111" s="25">
        <v>2.216091</v>
      </c>
      <c r="Y111" s="25">
        <v>2.2299310000000001</v>
      </c>
      <c r="Z111" s="25">
        <v>2.2425489999999999</v>
      </c>
      <c r="AA111" s="25">
        <v>2.2563559999999998</v>
      </c>
      <c r="AB111" s="25">
        <v>2.271369</v>
      </c>
      <c r="AC111" s="25">
        <v>2.2887870000000001</v>
      </c>
      <c r="AD111" s="25">
        <v>2.3045629999999999</v>
      </c>
      <c r="AE111" s="25">
        <v>2.322775</v>
      </c>
      <c r="AF111" s="25">
        <v>2.3411849999999998</v>
      </c>
    </row>
    <row r="112" spans="1:32" ht="15" customHeight="1">
      <c r="A112" s="3" t="s">
        <v>333</v>
      </c>
      <c r="B112" s="25">
        <v>3.8200000000000002E-4</v>
      </c>
      <c r="C112" s="25">
        <v>4.8099999999999998E-4</v>
      </c>
      <c r="D112" s="25">
        <v>5.8100000000000003E-4</v>
      </c>
      <c r="E112" s="25">
        <v>6.7900000000000002E-4</v>
      </c>
      <c r="F112" s="25">
        <v>7.76E-4</v>
      </c>
      <c r="G112" s="25">
        <v>8.7399999999999999E-4</v>
      </c>
      <c r="H112" s="25">
        <v>9.6599999999999995E-4</v>
      </c>
      <c r="I112" s="25">
        <v>1.057E-3</v>
      </c>
      <c r="J112" s="25">
        <v>1.1479999999999999E-3</v>
      </c>
      <c r="K112" s="25">
        <v>1.24E-3</v>
      </c>
      <c r="L112" s="25">
        <v>1.3359999999999999E-3</v>
      </c>
      <c r="M112" s="25">
        <v>1.4319999999999999E-3</v>
      </c>
      <c r="N112" s="25">
        <v>1.5280000000000001E-3</v>
      </c>
      <c r="O112" s="25">
        <v>1.6249999999999999E-3</v>
      </c>
      <c r="P112" s="25">
        <v>1.7260000000000001E-3</v>
      </c>
      <c r="Q112" s="25">
        <v>1.833E-3</v>
      </c>
      <c r="R112" s="25">
        <v>1.9430000000000001E-3</v>
      </c>
      <c r="S112" s="25">
        <v>2.0600000000000002E-3</v>
      </c>
      <c r="T112" s="25">
        <v>2.1849999999999999E-3</v>
      </c>
      <c r="U112" s="25">
        <v>2.3140000000000001E-3</v>
      </c>
      <c r="V112" s="25">
        <v>2.4489999999999998E-3</v>
      </c>
      <c r="W112" s="25">
        <v>2.5899999999999999E-3</v>
      </c>
      <c r="X112" s="25">
        <v>2.7430000000000002E-3</v>
      </c>
      <c r="Y112" s="25">
        <v>2.921E-3</v>
      </c>
      <c r="Z112" s="25">
        <v>3.075E-3</v>
      </c>
      <c r="AA112" s="25">
        <v>3.2330000000000002E-3</v>
      </c>
      <c r="AB112" s="25">
        <v>3.3969999999999998E-3</v>
      </c>
      <c r="AC112" s="25">
        <v>3.5669999999999999E-3</v>
      </c>
      <c r="AD112" s="25">
        <v>3.7460000000000002E-3</v>
      </c>
      <c r="AE112" s="25">
        <v>3.9329999999999999E-3</v>
      </c>
      <c r="AF112" s="25">
        <v>4.1289999999999999E-3</v>
      </c>
    </row>
    <row r="113" spans="1:32" ht="15" customHeight="1">
      <c r="A113" s="3" t="s">
        <v>12</v>
      </c>
      <c r="B113" s="25">
        <v>12.490561</v>
      </c>
      <c r="C113" s="25">
        <v>12.557575999999999</v>
      </c>
      <c r="D113" s="25">
        <v>12.785978</v>
      </c>
      <c r="E113" s="25">
        <v>12.942157</v>
      </c>
      <c r="F113" s="25">
        <v>13.094977999999999</v>
      </c>
      <c r="G113" s="25">
        <v>13.257808000000001</v>
      </c>
      <c r="H113" s="25">
        <v>13.339819</v>
      </c>
      <c r="I113" s="25">
        <v>13.411543</v>
      </c>
      <c r="J113" s="25">
        <v>13.480756</v>
      </c>
      <c r="K113" s="25">
        <v>13.552886000000001</v>
      </c>
      <c r="L113" s="25">
        <v>13.630618999999999</v>
      </c>
      <c r="M113" s="25">
        <v>13.715643999999999</v>
      </c>
      <c r="N113" s="25">
        <v>13.802553</v>
      </c>
      <c r="O113" s="25">
        <v>13.883183000000001</v>
      </c>
      <c r="P113" s="25">
        <v>13.985749999999999</v>
      </c>
      <c r="Q113" s="25">
        <v>14.085832</v>
      </c>
      <c r="R113" s="25">
        <v>14.191535999999999</v>
      </c>
      <c r="S113" s="25">
        <v>14.305477</v>
      </c>
      <c r="T113" s="25">
        <v>14.429239000000001</v>
      </c>
      <c r="U113" s="25">
        <v>14.554337</v>
      </c>
      <c r="V113" s="25">
        <v>14.665445999999999</v>
      </c>
      <c r="W113" s="25">
        <v>14.791359999999999</v>
      </c>
      <c r="X113" s="25">
        <v>14.932017999999999</v>
      </c>
      <c r="Y113" s="25">
        <v>15.091609</v>
      </c>
      <c r="Z113" s="25">
        <v>15.240055</v>
      </c>
      <c r="AA113" s="25">
        <v>15.390181999999999</v>
      </c>
      <c r="AB113" s="25">
        <v>15.545669</v>
      </c>
      <c r="AC113" s="25">
        <v>15.700813</v>
      </c>
      <c r="AD113" s="25">
        <v>15.865411999999999</v>
      </c>
      <c r="AE113" s="25">
        <v>16.045347</v>
      </c>
      <c r="AF113" s="25">
        <v>16.235745999999999</v>
      </c>
    </row>
    <row r="114" spans="1:32" ht="15" customHeight="1">
      <c r="A114" s="28" t="s">
        <v>13</v>
      </c>
      <c r="B114" s="29">
        <v>69.642639000000003</v>
      </c>
      <c r="C114" s="29">
        <v>71.719673</v>
      </c>
      <c r="D114" s="29">
        <v>73.092110000000005</v>
      </c>
      <c r="E114" s="29">
        <v>74.005936000000005</v>
      </c>
      <c r="F114" s="29">
        <v>74.672591999999995</v>
      </c>
      <c r="G114" s="29">
        <v>75.296599999999998</v>
      </c>
      <c r="H114" s="29">
        <v>75.540526999999997</v>
      </c>
      <c r="I114" s="29">
        <v>75.564460999999994</v>
      </c>
      <c r="J114" s="29">
        <v>75.669899000000001</v>
      </c>
      <c r="K114" s="29">
        <v>75.779151999999996</v>
      </c>
      <c r="L114" s="29">
        <v>75.935905000000005</v>
      </c>
      <c r="M114" s="29">
        <v>76.131409000000005</v>
      </c>
      <c r="N114" s="29">
        <v>76.286429999999996</v>
      </c>
      <c r="O114" s="29">
        <v>76.473365999999999</v>
      </c>
      <c r="P114" s="29">
        <v>76.777184000000005</v>
      </c>
      <c r="Q114" s="29">
        <v>77.075432000000006</v>
      </c>
      <c r="R114" s="29">
        <v>77.341431</v>
      </c>
      <c r="S114" s="29">
        <v>77.645325</v>
      </c>
      <c r="T114" s="29">
        <v>77.976973999999998</v>
      </c>
      <c r="U114" s="29">
        <v>78.320694000000003</v>
      </c>
      <c r="V114" s="29">
        <v>78.603950999999995</v>
      </c>
      <c r="W114" s="29">
        <v>78.970551</v>
      </c>
      <c r="X114" s="29">
        <v>79.480568000000005</v>
      </c>
      <c r="Y114" s="29">
        <v>80.03904</v>
      </c>
      <c r="Z114" s="29">
        <v>80.511878999999993</v>
      </c>
      <c r="AA114" s="29">
        <v>80.981239000000002</v>
      </c>
      <c r="AB114" s="29">
        <v>81.477080999999998</v>
      </c>
      <c r="AC114" s="29">
        <v>81.972458000000003</v>
      </c>
      <c r="AD114" s="29">
        <v>82.492958000000002</v>
      </c>
      <c r="AE114" s="29">
        <v>83.066078000000005</v>
      </c>
      <c r="AF114" s="29">
        <v>83.685554999999994</v>
      </c>
    </row>
    <row r="115" spans="1:32" ht="15" customHeight="1">
      <c r="A115" s="3" t="s">
        <v>14</v>
      </c>
      <c r="B115" s="25">
        <v>23.281569999999999</v>
      </c>
      <c r="C115" s="25">
        <v>23.382133</v>
      </c>
      <c r="D115" s="25">
        <v>23.916822</v>
      </c>
      <c r="E115" s="25">
        <v>23.728313</v>
      </c>
      <c r="F115" s="25">
        <v>23.530804</v>
      </c>
      <c r="G115" s="25">
        <v>23.152377999999999</v>
      </c>
      <c r="H115" s="25">
        <v>22.660222999999998</v>
      </c>
      <c r="I115" s="25">
        <v>22.521993999999999</v>
      </c>
      <c r="J115" s="25">
        <v>22.511841</v>
      </c>
      <c r="K115" s="25">
        <v>22.548157</v>
      </c>
      <c r="L115" s="25">
        <v>22.628848999999999</v>
      </c>
      <c r="M115" s="25">
        <v>22.715472999999999</v>
      </c>
      <c r="N115" s="25">
        <v>22.726023000000001</v>
      </c>
      <c r="O115" s="25">
        <v>22.770744000000001</v>
      </c>
      <c r="P115" s="25">
        <v>22.820063000000001</v>
      </c>
      <c r="Q115" s="25">
        <v>22.917763000000001</v>
      </c>
      <c r="R115" s="25">
        <v>23.008583000000002</v>
      </c>
      <c r="S115" s="25">
        <v>23.117977</v>
      </c>
      <c r="T115" s="25">
        <v>23.189253000000001</v>
      </c>
      <c r="U115" s="25">
        <v>23.268046999999999</v>
      </c>
      <c r="V115" s="25">
        <v>23.337883000000001</v>
      </c>
      <c r="W115" s="25">
        <v>23.463348</v>
      </c>
      <c r="X115" s="25">
        <v>23.613593999999999</v>
      </c>
      <c r="Y115" s="25">
        <v>23.772335000000002</v>
      </c>
      <c r="Z115" s="25">
        <v>23.905666</v>
      </c>
      <c r="AA115" s="25">
        <v>24.03791</v>
      </c>
      <c r="AB115" s="25">
        <v>24.195392999999999</v>
      </c>
      <c r="AC115" s="25">
        <v>24.364189</v>
      </c>
      <c r="AD115" s="25">
        <v>24.578108</v>
      </c>
      <c r="AE115" s="25">
        <v>24.787592</v>
      </c>
      <c r="AF115" s="25">
        <v>24.978548</v>
      </c>
    </row>
    <row r="116" spans="1:32" ht="15" customHeight="1">
      <c r="A116" s="48" t="s">
        <v>354</v>
      </c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59"/>
      <c r="Z116" s="59"/>
      <c r="AA116" s="59"/>
      <c r="AB116" s="59"/>
      <c r="AC116" s="59"/>
      <c r="AD116" s="59"/>
      <c r="AE116" s="59"/>
      <c r="AF116" s="59"/>
    </row>
    <row r="117" spans="1:32" ht="15" customHeight="1">
      <c r="A117" s="28" t="s">
        <v>4</v>
      </c>
      <c r="B117" s="29">
        <v>92.924210000000002</v>
      </c>
      <c r="C117" s="29">
        <v>95.101806999999994</v>
      </c>
      <c r="D117" s="29">
        <v>97.008933999999996</v>
      </c>
      <c r="E117" s="29">
        <v>97.734252999999995</v>
      </c>
      <c r="F117" s="29">
        <v>98.203400000000002</v>
      </c>
      <c r="G117" s="29">
        <v>98.448975000000004</v>
      </c>
      <c r="H117" s="29">
        <v>98.200751999999994</v>
      </c>
      <c r="I117" s="29">
        <v>98.086455999999998</v>
      </c>
      <c r="J117" s="29">
        <v>98.181740000000005</v>
      </c>
      <c r="K117" s="29">
        <v>98.327309</v>
      </c>
      <c r="L117" s="29">
        <v>98.564757999999998</v>
      </c>
      <c r="M117" s="29">
        <v>98.846878000000004</v>
      </c>
      <c r="N117" s="29">
        <v>99.012450999999999</v>
      </c>
      <c r="O117" s="29">
        <v>99.244110000000006</v>
      </c>
      <c r="P117" s="29">
        <v>99.597244000000003</v>
      </c>
      <c r="Q117" s="29">
        <v>99.993195</v>
      </c>
      <c r="R117" s="29">
        <v>100.350014</v>
      </c>
      <c r="S117" s="29">
        <v>100.763306</v>
      </c>
      <c r="T117" s="29">
        <v>101.166229</v>
      </c>
      <c r="U117" s="29">
        <v>101.588745</v>
      </c>
      <c r="V117" s="29">
        <v>101.941833</v>
      </c>
      <c r="W117" s="29">
        <v>102.433899</v>
      </c>
      <c r="X117" s="29">
        <v>103.094162</v>
      </c>
      <c r="Y117" s="29">
        <v>103.81137099999999</v>
      </c>
      <c r="Z117" s="29">
        <v>104.417542</v>
      </c>
      <c r="AA117" s="29">
        <v>105.01915</v>
      </c>
      <c r="AB117" s="29">
        <v>105.67247</v>
      </c>
      <c r="AC117" s="29">
        <v>106.336647</v>
      </c>
      <c r="AD117" s="29">
        <v>107.071068</v>
      </c>
      <c r="AE117" s="29">
        <v>107.853668</v>
      </c>
      <c r="AF117" s="29">
        <v>108.664101</v>
      </c>
    </row>
    <row r="118" spans="1:32" ht="15" customHeight="1">
      <c r="A118" s="28" t="s">
        <v>438</v>
      </c>
    </row>
    <row r="119" spans="1:32" ht="15" customHeight="1">
      <c r="A119" s="3" t="s">
        <v>10</v>
      </c>
      <c r="B119" s="25">
        <v>7.2748999999999994E-2</v>
      </c>
      <c r="C119" s="25">
        <v>7.9286999999999996E-2</v>
      </c>
      <c r="D119" s="25">
        <v>8.1532999999999994E-2</v>
      </c>
      <c r="E119" s="25">
        <v>7.5553999999999996E-2</v>
      </c>
      <c r="F119" s="25">
        <v>7.1104000000000001E-2</v>
      </c>
      <c r="G119" s="25">
        <v>6.6305000000000003E-2</v>
      </c>
      <c r="H119" s="25">
        <v>6.3308000000000003E-2</v>
      </c>
      <c r="I119" s="25">
        <v>5.8624999999999997E-2</v>
      </c>
      <c r="J119" s="25">
        <v>5.5885999999999998E-2</v>
      </c>
      <c r="K119" s="25">
        <v>5.4662000000000002E-2</v>
      </c>
      <c r="L119" s="25">
        <v>5.3336000000000001E-2</v>
      </c>
      <c r="M119" s="25">
        <v>5.0311000000000002E-2</v>
      </c>
      <c r="N119" s="25">
        <v>4.9723999999999997E-2</v>
      </c>
      <c r="O119" s="25">
        <v>4.9377999999999998E-2</v>
      </c>
      <c r="P119" s="25">
        <v>4.9332000000000001E-2</v>
      </c>
      <c r="Q119" s="25">
        <v>4.8445000000000002E-2</v>
      </c>
      <c r="R119" s="25">
        <v>4.8170999999999999E-2</v>
      </c>
      <c r="S119" s="25">
        <v>4.7E-2</v>
      </c>
      <c r="T119" s="25">
        <v>4.4354999999999999E-2</v>
      </c>
      <c r="U119" s="25">
        <v>4.3950999999999997E-2</v>
      </c>
      <c r="V119" s="25">
        <v>4.3734000000000002E-2</v>
      </c>
      <c r="W119" s="25">
        <v>4.3015999999999999E-2</v>
      </c>
      <c r="X119" s="25">
        <v>4.2292000000000003E-2</v>
      </c>
      <c r="Y119" s="25">
        <v>4.1189000000000003E-2</v>
      </c>
      <c r="Z119" s="25">
        <v>4.0473000000000002E-2</v>
      </c>
      <c r="AA119" s="25">
        <v>3.9308000000000003E-2</v>
      </c>
      <c r="AB119" s="25">
        <v>3.9216000000000001E-2</v>
      </c>
      <c r="AC119" s="25">
        <v>3.9412000000000003E-2</v>
      </c>
      <c r="AD119" s="25">
        <v>3.9653000000000001E-2</v>
      </c>
      <c r="AE119" s="25">
        <v>3.9829999999999997E-2</v>
      </c>
      <c r="AF119" s="25">
        <v>3.9865999999999999E-2</v>
      </c>
    </row>
    <row r="120" spans="1:32" ht="15" customHeight="1">
      <c r="A120" s="3" t="s">
        <v>16</v>
      </c>
      <c r="B120" s="25">
        <v>8.0357999999999999E-2</v>
      </c>
      <c r="C120" s="25">
        <v>3.8109999999999998E-2</v>
      </c>
      <c r="D120" s="25">
        <v>3.8214999999999999E-2</v>
      </c>
      <c r="E120" s="25">
        <v>3.5952999999999999E-2</v>
      </c>
      <c r="F120" s="25">
        <v>3.4966999999999998E-2</v>
      </c>
      <c r="G120" s="25">
        <v>3.4588000000000001E-2</v>
      </c>
      <c r="H120" s="25">
        <v>3.3929000000000001E-2</v>
      </c>
      <c r="I120" s="25">
        <v>3.3323999999999999E-2</v>
      </c>
      <c r="J120" s="25">
        <v>3.2761999999999999E-2</v>
      </c>
      <c r="K120" s="25">
        <v>3.2235E-2</v>
      </c>
      <c r="L120" s="25">
        <v>3.1595999999999999E-2</v>
      </c>
      <c r="M120" s="25">
        <v>3.1282999999999998E-2</v>
      </c>
      <c r="N120" s="25">
        <v>3.1018E-2</v>
      </c>
      <c r="O120" s="25">
        <v>3.0782E-2</v>
      </c>
      <c r="P120" s="25">
        <v>3.0584E-2</v>
      </c>
      <c r="Q120" s="25">
        <v>3.0383E-2</v>
      </c>
      <c r="R120" s="25">
        <v>2.9774999999999999E-2</v>
      </c>
      <c r="S120" s="25">
        <v>2.9163000000000001E-2</v>
      </c>
      <c r="T120" s="25">
        <v>2.8566000000000001E-2</v>
      </c>
      <c r="U120" s="25">
        <v>2.7955000000000001E-2</v>
      </c>
      <c r="V120" s="25">
        <v>2.7324999999999999E-2</v>
      </c>
      <c r="W120" s="25">
        <v>2.5391E-2</v>
      </c>
      <c r="X120" s="25">
        <v>2.3411000000000001E-2</v>
      </c>
      <c r="Y120" s="25">
        <v>2.1402999999999998E-2</v>
      </c>
      <c r="Z120" s="25">
        <v>1.9342000000000002E-2</v>
      </c>
      <c r="AA120" s="25">
        <v>1.7245E-2</v>
      </c>
      <c r="AB120" s="25">
        <v>1.7330999999999999E-2</v>
      </c>
      <c r="AC120" s="25">
        <v>1.7433000000000001E-2</v>
      </c>
      <c r="AD120" s="25">
        <v>1.7541000000000001E-2</v>
      </c>
      <c r="AE120" s="25">
        <v>1.7655000000000001E-2</v>
      </c>
      <c r="AF120" s="25">
        <v>1.7774999999999999E-2</v>
      </c>
    </row>
    <row r="121" spans="1:32" ht="15" customHeight="1">
      <c r="A121" s="3" t="s">
        <v>11</v>
      </c>
      <c r="B121" s="25">
        <v>0.15310699999999999</v>
      </c>
      <c r="C121" s="25">
        <v>0.117397</v>
      </c>
      <c r="D121" s="25">
        <v>0.11974799999999999</v>
      </c>
      <c r="E121" s="25">
        <v>0.111507</v>
      </c>
      <c r="F121" s="25">
        <v>0.106071</v>
      </c>
      <c r="G121" s="25">
        <v>0.100893</v>
      </c>
      <c r="H121" s="25">
        <v>9.7237000000000004E-2</v>
      </c>
      <c r="I121" s="25">
        <v>9.1949000000000003E-2</v>
      </c>
      <c r="J121" s="25">
        <v>8.8647000000000004E-2</v>
      </c>
      <c r="K121" s="25">
        <v>8.6898000000000003E-2</v>
      </c>
      <c r="L121" s="25">
        <v>8.4931999999999994E-2</v>
      </c>
      <c r="M121" s="25">
        <v>8.1595000000000001E-2</v>
      </c>
      <c r="N121" s="25">
        <v>8.0741999999999994E-2</v>
      </c>
      <c r="O121" s="25">
        <v>8.0159999999999995E-2</v>
      </c>
      <c r="P121" s="25">
        <v>7.9916000000000001E-2</v>
      </c>
      <c r="Q121" s="25">
        <v>7.8828999999999996E-2</v>
      </c>
      <c r="R121" s="25">
        <v>7.7946000000000001E-2</v>
      </c>
      <c r="S121" s="25">
        <v>7.6162999999999995E-2</v>
      </c>
      <c r="T121" s="25">
        <v>7.2921E-2</v>
      </c>
      <c r="U121" s="25">
        <v>7.1906999999999999E-2</v>
      </c>
      <c r="V121" s="25">
        <v>7.1058999999999997E-2</v>
      </c>
      <c r="W121" s="25">
        <v>6.8406999999999996E-2</v>
      </c>
      <c r="X121" s="25">
        <v>6.5702999999999998E-2</v>
      </c>
      <c r="Y121" s="25">
        <v>6.2590999999999994E-2</v>
      </c>
      <c r="Z121" s="25">
        <v>5.9815E-2</v>
      </c>
      <c r="AA121" s="25">
        <v>5.6551999999999998E-2</v>
      </c>
      <c r="AB121" s="25">
        <v>5.6547E-2</v>
      </c>
      <c r="AC121" s="25">
        <v>5.6845E-2</v>
      </c>
      <c r="AD121" s="25">
        <v>5.7194000000000002E-2</v>
      </c>
      <c r="AE121" s="25">
        <v>5.7485000000000001E-2</v>
      </c>
      <c r="AF121" s="25">
        <v>5.7641999999999999E-2</v>
      </c>
    </row>
    <row r="122" spans="1:32" ht="15" customHeight="1">
      <c r="A122" s="3" t="s">
        <v>3</v>
      </c>
      <c r="B122" s="25">
        <v>12.113227999999999</v>
      </c>
      <c r="C122" s="25">
        <v>10.182993</v>
      </c>
      <c r="D122" s="25">
        <v>10.161618000000001</v>
      </c>
      <c r="E122" s="25">
        <v>10.548325</v>
      </c>
      <c r="F122" s="25">
        <v>10.420664</v>
      </c>
      <c r="G122" s="25">
        <v>10.804379000000001</v>
      </c>
      <c r="H122" s="25">
        <v>10.95269</v>
      </c>
      <c r="I122" s="25">
        <v>10.947373000000001</v>
      </c>
      <c r="J122" s="25">
        <v>10.757313</v>
      </c>
      <c r="K122" s="25">
        <v>10.716670000000001</v>
      </c>
      <c r="L122" s="25">
        <v>10.547957</v>
      </c>
      <c r="M122" s="25">
        <v>10.596031999999999</v>
      </c>
      <c r="N122" s="25">
        <v>10.586589</v>
      </c>
      <c r="O122" s="25">
        <v>10.579742</v>
      </c>
      <c r="P122" s="25">
        <v>10.601254000000001</v>
      </c>
      <c r="Q122" s="25">
        <v>10.496686</v>
      </c>
      <c r="R122" s="25">
        <v>10.532959</v>
      </c>
      <c r="S122" s="25">
        <v>10.65573</v>
      </c>
      <c r="T122" s="25">
        <v>10.850422999999999</v>
      </c>
      <c r="U122" s="25">
        <v>11.023621</v>
      </c>
      <c r="V122" s="25">
        <v>11.202322000000001</v>
      </c>
      <c r="W122" s="25">
        <v>11.28614</v>
      </c>
      <c r="X122" s="25">
        <v>11.447305</v>
      </c>
      <c r="Y122" s="25">
        <v>11.658573000000001</v>
      </c>
      <c r="Z122" s="25">
        <v>11.814387</v>
      </c>
      <c r="AA122" s="25">
        <v>11.970561999999999</v>
      </c>
      <c r="AB122" s="25">
        <v>12.027822</v>
      </c>
      <c r="AC122" s="25">
        <v>12.110754</v>
      </c>
      <c r="AD122" s="25">
        <v>12.246274</v>
      </c>
      <c r="AE122" s="25">
        <v>12.374743</v>
      </c>
      <c r="AF122" s="25">
        <v>12.541656</v>
      </c>
    </row>
    <row r="123" spans="1:32" ht="15" customHeight="1">
      <c r="A123" s="3" t="s">
        <v>30</v>
      </c>
      <c r="B123" s="25">
        <v>8.0372520000000005</v>
      </c>
      <c r="C123" s="25">
        <v>9.7583029999999997</v>
      </c>
      <c r="D123" s="25">
        <v>10.286911999999999</v>
      </c>
      <c r="E123" s="25">
        <v>8.8741859999999999</v>
      </c>
      <c r="F123" s="25">
        <v>7.8973040000000001</v>
      </c>
      <c r="G123" s="25">
        <v>6.8991860000000003</v>
      </c>
      <c r="H123" s="25">
        <v>7.0620089999999998</v>
      </c>
      <c r="I123" s="25">
        <v>6.812093</v>
      </c>
      <c r="J123" s="25">
        <v>6.8632309999999999</v>
      </c>
      <c r="K123" s="25">
        <v>6.8725519999999998</v>
      </c>
      <c r="L123" s="25">
        <v>6.7708930000000001</v>
      </c>
      <c r="M123" s="25">
        <v>6.645454</v>
      </c>
      <c r="N123" s="25">
        <v>6.5267390000000001</v>
      </c>
      <c r="O123" s="25">
        <v>6.5113989999999999</v>
      </c>
      <c r="P123" s="25">
        <v>6.4951619999999997</v>
      </c>
      <c r="Q123" s="25">
        <v>6.3487489999999998</v>
      </c>
      <c r="R123" s="25">
        <v>6.338298</v>
      </c>
      <c r="S123" s="25">
        <v>6.2504530000000003</v>
      </c>
      <c r="T123" s="25">
        <v>6.0741139999999998</v>
      </c>
      <c r="U123" s="25">
        <v>6.021325</v>
      </c>
      <c r="V123" s="25">
        <v>6.0038419999999997</v>
      </c>
      <c r="W123" s="25">
        <v>5.9681509999999998</v>
      </c>
      <c r="X123" s="25">
        <v>5.9714640000000001</v>
      </c>
      <c r="Y123" s="25">
        <v>5.9054339999999996</v>
      </c>
      <c r="Z123" s="25">
        <v>5.8614980000000001</v>
      </c>
      <c r="AA123" s="25">
        <v>5.7307129999999997</v>
      </c>
      <c r="AB123" s="25">
        <v>5.7030320000000003</v>
      </c>
      <c r="AC123" s="25">
        <v>5.6941519999999999</v>
      </c>
      <c r="AD123" s="25">
        <v>5.7253869999999996</v>
      </c>
      <c r="AE123" s="25">
        <v>5.7473349999999996</v>
      </c>
      <c r="AF123" s="25">
        <v>5.7313669999999997</v>
      </c>
    </row>
    <row r="124" spans="1:32" ht="15" customHeight="1">
      <c r="A124" s="3" t="s">
        <v>439</v>
      </c>
      <c r="B124" s="25">
        <v>8.2053379999999994</v>
      </c>
      <c r="C124" s="25">
        <v>7.9521930000000003</v>
      </c>
      <c r="D124" s="25">
        <v>7.7023359999999998</v>
      </c>
      <c r="E124" s="25">
        <v>7.8394539999999999</v>
      </c>
      <c r="F124" s="25">
        <v>7.8721709999999998</v>
      </c>
      <c r="G124" s="25">
        <v>7.7886559999999996</v>
      </c>
      <c r="H124" s="25">
        <v>6.8895980000000003</v>
      </c>
      <c r="I124" s="25">
        <v>6.742038</v>
      </c>
      <c r="J124" s="25">
        <v>6.7456670000000001</v>
      </c>
      <c r="K124" s="25">
        <v>6.5818890000000003</v>
      </c>
      <c r="L124" s="25">
        <v>6.5897199999999998</v>
      </c>
      <c r="M124" s="25">
        <v>6.6018720000000002</v>
      </c>
      <c r="N124" s="25">
        <v>6.6107250000000004</v>
      </c>
      <c r="O124" s="25">
        <v>6.5300070000000003</v>
      </c>
      <c r="P124" s="25">
        <v>6.3550139999999997</v>
      </c>
      <c r="Q124" s="25">
        <v>6.3697049999999997</v>
      </c>
      <c r="R124" s="25">
        <v>6.301876</v>
      </c>
      <c r="S124" s="25">
        <v>6.3040830000000003</v>
      </c>
      <c r="T124" s="25">
        <v>6.3062860000000001</v>
      </c>
      <c r="U124" s="25">
        <v>6.3062860000000001</v>
      </c>
      <c r="V124" s="25">
        <v>6.2189899999999998</v>
      </c>
      <c r="W124" s="25">
        <v>6.232081</v>
      </c>
      <c r="X124" s="25">
        <v>6.241549</v>
      </c>
      <c r="Y124" s="25">
        <v>6.2506820000000003</v>
      </c>
      <c r="Z124" s="25">
        <v>6.2585800000000003</v>
      </c>
      <c r="AA124" s="25">
        <v>6.2671380000000001</v>
      </c>
      <c r="AB124" s="25">
        <v>6.2715930000000002</v>
      </c>
      <c r="AC124" s="25">
        <v>6.1951790000000004</v>
      </c>
      <c r="AD124" s="25">
        <v>6.197953</v>
      </c>
      <c r="AE124" s="25">
        <v>6.2013059999999998</v>
      </c>
      <c r="AF124" s="25">
        <v>6.2061510000000002</v>
      </c>
    </row>
    <row r="125" spans="1:32" ht="15" customHeight="1">
      <c r="A125" s="3" t="s">
        <v>440</v>
      </c>
      <c r="B125" s="25">
        <v>6.9892469999999998</v>
      </c>
      <c r="C125" s="25">
        <v>7.647767</v>
      </c>
      <c r="D125" s="25">
        <v>8.1620500000000007</v>
      </c>
      <c r="E125" s="25">
        <v>9.0320909999999994</v>
      </c>
      <c r="F125" s="25">
        <v>10.05791</v>
      </c>
      <c r="G125" s="25">
        <v>10.554788</v>
      </c>
      <c r="H125" s="25">
        <v>10.731877000000001</v>
      </c>
      <c r="I125" s="25">
        <v>11.059958</v>
      </c>
      <c r="J125" s="25">
        <v>11.250163000000001</v>
      </c>
      <c r="K125" s="25">
        <v>11.557998</v>
      </c>
      <c r="L125" s="25">
        <v>11.972022000000001</v>
      </c>
      <c r="M125" s="25">
        <v>12.222474</v>
      </c>
      <c r="N125" s="25">
        <v>12.431068</v>
      </c>
      <c r="O125" s="25">
        <v>12.661788</v>
      </c>
      <c r="P125" s="25">
        <v>12.975739000000001</v>
      </c>
      <c r="Q125" s="25">
        <v>13.412765</v>
      </c>
      <c r="R125" s="25">
        <v>13.656935000000001</v>
      </c>
      <c r="S125" s="25">
        <v>13.8474</v>
      </c>
      <c r="T125" s="25">
        <v>14.026551</v>
      </c>
      <c r="U125" s="25">
        <v>14.110263</v>
      </c>
      <c r="V125" s="25">
        <v>14.220262999999999</v>
      </c>
      <c r="W125" s="25">
        <v>14.416359</v>
      </c>
      <c r="X125" s="25">
        <v>14.539234</v>
      </c>
      <c r="Y125" s="25">
        <v>14.707656999999999</v>
      </c>
      <c r="Z125" s="25">
        <v>14.873734000000001</v>
      </c>
      <c r="AA125" s="25">
        <v>15.127509</v>
      </c>
      <c r="AB125" s="25">
        <v>15.407783999999999</v>
      </c>
      <c r="AC125" s="25">
        <v>15.735132999999999</v>
      </c>
      <c r="AD125" s="25">
        <v>15.944194</v>
      </c>
      <c r="AE125" s="25">
        <v>16.183862999999999</v>
      </c>
      <c r="AF125" s="25">
        <v>16.410440000000001</v>
      </c>
    </row>
    <row r="126" spans="1:32" ht="15" customHeight="1">
      <c r="A126" s="3" t="s">
        <v>31</v>
      </c>
      <c r="B126" s="25">
        <v>0.118079</v>
      </c>
      <c r="C126" s="25">
        <v>0.118079</v>
      </c>
      <c r="D126" s="25">
        <v>0.118079</v>
      </c>
      <c r="E126" s="25">
        <v>0.118079</v>
      </c>
      <c r="F126" s="25">
        <v>0.118079</v>
      </c>
      <c r="G126" s="25">
        <v>0.118079</v>
      </c>
      <c r="H126" s="25">
        <v>0.118079</v>
      </c>
      <c r="I126" s="25">
        <v>0.118079</v>
      </c>
      <c r="J126" s="25">
        <v>0.118079</v>
      </c>
      <c r="K126" s="25">
        <v>0.118079</v>
      </c>
      <c r="L126" s="25">
        <v>0.118079</v>
      </c>
      <c r="M126" s="25">
        <v>0.118079</v>
      </c>
      <c r="N126" s="25">
        <v>0.118079</v>
      </c>
      <c r="O126" s="25">
        <v>0.118079</v>
      </c>
      <c r="P126" s="25">
        <v>0.118079</v>
      </c>
      <c r="Q126" s="25">
        <v>0.118079</v>
      </c>
      <c r="R126" s="25">
        <v>0.118079</v>
      </c>
      <c r="S126" s="25">
        <v>0.118079</v>
      </c>
      <c r="T126" s="25">
        <v>0.118079</v>
      </c>
      <c r="U126" s="25">
        <v>0.118079</v>
      </c>
      <c r="V126" s="25">
        <v>0.118079</v>
      </c>
      <c r="W126" s="25">
        <v>0.118079</v>
      </c>
      <c r="X126" s="25">
        <v>0.118079</v>
      </c>
      <c r="Y126" s="25">
        <v>0.118079</v>
      </c>
      <c r="Z126" s="25">
        <v>0.118079</v>
      </c>
      <c r="AA126" s="25">
        <v>0.118079</v>
      </c>
      <c r="AB126" s="25">
        <v>0.118079</v>
      </c>
      <c r="AC126" s="25">
        <v>0.118079</v>
      </c>
      <c r="AD126" s="25">
        <v>0.118079</v>
      </c>
      <c r="AE126" s="25">
        <v>0.118079</v>
      </c>
      <c r="AF126" s="25">
        <v>0.118079</v>
      </c>
    </row>
    <row r="127" spans="1:32" ht="15" customHeight="1">
      <c r="A127" s="3" t="s">
        <v>32</v>
      </c>
      <c r="B127" s="25">
        <v>0.15588199999999999</v>
      </c>
      <c r="C127" s="25">
        <v>0.16298099999999999</v>
      </c>
      <c r="D127" s="25">
        <v>0.15206</v>
      </c>
      <c r="E127" s="25">
        <v>0.14682799999999999</v>
      </c>
      <c r="F127" s="25">
        <v>0.153588</v>
      </c>
      <c r="G127" s="25">
        <v>0.144208</v>
      </c>
      <c r="H127" s="25">
        <v>0.14854999999999999</v>
      </c>
      <c r="I127" s="25">
        <v>0.162048</v>
      </c>
      <c r="J127" s="25">
        <v>0.16949600000000001</v>
      </c>
      <c r="K127" s="25">
        <v>0.16695599999999999</v>
      </c>
      <c r="L127" s="25">
        <v>0.17585999999999999</v>
      </c>
      <c r="M127" s="25">
        <v>0.16561200000000001</v>
      </c>
      <c r="N127" s="25">
        <v>0.17463500000000001</v>
      </c>
      <c r="O127" s="25">
        <v>0.17275299999999999</v>
      </c>
      <c r="P127" s="25">
        <v>0.18065000000000001</v>
      </c>
      <c r="Q127" s="25">
        <v>0.178783</v>
      </c>
      <c r="R127" s="25">
        <v>0.17402699999999999</v>
      </c>
      <c r="S127" s="25">
        <v>0.17155100000000001</v>
      </c>
      <c r="T127" s="25">
        <v>0.170124</v>
      </c>
      <c r="U127" s="25">
        <v>0.170905</v>
      </c>
      <c r="V127" s="25">
        <v>0.16877600000000001</v>
      </c>
      <c r="W127" s="25">
        <v>0.16549</v>
      </c>
      <c r="X127" s="25">
        <v>0.162276</v>
      </c>
      <c r="Y127" s="25">
        <v>0.16092799999999999</v>
      </c>
      <c r="Z127" s="25">
        <v>0.15962399999999999</v>
      </c>
      <c r="AA127" s="25">
        <v>0.15753800000000001</v>
      </c>
      <c r="AB127" s="25">
        <v>0.15620100000000001</v>
      </c>
      <c r="AC127" s="25">
        <v>0.15485699999999999</v>
      </c>
      <c r="AD127" s="25">
        <v>0.154442</v>
      </c>
      <c r="AE127" s="25">
        <v>0.15013199999999999</v>
      </c>
      <c r="AF127" s="25">
        <v>0.14896100000000001</v>
      </c>
    </row>
    <row r="128" spans="1:32" ht="15" customHeight="1">
      <c r="A128" s="28" t="s">
        <v>4</v>
      </c>
      <c r="B128" s="29">
        <v>35.772132999999997</v>
      </c>
      <c r="C128" s="29">
        <v>35.939709000000001</v>
      </c>
      <c r="D128" s="29">
        <v>36.702801000000001</v>
      </c>
      <c r="E128" s="29">
        <v>36.670470999999999</v>
      </c>
      <c r="F128" s="29">
        <v>36.625782000000001</v>
      </c>
      <c r="G128" s="29">
        <v>36.410187000000001</v>
      </c>
      <c r="H128" s="29">
        <v>36.000042000000001</v>
      </c>
      <c r="I128" s="29">
        <v>35.933537000000001</v>
      </c>
      <c r="J128" s="29">
        <v>35.992595999999999</v>
      </c>
      <c r="K128" s="29">
        <v>36.101044000000002</v>
      </c>
      <c r="L128" s="29">
        <v>36.259467999999998</v>
      </c>
      <c r="M128" s="29">
        <v>36.431117999999998</v>
      </c>
      <c r="N128" s="29">
        <v>36.528576000000001</v>
      </c>
      <c r="O128" s="29">
        <v>36.653927000000003</v>
      </c>
      <c r="P128" s="29">
        <v>36.805813000000001</v>
      </c>
      <c r="Q128" s="29">
        <v>37.003593000000002</v>
      </c>
      <c r="R128" s="29">
        <v>37.200119000000001</v>
      </c>
      <c r="S128" s="29">
        <v>37.423454</v>
      </c>
      <c r="T128" s="29">
        <v>37.618492000000003</v>
      </c>
      <c r="U128" s="29">
        <v>37.822384</v>
      </c>
      <c r="V128" s="29">
        <v>38.003329999999998</v>
      </c>
      <c r="W128" s="29">
        <v>38.254707000000003</v>
      </c>
      <c r="X128" s="29">
        <v>38.545611999999998</v>
      </c>
      <c r="Y128" s="29">
        <v>38.863945000000001</v>
      </c>
      <c r="Z128" s="29">
        <v>39.145721000000002</v>
      </c>
      <c r="AA128" s="29">
        <v>39.428092999999997</v>
      </c>
      <c r="AB128" s="29">
        <v>39.741061999999999</v>
      </c>
      <c r="AC128" s="29">
        <v>40.065002</v>
      </c>
      <c r="AD128" s="29">
        <v>40.443519999999999</v>
      </c>
      <c r="AE128" s="29">
        <v>40.832939000000003</v>
      </c>
      <c r="AF128" s="29">
        <v>41.214294000000002</v>
      </c>
    </row>
    <row r="129" spans="1:32" ht="15" customHeight="1">
      <c r="A129" s="3" t="s">
        <v>407</v>
      </c>
      <c r="B129" s="45">
        <f>B122/B128</f>
        <v>0.33862190996550307</v>
      </c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45">
        <f>V122/V128</f>
        <v>0.29477211602246439</v>
      </c>
      <c r="W129" s="29"/>
      <c r="X129" s="42"/>
      <c r="Y129" s="29"/>
      <c r="Z129" s="29"/>
      <c r="AA129" s="29"/>
      <c r="AB129" s="29"/>
      <c r="AC129" s="29"/>
      <c r="AD129" s="29"/>
      <c r="AE129" s="29"/>
      <c r="AF129" s="45">
        <f>AF122/AF128</f>
        <v>0.30430355060795167</v>
      </c>
    </row>
    <row r="130" spans="1:32" ht="15" customHeight="1">
      <c r="A130" s="3" t="s">
        <v>408</v>
      </c>
      <c r="B130" s="45">
        <f>B123/B128</f>
        <v>0.22467913780819279</v>
      </c>
      <c r="C130" s="29"/>
      <c r="D130" s="45">
        <f>D123/D128</f>
        <v>0.28027593861296851</v>
      </c>
      <c r="E130" s="29"/>
      <c r="F130" s="29"/>
      <c r="G130" s="29"/>
      <c r="H130" s="29"/>
      <c r="I130" s="45">
        <f>I123/I128</f>
        <v>0.18957479749349471</v>
      </c>
      <c r="J130" s="29"/>
      <c r="K130" s="29"/>
      <c r="L130" s="29"/>
      <c r="M130" s="29"/>
      <c r="N130" s="45">
        <f>N123/N128</f>
        <v>0.1786748818240273</v>
      </c>
      <c r="O130" s="29"/>
      <c r="P130" s="29"/>
      <c r="Q130" s="29"/>
      <c r="R130" s="29"/>
      <c r="S130" s="29"/>
      <c r="T130" s="29"/>
      <c r="U130" s="29"/>
      <c r="V130" s="45">
        <f>V123/V128</f>
        <v>0.1579819978933425</v>
      </c>
      <c r="W130" s="29"/>
      <c r="X130" s="42"/>
      <c r="Y130" s="29"/>
      <c r="Z130" s="29"/>
      <c r="AA130" s="29"/>
      <c r="AB130" s="29"/>
      <c r="AC130" s="29"/>
      <c r="AD130" s="29"/>
      <c r="AE130" s="29"/>
      <c r="AF130" s="45">
        <f>AF123/AF128</f>
        <v>0.13906260289209368</v>
      </c>
    </row>
    <row r="131" spans="1:32" ht="15" customHeight="1">
      <c r="A131" s="3" t="s">
        <v>410</v>
      </c>
      <c r="B131" s="45">
        <f>B124/B128</f>
        <v>0.22937793505352336</v>
      </c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45">
        <f>V124/V128</f>
        <v>0.16364329125895019</v>
      </c>
      <c r="W131" s="29"/>
      <c r="X131" s="42"/>
      <c r="Y131" s="29"/>
      <c r="Z131" s="29"/>
      <c r="AA131" s="29"/>
      <c r="AB131" s="29"/>
      <c r="AC131" s="29"/>
      <c r="AD131" s="29"/>
      <c r="AE131" s="29"/>
      <c r="AF131" s="45">
        <f>AF124/AF128</f>
        <v>0.15058248965759305</v>
      </c>
    </row>
    <row r="132" spans="1:32" ht="15" customHeight="1">
      <c r="A132" s="3" t="s">
        <v>409</v>
      </c>
      <c r="B132" s="45">
        <f>B125/B128</f>
        <v>0.19538245035597962</v>
      </c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45">
        <f>V125/V128</f>
        <v>0.37418465697611236</v>
      </c>
      <c r="W132" s="29"/>
      <c r="X132" s="42"/>
      <c r="Y132" s="29"/>
      <c r="Z132" s="29"/>
      <c r="AA132" s="29"/>
      <c r="AB132" s="29"/>
      <c r="AC132" s="29"/>
      <c r="AD132" s="29"/>
      <c r="AE132" s="29"/>
      <c r="AF132" s="45">
        <f>AF125/AF128</f>
        <v>0.39817350747291702</v>
      </c>
    </row>
    <row r="133" spans="1:32" ht="15" customHeight="1">
      <c r="A133" s="3" t="s">
        <v>411</v>
      </c>
      <c r="B133" s="53">
        <f>B121/B128</f>
        <v>4.2800634784624109E-3</v>
      </c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53">
        <f>V121/V128</f>
        <v>1.8698098298228077E-3</v>
      </c>
      <c r="W133" s="29"/>
      <c r="X133" s="85"/>
      <c r="Y133" s="29"/>
      <c r="Z133" s="29"/>
      <c r="AA133" s="29"/>
      <c r="AB133" s="29"/>
      <c r="AC133" s="29"/>
      <c r="AD133" s="29"/>
      <c r="AE133" s="29"/>
      <c r="AF133" s="53">
        <f>AF121/AF128</f>
        <v>1.3985924397977069E-3</v>
      </c>
    </row>
    <row r="134" spans="1:32" ht="15" customHeight="1">
      <c r="A134" s="28" t="s">
        <v>33</v>
      </c>
    </row>
    <row r="135" spans="1:32" ht="15" customHeight="1">
      <c r="A135" s="3" t="s">
        <v>424</v>
      </c>
      <c r="B135" s="25">
        <v>3.7599010000000002</v>
      </c>
      <c r="C135" s="25">
        <v>4.0373970000000003</v>
      </c>
      <c r="D135" s="25">
        <v>4.3001870000000002</v>
      </c>
      <c r="E135" s="25">
        <v>4.4223710000000001</v>
      </c>
      <c r="F135" s="25">
        <v>4.5363550000000004</v>
      </c>
      <c r="G135" s="25">
        <v>4.6354709999999999</v>
      </c>
      <c r="H135" s="25">
        <v>4.6982720000000002</v>
      </c>
      <c r="I135" s="25">
        <v>4.744745</v>
      </c>
      <c r="J135" s="25">
        <v>4.8002520000000004</v>
      </c>
      <c r="K135" s="25">
        <v>4.8608880000000001</v>
      </c>
      <c r="L135" s="25">
        <v>4.9370599999999998</v>
      </c>
      <c r="M135" s="25">
        <v>5.0081530000000001</v>
      </c>
      <c r="N135" s="25">
        <v>5.0584930000000004</v>
      </c>
      <c r="O135" s="25">
        <v>5.1171920000000002</v>
      </c>
      <c r="P135" s="25">
        <v>5.1855950000000002</v>
      </c>
      <c r="Q135" s="25">
        <v>5.2535429999999996</v>
      </c>
      <c r="R135" s="25">
        <v>5.2970860000000002</v>
      </c>
      <c r="S135" s="25">
        <v>5.3496269999999999</v>
      </c>
      <c r="T135" s="25">
        <v>5.4001080000000004</v>
      </c>
      <c r="U135" s="25">
        <v>5.4271430000000001</v>
      </c>
      <c r="V135" s="25">
        <v>5.4364999999999997</v>
      </c>
      <c r="W135" s="25">
        <v>5.4613399999999999</v>
      </c>
      <c r="X135" s="25">
        <v>5.5141559999999998</v>
      </c>
      <c r="Y135" s="25">
        <v>5.5571599999999997</v>
      </c>
      <c r="Z135" s="25">
        <v>5.5810829999999996</v>
      </c>
      <c r="AA135" s="25">
        <v>5.6185590000000003</v>
      </c>
      <c r="AB135" s="25">
        <v>5.6509840000000002</v>
      </c>
      <c r="AC135" s="25">
        <v>5.6851950000000002</v>
      </c>
      <c r="AD135" s="25">
        <v>5.7209849999999998</v>
      </c>
      <c r="AE135" s="25">
        <v>5.7873080000000003</v>
      </c>
      <c r="AF135" s="25">
        <v>5.8441359999999998</v>
      </c>
    </row>
    <row r="136" spans="1:32" ht="15" customHeight="1">
      <c r="A136" s="3" t="s">
        <v>422</v>
      </c>
      <c r="B136" s="25">
        <v>15.234125000000001</v>
      </c>
      <c r="C136" s="25">
        <v>15.931428</v>
      </c>
      <c r="D136" s="25">
        <v>15.93966</v>
      </c>
      <c r="E136" s="25">
        <v>15.947531</v>
      </c>
      <c r="F136" s="25">
        <v>15.899977</v>
      </c>
      <c r="G136" s="25">
        <v>15.828621999999999</v>
      </c>
      <c r="H136" s="25">
        <v>15.729457</v>
      </c>
      <c r="I136" s="25">
        <v>15.625776</v>
      </c>
      <c r="J136" s="25">
        <v>15.525605000000001</v>
      </c>
      <c r="K136" s="25">
        <v>15.416259999999999</v>
      </c>
      <c r="L136" s="25">
        <v>15.320665999999999</v>
      </c>
      <c r="M136" s="25">
        <v>15.230912</v>
      </c>
      <c r="N136" s="25">
        <v>15.148534</v>
      </c>
      <c r="O136" s="25">
        <v>15.089048</v>
      </c>
      <c r="P136" s="25">
        <v>15.045040999999999</v>
      </c>
      <c r="Q136" s="25">
        <v>15.009499999999999</v>
      </c>
      <c r="R136" s="25">
        <v>14.972295000000001</v>
      </c>
      <c r="S136" s="25">
        <v>14.938276</v>
      </c>
      <c r="T136" s="25">
        <v>14.911413</v>
      </c>
      <c r="U136" s="25">
        <v>14.89739</v>
      </c>
      <c r="V136" s="25">
        <v>14.890686000000001</v>
      </c>
      <c r="W136" s="25">
        <v>14.888508</v>
      </c>
      <c r="X136" s="25">
        <v>14.90217</v>
      </c>
      <c r="Y136" s="25">
        <v>14.927738</v>
      </c>
      <c r="Z136" s="25">
        <v>14.957181</v>
      </c>
      <c r="AA136" s="25">
        <v>14.984838999999999</v>
      </c>
      <c r="AB136" s="25">
        <v>15.015745000000001</v>
      </c>
      <c r="AC136" s="25">
        <v>15.049625000000001</v>
      </c>
      <c r="AD136" s="25">
        <v>15.090983</v>
      </c>
      <c r="AE136" s="25">
        <v>15.140309999999999</v>
      </c>
      <c r="AF136" s="25">
        <v>15.190861</v>
      </c>
    </row>
    <row r="137" spans="1:32" ht="15" customHeight="1">
      <c r="A137" s="3" t="s">
        <v>414</v>
      </c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39">
        <f>V62/V136</f>
        <v>0.96206360136799607</v>
      </c>
      <c r="W137" s="73">
        <f>V136/L136-1</f>
        <v>-2.8065359560739633E-2</v>
      </c>
      <c r="X137" s="98">
        <f>V136-L136</f>
        <v>-0.4299799999999987</v>
      </c>
      <c r="Y137" s="97"/>
      <c r="Z137" s="25"/>
      <c r="AA137" s="25"/>
      <c r="AB137" s="25"/>
      <c r="AC137" s="25"/>
      <c r="AD137" s="25"/>
      <c r="AE137" s="25"/>
      <c r="AF137" s="39">
        <f>AF62/AF136</f>
        <v>0.95960525213152825</v>
      </c>
    </row>
    <row r="138" spans="1:32" ht="15" customHeight="1">
      <c r="A138" s="3" t="s">
        <v>429</v>
      </c>
      <c r="B138" s="25">
        <v>3.1355000000000001E-2</v>
      </c>
      <c r="C138" s="25">
        <v>3.2398000000000003E-2</v>
      </c>
      <c r="D138" s="25">
        <v>3.0668999999999998E-2</v>
      </c>
      <c r="E138" s="25">
        <v>3.1647000000000002E-2</v>
      </c>
      <c r="F138" s="25">
        <v>3.1378999999999997E-2</v>
      </c>
      <c r="G138" s="25">
        <v>3.0842000000000001E-2</v>
      </c>
      <c r="H138" s="25">
        <v>3.0282E-2</v>
      </c>
      <c r="I138" s="25">
        <v>2.9645000000000001E-2</v>
      </c>
      <c r="J138" s="25">
        <v>2.8837000000000002E-2</v>
      </c>
      <c r="K138" s="25">
        <v>2.8178000000000002E-2</v>
      </c>
      <c r="L138" s="25">
        <v>2.7453999999999999E-2</v>
      </c>
      <c r="M138" s="25">
        <v>2.699E-2</v>
      </c>
      <c r="N138" s="25">
        <v>2.6453999999999998E-2</v>
      </c>
      <c r="O138" s="25">
        <v>2.6107999999999999E-2</v>
      </c>
      <c r="P138" s="25">
        <v>2.5822000000000001E-2</v>
      </c>
      <c r="Q138" s="25">
        <v>2.5649999999999999E-2</v>
      </c>
      <c r="R138" s="25">
        <v>2.5522E-2</v>
      </c>
      <c r="S138" s="25">
        <v>2.546E-2</v>
      </c>
      <c r="T138" s="25">
        <v>2.5423000000000001E-2</v>
      </c>
      <c r="U138" s="25">
        <v>2.5565000000000001E-2</v>
      </c>
      <c r="V138" s="25">
        <v>2.5641000000000001E-2</v>
      </c>
      <c r="W138" s="25">
        <v>2.5805000000000002E-2</v>
      </c>
      <c r="X138" s="25">
        <v>2.6044999999999999E-2</v>
      </c>
      <c r="Y138" s="25">
        <v>2.6329000000000002E-2</v>
      </c>
      <c r="Z138" s="25">
        <v>2.6668000000000001E-2</v>
      </c>
      <c r="AA138" s="25">
        <v>2.7073E-2</v>
      </c>
      <c r="AB138" s="25">
        <v>2.7345000000000001E-2</v>
      </c>
      <c r="AC138" s="25">
        <v>2.7734000000000002E-2</v>
      </c>
      <c r="AD138" s="25">
        <v>2.8129999999999999E-2</v>
      </c>
      <c r="AE138" s="25">
        <v>2.8611999999999999E-2</v>
      </c>
      <c r="AF138" s="25">
        <v>2.9113E-2</v>
      </c>
    </row>
    <row r="139" spans="1:32" ht="15" customHeight="1">
      <c r="A139" s="3" t="s">
        <v>430</v>
      </c>
      <c r="B139" s="25">
        <v>2.2330719999999999</v>
      </c>
      <c r="C139" s="25">
        <v>2.9344239999999999</v>
      </c>
      <c r="D139" s="25">
        <v>3.2505380000000001</v>
      </c>
      <c r="E139" s="25">
        <v>3.3778540000000001</v>
      </c>
      <c r="F139" s="25">
        <v>3.4427189999999999</v>
      </c>
      <c r="G139" s="25">
        <v>3.5022449999999998</v>
      </c>
      <c r="H139" s="25">
        <v>3.5207999999999999</v>
      </c>
      <c r="I139" s="25">
        <v>3.5370469999999998</v>
      </c>
      <c r="J139" s="25">
        <v>3.5669089999999999</v>
      </c>
      <c r="K139" s="25">
        <v>3.5886909999999999</v>
      </c>
      <c r="L139" s="25">
        <v>3.618754</v>
      </c>
      <c r="M139" s="25">
        <v>3.6572450000000001</v>
      </c>
      <c r="N139" s="25">
        <v>3.7049289999999999</v>
      </c>
      <c r="O139" s="25">
        <v>3.7548010000000001</v>
      </c>
      <c r="P139" s="25">
        <v>3.8050299999999999</v>
      </c>
      <c r="Q139" s="25">
        <v>3.8543940000000001</v>
      </c>
      <c r="R139" s="25">
        <v>3.8927480000000001</v>
      </c>
      <c r="S139" s="25">
        <v>3.9264860000000001</v>
      </c>
      <c r="T139" s="25">
        <v>3.9646300000000001</v>
      </c>
      <c r="U139" s="25">
        <v>4.0043220000000002</v>
      </c>
      <c r="V139" s="25">
        <v>4.0512829999999997</v>
      </c>
      <c r="W139" s="25">
        <v>4.0972629999999999</v>
      </c>
      <c r="X139" s="25">
        <v>4.1492950000000004</v>
      </c>
      <c r="Y139" s="25">
        <v>4.2031679999999998</v>
      </c>
      <c r="Z139" s="25">
        <v>4.2600189999999998</v>
      </c>
      <c r="AA139" s="25">
        <v>4.3130389999999998</v>
      </c>
      <c r="AB139" s="25">
        <v>4.3635950000000001</v>
      </c>
      <c r="AC139" s="25">
        <v>4.4092380000000002</v>
      </c>
      <c r="AD139" s="25">
        <v>4.4514110000000002</v>
      </c>
      <c r="AE139" s="25">
        <v>4.4901220000000004</v>
      </c>
      <c r="AF139" s="25">
        <v>4.5291499999999996</v>
      </c>
    </row>
    <row r="140" spans="1:32" ht="15" customHeight="1">
      <c r="A140" s="3" t="s">
        <v>435</v>
      </c>
      <c r="B140" s="25">
        <v>2.9529999999999999E-3</v>
      </c>
      <c r="C140" s="25">
        <v>3.1229999999999999E-3</v>
      </c>
      <c r="D140" s="25">
        <v>3.14E-3</v>
      </c>
      <c r="E140" s="25">
        <v>3.2190000000000001E-3</v>
      </c>
      <c r="F140" s="25">
        <v>3.2009999999999999E-3</v>
      </c>
      <c r="G140" s="25">
        <v>3.2699999999999999E-3</v>
      </c>
      <c r="H140" s="25">
        <v>3.1670000000000001E-3</v>
      </c>
      <c r="I140" s="25">
        <v>3.1229999999999999E-3</v>
      </c>
      <c r="J140" s="25">
        <v>3.0100000000000001E-3</v>
      </c>
      <c r="K140" s="25">
        <v>2.9640000000000001E-3</v>
      </c>
      <c r="L140" s="25">
        <v>2.856E-3</v>
      </c>
      <c r="M140" s="25">
        <v>2.8140000000000001E-3</v>
      </c>
      <c r="N140" s="25">
        <v>2.7590000000000002E-3</v>
      </c>
      <c r="O140" s="25">
        <v>2.7299999999999998E-3</v>
      </c>
      <c r="P140" s="25">
        <v>2.7079999999999999E-3</v>
      </c>
      <c r="Q140" s="25">
        <v>2.6909999999999998E-3</v>
      </c>
      <c r="R140" s="25">
        <v>2.6689999999999999E-3</v>
      </c>
      <c r="S140" s="25">
        <v>2.6319999999999998E-3</v>
      </c>
      <c r="T140" s="25">
        <v>2.594E-3</v>
      </c>
      <c r="U140" s="25">
        <v>2.5899999999999999E-3</v>
      </c>
      <c r="V140" s="25">
        <v>2.5400000000000002E-3</v>
      </c>
      <c r="W140" s="25">
        <v>2.5089999999999999E-3</v>
      </c>
      <c r="X140" s="25">
        <v>2.4880000000000002E-3</v>
      </c>
      <c r="Y140" s="25">
        <v>2.4459999999999998E-3</v>
      </c>
      <c r="Z140" s="25">
        <v>2.4429999999999999E-3</v>
      </c>
      <c r="AA140" s="25">
        <v>2.431E-3</v>
      </c>
      <c r="AB140" s="25">
        <v>2.3990000000000001E-3</v>
      </c>
      <c r="AC140" s="25">
        <v>2.385E-3</v>
      </c>
      <c r="AD140" s="25">
        <v>2.3890000000000001E-3</v>
      </c>
      <c r="AE140" s="25">
        <v>2.3770000000000002E-3</v>
      </c>
      <c r="AF140" s="25">
        <v>2.3730000000000001E-3</v>
      </c>
    </row>
    <row r="141" spans="1:32" ht="15" customHeight="1">
      <c r="A141" s="3" t="s">
        <v>420</v>
      </c>
      <c r="B141" s="25">
        <v>7.8405389999999997</v>
      </c>
      <c r="C141" s="25">
        <v>8.0546620000000004</v>
      </c>
      <c r="D141" s="25">
        <v>8.1403789999999994</v>
      </c>
      <c r="E141" s="25">
        <v>8.1592990000000007</v>
      </c>
      <c r="F141" s="25">
        <v>8.1899149999999992</v>
      </c>
      <c r="G141" s="25">
        <v>8.2631859999999993</v>
      </c>
      <c r="H141" s="25">
        <v>8.2568619999999999</v>
      </c>
      <c r="I141" s="25">
        <v>8.2389100000000006</v>
      </c>
      <c r="J141" s="25">
        <v>8.2021529999999991</v>
      </c>
      <c r="K141" s="25">
        <v>8.1643919999999994</v>
      </c>
      <c r="L141" s="25">
        <v>8.1094460000000002</v>
      </c>
      <c r="M141" s="25">
        <v>8.0948229999999999</v>
      </c>
      <c r="N141" s="25">
        <v>8.0595470000000002</v>
      </c>
      <c r="O141" s="25">
        <v>8.0324360000000006</v>
      </c>
      <c r="P141" s="25">
        <v>8.0177669999999992</v>
      </c>
      <c r="Q141" s="25">
        <v>8.0087200000000003</v>
      </c>
      <c r="R141" s="25">
        <v>7.9948399999999999</v>
      </c>
      <c r="S141" s="25">
        <v>7.9799009999999999</v>
      </c>
      <c r="T141" s="25">
        <v>7.9789440000000003</v>
      </c>
      <c r="U141" s="25">
        <v>7.9823969999999997</v>
      </c>
      <c r="V141" s="25">
        <v>7.9857659999999999</v>
      </c>
      <c r="W141" s="25">
        <v>7.9926399999999997</v>
      </c>
      <c r="X141" s="25">
        <v>8.0361980000000006</v>
      </c>
      <c r="Y141" s="25">
        <v>8.0742039999999999</v>
      </c>
      <c r="Z141" s="25">
        <v>8.1172850000000007</v>
      </c>
      <c r="AA141" s="25">
        <v>8.1460749999999997</v>
      </c>
      <c r="AB141" s="25">
        <v>8.1839169999999992</v>
      </c>
      <c r="AC141" s="25">
        <v>8.2172140000000002</v>
      </c>
      <c r="AD141" s="25">
        <v>8.2568490000000008</v>
      </c>
      <c r="AE141" s="25">
        <v>8.2995330000000003</v>
      </c>
      <c r="AF141" s="25">
        <v>8.3455589999999997</v>
      </c>
    </row>
    <row r="142" spans="1:32" ht="15" customHeight="1">
      <c r="A142" s="3" t="s">
        <v>16</v>
      </c>
      <c r="B142" s="25">
        <v>0.54432899999999995</v>
      </c>
      <c r="C142" s="25">
        <v>0.56760699999999997</v>
      </c>
      <c r="D142" s="25">
        <v>0.79312400000000005</v>
      </c>
      <c r="E142" s="25">
        <v>0.78322199999999997</v>
      </c>
      <c r="F142" s="25">
        <v>0.76578199999999996</v>
      </c>
      <c r="G142" s="25">
        <v>0.67951899999999998</v>
      </c>
      <c r="H142" s="25">
        <v>0.678786</v>
      </c>
      <c r="I142" s="25">
        <v>0.64690700000000001</v>
      </c>
      <c r="J142" s="25">
        <v>0.64060600000000001</v>
      </c>
      <c r="K142" s="25">
        <v>0.63461699999999999</v>
      </c>
      <c r="L142" s="25">
        <v>0.67796999999999996</v>
      </c>
      <c r="M142" s="25">
        <v>0.63837699999999997</v>
      </c>
      <c r="N142" s="25">
        <v>0.63547799999999999</v>
      </c>
      <c r="O142" s="25">
        <v>0.63193900000000003</v>
      </c>
      <c r="P142" s="25">
        <v>0.62876600000000005</v>
      </c>
      <c r="Q142" s="25">
        <v>0.62504700000000002</v>
      </c>
      <c r="R142" s="25">
        <v>0.62174499999999999</v>
      </c>
      <c r="S142" s="25">
        <v>0.62441199999999997</v>
      </c>
      <c r="T142" s="25">
        <v>0.61659399999999998</v>
      </c>
      <c r="U142" s="25">
        <v>0.61581300000000005</v>
      </c>
      <c r="V142" s="25">
        <v>0.59089100000000006</v>
      </c>
      <c r="W142" s="25">
        <v>0.60534399999999999</v>
      </c>
      <c r="X142" s="25">
        <v>0.57568799999999998</v>
      </c>
      <c r="Y142" s="25">
        <v>0.57277900000000004</v>
      </c>
      <c r="Z142" s="25">
        <v>0.55381499999999995</v>
      </c>
      <c r="AA142" s="25">
        <v>0.56240199999999996</v>
      </c>
      <c r="AB142" s="25">
        <v>0.54813900000000004</v>
      </c>
      <c r="AC142" s="25">
        <v>0.53993899999999995</v>
      </c>
      <c r="AD142" s="25">
        <v>0.537663</v>
      </c>
      <c r="AE142" s="25">
        <v>0.53686999999999996</v>
      </c>
      <c r="AF142" s="25">
        <v>0.53361099999999995</v>
      </c>
    </row>
    <row r="143" spans="1:32" ht="15" customHeight="1">
      <c r="A143" s="3" t="s">
        <v>17</v>
      </c>
      <c r="B143" s="25">
        <v>0.58092500000000002</v>
      </c>
      <c r="C143" s="25">
        <v>0.60737300000000005</v>
      </c>
      <c r="D143" s="25">
        <v>0.64119300000000001</v>
      </c>
      <c r="E143" s="25">
        <v>0.64207400000000003</v>
      </c>
      <c r="F143" s="25">
        <v>0.64420200000000005</v>
      </c>
      <c r="G143" s="25">
        <v>0.64595999999999998</v>
      </c>
      <c r="H143" s="25">
        <v>0.64704899999999999</v>
      </c>
      <c r="I143" s="25">
        <v>0.64783100000000005</v>
      </c>
      <c r="J143" s="25">
        <v>0.64876900000000004</v>
      </c>
      <c r="K143" s="25">
        <v>0.64976400000000001</v>
      </c>
      <c r="L143" s="25">
        <v>0.65099600000000002</v>
      </c>
      <c r="M143" s="25">
        <v>0.65211300000000005</v>
      </c>
      <c r="N143" s="25">
        <v>0.65287300000000004</v>
      </c>
      <c r="O143" s="25">
        <v>0.65375799999999995</v>
      </c>
      <c r="P143" s="25">
        <v>0.65477099999999999</v>
      </c>
      <c r="Q143" s="25">
        <v>0.65575600000000001</v>
      </c>
      <c r="R143" s="25">
        <v>0.65636799999999995</v>
      </c>
      <c r="S143" s="25">
        <v>0.65710500000000005</v>
      </c>
      <c r="T143" s="25">
        <v>0.65780099999999997</v>
      </c>
      <c r="U143" s="25">
        <v>0.65814600000000001</v>
      </c>
      <c r="V143" s="25">
        <v>0.65824199999999999</v>
      </c>
      <c r="W143" s="25">
        <v>0.658551</v>
      </c>
      <c r="X143" s="25">
        <v>0.65925299999999998</v>
      </c>
      <c r="Y143" s="25">
        <v>0.65980399999999995</v>
      </c>
      <c r="Z143" s="25">
        <v>0.66007499999999997</v>
      </c>
      <c r="AA143" s="25">
        <v>0.66052699999999998</v>
      </c>
      <c r="AB143" s="25">
        <v>0.660914</v>
      </c>
      <c r="AC143" s="25">
        <v>0.66132500000000005</v>
      </c>
      <c r="AD143" s="25">
        <v>0.661748</v>
      </c>
      <c r="AE143" s="25">
        <v>0.662582</v>
      </c>
      <c r="AF143" s="25">
        <v>0.66327400000000003</v>
      </c>
    </row>
    <row r="144" spans="1:32" ht="15" customHeight="1">
      <c r="A144" s="3" t="s">
        <v>436</v>
      </c>
      <c r="B144" s="25">
        <v>3.3536030000000001</v>
      </c>
      <c r="C144" s="25">
        <v>3.420051</v>
      </c>
      <c r="D144" s="25">
        <v>3.4226670000000001</v>
      </c>
      <c r="E144" s="25">
        <v>3.4314339999999999</v>
      </c>
      <c r="F144" s="25">
        <v>3.4119929999999998</v>
      </c>
      <c r="G144" s="25">
        <v>3.4417909999999998</v>
      </c>
      <c r="H144" s="25">
        <v>3.4613879999999999</v>
      </c>
      <c r="I144" s="25">
        <v>3.4875989999999999</v>
      </c>
      <c r="J144" s="25">
        <v>3.5159379999999998</v>
      </c>
      <c r="K144" s="25">
        <v>3.5476489999999998</v>
      </c>
      <c r="L144" s="25">
        <v>3.5652710000000001</v>
      </c>
      <c r="M144" s="25">
        <v>3.5896509999999999</v>
      </c>
      <c r="N144" s="25">
        <v>3.6111900000000001</v>
      </c>
      <c r="O144" s="25">
        <v>3.6266050000000001</v>
      </c>
      <c r="P144" s="25">
        <v>3.6606079999999999</v>
      </c>
      <c r="Q144" s="25">
        <v>3.6776049999999998</v>
      </c>
      <c r="R144" s="25">
        <v>3.7095750000000001</v>
      </c>
      <c r="S144" s="25">
        <v>3.7422740000000001</v>
      </c>
      <c r="T144" s="25">
        <v>3.7546520000000001</v>
      </c>
      <c r="U144" s="25">
        <v>3.7688869999999999</v>
      </c>
      <c r="V144" s="25">
        <v>3.7693479999999999</v>
      </c>
      <c r="W144" s="25">
        <v>3.7811819999999998</v>
      </c>
      <c r="X144" s="25">
        <v>3.7915390000000002</v>
      </c>
      <c r="Y144" s="25">
        <v>3.7903180000000001</v>
      </c>
      <c r="Z144" s="25">
        <v>3.8041469999999999</v>
      </c>
      <c r="AA144" s="25">
        <v>3.8322560000000001</v>
      </c>
      <c r="AB144" s="25">
        <v>3.8388409999999999</v>
      </c>
      <c r="AC144" s="25">
        <v>3.8666179999999999</v>
      </c>
      <c r="AD144" s="25">
        <v>3.9035660000000001</v>
      </c>
      <c r="AE144" s="25">
        <v>3.9270510000000001</v>
      </c>
      <c r="AF144" s="25">
        <v>3.9679820000000001</v>
      </c>
    </row>
    <row r="145" spans="1:32" ht="15" customHeight="1">
      <c r="A145" s="3" t="s">
        <v>11</v>
      </c>
      <c r="B145" s="25">
        <v>33.549446000000003</v>
      </c>
      <c r="C145" s="25">
        <v>35.556064999999997</v>
      </c>
      <c r="D145" s="25">
        <v>36.490890999999998</v>
      </c>
      <c r="E145" s="25">
        <v>36.767001999999998</v>
      </c>
      <c r="F145" s="25">
        <v>36.894142000000002</v>
      </c>
      <c r="G145" s="25">
        <v>37.000064999999999</v>
      </c>
      <c r="H145" s="25">
        <v>36.995781000000001</v>
      </c>
      <c r="I145" s="25">
        <v>36.931938000000002</v>
      </c>
      <c r="J145" s="25">
        <v>36.903244000000001</v>
      </c>
      <c r="K145" s="25">
        <v>36.865226999999997</v>
      </c>
      <c r="L145" s="25">
        <v>36.883018</v>
      </c>
      <c r="M145" s="25">
        <v>36.874088</v>
      </c>
      <c r="N145" s="25">
        <v>36.873806000000002</v>
      </c>
      <c r="O145" s="25">
        <v>36.908512000000002</v>
      </c>
      <c r="P145" s="25">
        <v>37.000281999999999</v>
      </c>
      <c r="Q145" s="25">
        <v>37.087257000000001</v>
      </c>
      <c r="R145" s="25">
        <v>37.147326999999997</v>
      </c>
      <c r="S145" s="25">
        <v>37.220714999999998</v>
      </c>
      <c r="T145" s="25">
        <v>37.286743000000001</v>
      </c>
      <c r="U145" s="25">
        <v>37.356689000000003</v>
      </c>
      <c r="V145" s="25">
        <v>37.385258</v>
      </c>
      <c r="W145" s="25">
        <v>37.487335000000002</v>
      </c>
      <c r="X145" s="25">
        <v>37.630786999999998</v>
      </c>
      <c r="Y145" s="25">
        <v>37.787616999999997</v>
      </c>
      <c r="Z145" s="25">
        <v>37.936047000000002</v>
      </c>
      <c r="AA145" s="25">
        <v>38.120128999999999</v>
      </c>
      <c r="AB145" s="25">
        <v>38.264533999999998</v>
      </c>
      <c r="AC145" s="25">
        <v>38.431541000000003</v>
      </c>
      <c r="AD145" s="25">
        <v>38.625591</v>
      </c>
      <c r="AE145" s="25">
        <v>38.846153000000001</v>
      </c>
      <c r="AF145" s="25">
        <v>39.076946</v>
      </c>
    </row>
    <row r="146" spans="1:32" ht="15" customHeight="1">
      <c r="A146" s="3" t="s">
        <v>3</v>
      </c>
      <c r="B146" s="25">
        <v>28.963225999999999</v>
      </c>
      <c r="C146" s="25">
        <v>26.979181000000001</v>
      </c>
      <c r="D146" s="25">
        <v>27.089409</v>
      </c>
      <c r="E146" s="25">
        <v>27.819479000000001</v>
      </c>
      <c r="F146" s="25">
        <v>28.023928000000002</v>
      </c>
      <c r="G146" s="25">
        <v>28.644880000000001</v>
      </c>
      <c r="H146" s="25">
        <v>28.909727</v>
      </c>
      <c r="I146" s="25">
        <v>28.917055000000001</v>
      </c>
      <c r="J146" s="25">
        <v>28.777256000000001</v>
      </c>
      <c r="K146" s="25">
        <v>28.784502</v>
      </c>
      <c r="L146" s="25">
        <v>28.613054000000002</v>
      </c>
      <c r="M146" s="25">
        <v>28.724262</v>
      </c>
      <c r="N146" s="25">
        <v>28.763812999999999</v>
      </c>
      <c r="O146" s="25">
        <v>28.802637000000001</v>
      </c>
      <c r="P146" s="25">
        <v>28.912023999999999</v>
      </c>
      <c r="Q146" s="25">
        <v>28.904191999999998</v>
      </c>
      <c r="R146" s="25">
        <v>29.034779</v>
      </c>
      <c r="S146" s="25">
        <v>29.25543</v>
      </c>
      <c r="T146" s="25">
        <v>29.561582999999999</v>
      </c>
      <c r="U146" s="25">
        <v>29.848227999999999</v>
      </c>
      <c r="V146" s="25">
        <v>30.135839000000001</v>
      </c>
      <c r="W146" s="25">
        <v>30.321161</v>
      </c>
      <c r="X146" s="25">
        <v>30.636579999999999</v>
      </c>
      <c r="Y146" s="25">
        <v>31.000692000000001</v>
      </c>
      <c r="Z146" s="25">
        <v>31.272690000000001</v>
      </c>
      <c r="AA146" s="25">
        <v>31.518488000000001</v>
      </c>
      <c r="AB146" s="25">
        <v>31.721222000000001</v>
      </c>
      <c r="AC146" s="25">
        <v>31.930046000000001</v>
      </c>
      <c r="AD146" s="25">
        <v>32.178660999999998</v>
      </c>
      <c r="AE146" s="25">
        <v>32.443793999999997</v>
      </c>
      <c r="AF146" s="25">
        <v>32.760447999999997</v>
      </c>
    </row>
    <row r="147" spans="1:32" ht="15" customHeight="1">
      <c r="A147" s="3" t="s">
        <v>18</v>
      </c>
      <c r="B147" s="25">
        <v>0</v>
      </c>
      <c r="C147" s="25">
        <v>0</v>
      </c>
      <c r="D147" s="25">
        <v>0</v>
      </c>
      <c r="E147" s="25">
        <v>0</v>
      </c>
      <c r="F147" s="25">
        <v>0</v>
      </c>
      <c r="G147" s="25">
        <v>0</v>
      </c>
      <c r="H147" s="25">
        <v>0</v>
      </c>
      <c r="I147" s="25">
        <v>0</v>
      </c>
      <c r="J147" s="25">
        <v>0</v>
      </c>
      <c r="K147" s="25">
        <v>0</v>
      </c>
      <c r="L147" s="25">
        <v>0</v>
      </c>
      <c r="M147" s="25">
        <v>0</v>
      </c>
      <c r="N147" s="25">
        <v>0</v>
      </c>
      <c r="O147" s="25">
        <v>0</v>
      </c>
      <c r="P147" s="25">
        <v>0</v>
      </c>
      <c r="Q147" s="25">
        <v>0</v>
      </c>
      <c r="R147" s="25">
        <v>0</v>
      </c>
      <c r="S147" s="25">
        <v>0</v>
      </c>
      <c r="T147" s="25">
        <v>0</v>
      </c>
      <c r="U147" s="25">
        <v>0</v>
      </c>
      <c r="V147" s="25">
        <v>0</v>
      </c>
      <c r="W147" s="25">
        <v>0</v>
      </c>
      <c r="X147" s="25">
        <v>0</v>
      </c>
      <c r="Y147" s="25">
        <v>0</v>
      </c>
      <c r="Z147" s="25">
        <v>0</v>
      </c>
      <c r="AA147" s="25">
        <v>0</v>
      </c>
      <c r="AB147" s="25">
        <v>0</v>
      </c>
      <c r="AC147" s="25">
        <v>0</v>
      </c>
      <c r="AD147" s="25">
        <v>0</v>
      </c>
      <c r="AE147" s="25">
        <v>0</v>
      </c>
      <c r="AF147" s="25">
        <v>0</v>
      </c>
    </row>
    <row r="148" spans="1:32" ht="15" customHeight="1">
      <c r="A148" s="3" t="s">
        <v>426</v>
      </c>
      <c r="B148" s="25">
        <v>1.865005</v>
      </c>
      <c r="C148" s="25">
        <v>1.807725</v>
      </c>
      <c r="D148" s="25">
        <v>1.880965</v>
      </c>
      <c r="E148" s="25">
        <v>1.9408570000000001</v>
      </c>
      <c r="F148" s="25">
        <v>1.9565490000000001</v>
      </c>
      <c r="G148" s="25">
        <v>2.009153</v>
      </c>
      <c r="H148" s="25">
        <v>2.0434899999999998</v>
      </c>
      <c r="I148" s="25">
        <v>2.0588169999999999</v>
      </c>
      <c r="J148" s="25">
        <v>2.077655</v>
      </c>
      <c r="K148" s="25">
        <v>2.095453</v>
      </c>
      <c r="L148" s="25">
        <v>2.1270380000000002</v>
      </c>
      <c r="M148" s="25">
        <v>2.1532659999999999</v>
      </c>
      <c r="N148" s="25">
        <v>2.1734019999999998</v>
      </c>
      <c r="O148" s="25">
        <v>2.2095530000000001</v>
      </c>
      <c r="P148" s="25">
        <v>2.2339820000000001</v>
      </c>
      <c r="Q148" s="25">
        <v>2.2352430000000001</v>
      </c>
      <c r="R148" s="25">
        <v>2.2360989999999998</v>
      </c>
      <c r="S148" s="25">
        <v>2.2449379999999999</v>
      </c>
      <c r="T148" s="25">
        <v>2.2523170000000001</v>
      </c>
      <c r="U148" s="25">
        <v>2.2709450000000002</v>
      </c>
      <c r="V148" s="25">
        <v>2.2919559999999999</v>
      </c>
      <c r="W148" s="25">
        <v>2.306597</v>
      </c>
      <c r="X148" s="25">
        <v>2.3343180000000001</v>
      </c>
      <c r="Y148" s="25">
        <v>2.374781</v>
      </c>
      <c r="Z148" s="25">
        <v>2.3952939999999998</v>
      </c>
      <c r="AA148" s="25">
        <v>2.3954260000000001</v>
      </c>
      <c r="AB148" s="25">
        <v>2.4161999999999999</v>
      </c>
      <c r="AC148" s="25">
        <v>2.424982</v>
      </c>
      <c r="AD148" s="25">
        <v>2.4366409999999998</v>
      </c>
      <c r="AE148" s="25">
        <v>2.4378600000000001</v>
      </c>
      <c r="AF148" s="25">
        <v>2.4408089999999998</v>
      </c>
    </row>
    <row r="149" spans="1:32" ht="15" customHeight="1">
      <c r="A149" s="3" t="s">
        <v>427</v>
      </c>
      <c r="B149" s="25">
        <v>0.35997099999999999</v>
      </c>
      <c r="C149" s="25">
        <v>0.495002</v>
      </c>
      <c r="D149" s="25">
        <v>0.48645500000000003</v>
      </c>
      <c r="E149" s="25">
        <v>0.49248599999999998</v>
      </c>
      <c r="F149" s="25">
        <v>0.55064999999999997</v>
      </c>
      <c r="G149" s="25">
        <v>0.63718900000000001</v>
      </c>
      <c r="H149" s="25">
        <v>0.68829200000000001</v>
      </c>
      <c r="I149" s="25">
        <v>0.68829200000000001</v>
      </c>
      <c r="J149" s="25">
        <v>0.70573300000000005</v>
      </c>
      <c r="K149" s="25">
        <v>0.73495699999999997</v>
      </c>
      <c r="L149" s="25">
        <v>0.76606700000000005</v>
      </c>
      <c r="M149" s="25">
        <v>0.78162200000000004</v>
      </c>
      <c r="N149" s="25">
        <v>0.78350799999999998</v>
      </c>
      <c r="O149" s="25">
        <v>0.78162200000000004</v>
      </c>
      <c r="P149" s="25">
        <v>0.78162200000000004</v>
      </c>
      <c r="Q149" s="25">
        <v>0.78162200000000004</v>
      </c>
      <c r="R149" s="25">
        <v>0.78350799999999998</v>
      </c>
      <c r="S149" s="25">
        <v>0.78162200000000004</v>
      </c>
      <c r="T149" s="25">
        <v>0.78162200000000004</v>
      </c>
      <c r="U149" s="25">
        <v>0.78162200000000004</v>
      </c>
      <c r="V149" s="25">
        <v>0.78350799999999998</v>
      </c>
      <c r="W149" s="25">
        <v>0.78162200000000004</v>
      </c>
      <c r="X149" s="25">
        <v>0.78162200000000004</v>
      </c>
      <c r="Y149" s="25">
        <v>0.78162200000000004</v>
      </c>
      <c r="Z149" s="25">
        <v>0.78350799999999998</v>
      </c>
      <c r="AA149" s="25">
        <v>0.78162200000000004</v>
      </c>
      <c r="AB149" s="25">
        <v>0.78162200000000004</v>
      </c>
      <c r="AC149" s="25">
        <v>0.78162200000000004</v>
      </c>
      <c r="AD149" s="25">
        <v>0.78350799999999998</v>
      </c>
      <c r="AE149" s="25">
        <v>0.78162200000000004</v>
      </c>
      <c r="AF149" s="25">
        <v>0.78162200000000004</v>
      </c>
    </row>
    <row r="150" spans="1:32" ht="15" customHeight="1">
      <c r="A150" s="3" t="s">
        <v>433</v>
      </c>
      <c r="B150" s="25">
        <v>0.70627899999999999</v>
      </c>
      <c r="C150" s="25">
        <v>0.76189300000000004</v>
      </c>
      <c r="D150" s="25">
        <v>0.75658300000000001</v>
      </c>
      <c r="E150" s="25">
        <v>0.71793899999999999</v>
      </c>
      <c r="F150" s="25">
        <v>0.68035800000000002</v>
      </c>
      <c r="G150" s="25">
        <v>0.66490400000000005</v>
      </c>
      <c r="H150" s="25">
        <v>0.62340399999999996</v>
      </c>
      <c r="I150" s="25">
        <v>0.61793200000000004</v>
      </c>
      <c r="J150" s="25">
        <v>0.61683600000000005</v>
      </c>
      <c r="K150" s="25">
        <v>0.61629</v>
      </c>
      <c r="L150" s="25">
        <v>0.61148100000000005</v>
      </c>
      <c r="M150" s="25">
        <v>0.612707</v>
      </c>
      <c r="N150" s="25">
        <v>0.61787099999999995</v>
      </c>
      <c r="O150" s="25">
        <v>0.62041199999999996</v>
      </c>
      <c r="P150" s="25">
        <v>0.62257700000000005</v>
      </c>
      <c r="Q150" s="25">
        <v>0.62744299999999997</v>
      </c>
      <c r="R150" s="25">
        <v>0.63063599999999997</v>
      </c>
      <c r="S150" s="25">
        <v>0.63487499999999997</v>
      </c>
      <c r="T150" s="25">
        <v>0.63971</v>
      </c>
      <c r="U150" s="25">
        <v>0.64397499999999996</v>
      </c>
      <c r="V150" s="25">
        <v>0.65073599999999998</v>
      </c>
      <c r="W150" s="25">
        <v>0.654636</v>
      </c>
      <c r="X150" s="25">
        <v>0.66025900000000004</v>
      </c>
      <c r="Y150" s="25">
        <v>0.66815400000000003</v>
      </c>
      <c r="Z150" s="25">
        <v>0.67605199999999999</v>
      </c>
      <c r="AA150" s="25">
        <v>0.68138500000000002</v>
      </c>
      <c r="AB150" s="25">
        <v>0.68932599999999999</v>
      </c>
      <c r="AC150" s="25">
        <v>0.69373600000000002</v>
      </c>
      <c r="AD150" s="25">
        <v>0.69961600000000002</v>
      </c>
      <c r="AE150" s="25">
        <v>0.70664700000000003</v>
      </c>
      <c r="AF150" s="25">
        <v>0.71458900000000003</v>
      </c>
    </row>
    <row r="151" spans="1:32" ht="15" customHeight="1">
      <c r="A151" s="3" t="s">
        <v>19</v>
      </c>
      <c r="B151" s="25">
        <v>31.894480000000001</v>
      </c>
      <c r="C151" s="25">
        <v>30.043801999999999</v>
      </c>
      <c r="D151" s="25">
        <v>30.213408999999999</v>
      </c>
      <c r="E151" s="25">
        <v>30.970762000000001</v>
      </c>
      <c r="F151" s="25">
        <v>31.211485</v>
      </c>
      <c r="G151" s="25">
        <v>31.956126999999999</v>
      </c>
      <c r="H151" s="25">
        <v>32.264912000000002</v>
      </c>
      <c r="I151" s="25">
        <v>32.282097</v>
      </c>
      <c r="J151" s="25">
        <v>32.177478999999998</v>
      </c>
      <c r="K151" s="25">
        <v>32.231200999999999</v>
      </c>
      <c r="L151" s="25">
        <v>32.117640999999999</v>
      </c>
      <c r="M151" s="25">
        <v>32.271853999999998</v>
      </c>
      <c r="N151" s="25">
        <v>32.338596000000003</v>
      </c>
      <c r="O151" s="25">
        <v>32.414223</v>
      </c>
      <c r="P151" s="25">
        <v>32.550204999999998</v>
      </c>
      <c r="Q151" s="25">
        <v>32.548499999999997</v>
      </c>
      <c r="R151" s="25">
        <v>32.685020000000002</v>
      </c>
      <c r="S151" s="25">
        <v>32.916865999999999</v>
      </c>
      <c r="T151" s="25">
        <v>33.235228999999997</v>
      </c>
      <c r="U151" s="25">
        <v>33.544769000000002</v>
      </c>
      <c r="V151" s="25">
        <v>33.862037999999998</v>
      </c>
      <c r="W151" s="25">
        <v>34.064017999999997</v>
      </c>
      <c r="X151" s="25">
        <v>34.412776999999998</v>
      </c>
      <c r="Y151" s="25">
        <v>34.825252999999996</v>
      </c>
      <c r="Z151" s="25">
        <v>35.127544</v>
      </c>
      <c r="AA151" s="25">
        <v>35.376922999999998</v>
      </c>
      <c r="AB151" s="25">
        <v>35.608372000000003</v>
      </c>
      <c r="AC151" s="25">
        <v>35.830390999999999</v>
      </c>
      <c r="AD151" s="25">
        <v>36.098427000000001</v>
      </c>
      <c r="AE151" s="25">
        <v>36.369923</v>
      </c>
      <c r="AF151" s="25">
        <v>36.697468000000001</v>
      </c>
    </row>
    <row r="152" spans="1:32" ht="15" customHeight="1">
      <c r="A152" s="3" t="s">
        <v>20</v>
      </c>
      <c r="B152" s="25">
        <v>0.47265099999999999</v>
      </c>
      <c r="C152" s="25">
        <v>0.39605299999999999</v>
      </c>
      <c r="D152" s="25">
        <v>0.40934199999999998</v>
      </c>
      <c r="E152" s="25">
        <v>0.49793399999999999</v>
      </c>
      <c r="F152" s="25">
        <v>0.487983</v>
      </c>
      <c r="G152" s="25">
        <v>0.45944400000000002</v>
      </c>
      <c r="H152" s="25">
        <v>0.45657999999999999</v>
      </c>
      <c r="I152" s="25">
        <v>0.44544600000000001</v>
      </c>
      <c r="J152" s="25">
        <v>0.42712099999999997</v>
      </c>
      <c r="K152" s="25">
        <v>0.41013899999999998</v>
      </c>
      <c r="L152" s="25">
        <v>0.40978599999999998</v>
      </c>
      <c r="M152" s="25">
        <v>0.40927799999999998</v>
      </c>
      <c r="N152" s="25">
        <v>0.40397899999999998</v>
      </c>
      <c r="O152" s="25">
        <v>0.39724199999999998</v>
      </c>
      <c r="P152" s="25">
        <v>0.39794800000000002</v>
      </c>
      <c r="Q152" s="25">
        <v>0.39924100000000001</v>
      </c>
      <c r="R152" s="25">
        <v>0.39598800000000001</v>
      </c>
      <c r="S152" s="25">
        <v>0.396254</v>
      </c>
      <c r="T152" s="25">
        <v>0.399368</v>
      </c>
      <c r="U152" s="25">
        <v>0.40063900000000002</v>
      </c>
      <c r="V152" s="25">
        <v>0.39474199999999998</v>
      </c>
      <c r="W152" s="25">
        <v>0.39587</v>
      </c>
      <c r="X152" s="25">
        <v>0.40470400000000001</v>
      </c>
      <c r="Y152" s="25">
        <v>0.41109699999999999</v>
      </c>
      <c r="Z152" s="25">
        <v>0.40808499999999998</v>
      </c>
      <c r="AA152" s="25">
        <v>0.40725600000000001</v>
      </c>
      <c r="AB152" s="25">
        <v>0.406142</v>
      </c>
      <c r="AC152" s="25">
        <v>0.40423599999999998</v>
      </c>
      <c r="AD152" s="25">
        <v>0.40629199999999999</v>
      </c>
      <c r="AE152" s="25">
        <v>0.404858</v>
      </c>
      <c r="AF152" s="25">
        <v>0.41049099999999999</v>
      </c>
    </row>
    <row r="153" spans="1:32" ht="15" customHeight="1">
      <c r="A153" s="3" t="s">
        <v>29</v>
      </c>
      <c r="B153" s="25">
        <v>8.5395479999999999</v>
      </c>
      <c r="C153" s="25">
        <v>10.253284000000001</v>
      </c>
      <c r="D153" s="25">
        <v>10.768214</v>
      </c>
      <c r="E153" s="25">
        <v>9.3587530000000001</v>
      </c>
      <c r="F153" s="25">
        <v>8.3800120000000007</v>
      </c>
      <c r="G153" s="25">
        <v>7.3792020000000003</v>
      </c>
      <c r="H153" s="25">
        <v>7.5380409999999998</v>
      </c>
      <c r="I153" s="25">
        <v>7.2833139999999998</v>
      </c>
      <c r="J153" s="25">
        <v>7.3284260000000003</v>
      </c>
      <c r="K153" s="25">
        <v>7.3323349999999996</v>
      </c>
      <c r="L153" s="25">
        <v>7.2267849999999996</v>
      </c>
      <c r="M153" s="25">
        <v>7.0977370000000004</v>
      </c>
      <c r="N153" s="25">
        <v>6.9734410000000002</v>
      </c>
      <c r="O153" s="25">
        <v>6.952979</v>
      </c>
      <c r="P153" s="25">
        <v>6.9315329999999999</v>
      </c>
      <c r="Q153" s="25">
        <v>6.7850710000000003</v>
      </c>
      <c r="R153" s="25">
        <v>6.7740049999999998</v>
      </c>
      <c r="S153" s="25">
        <v>6.6859409999999997</v>
      </c>
      <c r="T153" s="25">
        <v>6.5099460000000002</v>
      </c>
      <c r="U153" s="25">
        <v>6.4571019999999999</v>
      </c>
      <c r="V153" s="25">
        <v>6.439203</v>
      </c>
      <c r="W153" s="25">
        <v>6.404077</v>
      </c>
      <c r="X153" s="25">
        <v>6.4141069999999996</v>
      </c>
      <c r="Y153" s="25">
        <v>6.3560449999999999</v>
      </c>
      <c r="Z153" s="25">
        <v>6.3199019999999999</v>
      </c>
      <c r="AA153" s="25">
        <v>6.2005119999999998</v>
      </c>
      <c r="AB153" s="25">
        <v>6.1756450000000003</v>
      </c>
      <c r="AC153" s="25">
        <v>6.1680460000000004</v>
      </c>
      <c r="AD153" s="25">
        <v>6.2009499999999997</v>
      </c>
      <c r="AE153" s="25">
        <v>6.225212</v>
      </c>
      <c r="AF153" s="25">
        <v>6.2116480000000003</v>
      </c>
    </row>
    <row r="154" spans="1:32" ht="15" customHeight="1">
      <c r="A154" s="3" t="s">
        <v>22</v>
      </c>
      <c r="B154" s="25">
        <v>0</v>
      </c>
      <c r="C154" s="25">
        <v>0</v>
      </c>
      <c r="D154" s="25">
        <v>0</v>
      </c>
      <c r="E154" s="25">
        <v>0</v>
      </c>
      <c r="F154" s="25">
        <v>0</v>
      </c>
      <c r="G154" s="25">
        <v>0</v>
      </c>
      <c r="H154" s="25">
        <v>0</v>
      </c>
      <c r="I154" s="25">
        <v>0</v>
      </c>
      <c r="J154" s="25">
        <v>0</v>
      </c>
      <c r="K154" s="25">
        <v>0</v>
      </c>
      <c r="L154" s="25">
        <v>0</v>
      </c>
      <c r="M154" s="25">
        <v>0</v>
      </c>
      <c r="N154" s="25">
        <v>0</v>
      </c>
      <c r="O154" s="25">
        <v>0</v>
      </c>
      <c r="P154" s="25">
        <v>0</v>
      </c>
      <c r="Q154" s="25">
        <v>0</v>
      </c>
      <c r="R154" s="25">
        <v>0</v>
      </c>
      <c r="S154" s="25">
        <v>0</v>
      </c>
      <c r="T154" s="25">
        <v>0</v>
      </c>
      <c r="U154" s="25">
        <v>0</v>
      </c>
      <c r="V154" s="25">
        <v>0</v>
      </c>
      <c r="W154" s="25">
        <v>0</v>
      </c>
      <c r="X154" s="25">
        <v>0</v>
      </c>
      <c r="Y154" s="25">
        <v>0</v>
      </c>
      <c r="Z154" s="25">
        <v>0</v>
      </c>
      <c r="AA154" s="25">
        <v>0</v>
      </c>
      <c r="AB154" s="25">
        <v>0</v>
      </c>
      <c r="AC154" s="25">
        <v>0</v>
      </c>
      <c r="AD154" s="25">
        <v>0</v>
      </c>
      <c r="AE154" s="25">
        <v>0</v>
      </c>
      <c r="AF154" s="25">
        <v>0</v>
      </c>
    </row>
    <row r="155" spans="1:32" ht="15" customHeight="1">
      <c r="A155" s="3" t="s">
        <v>23</v>
      </c>
      <c r="B155" s="25">
        <v>-2.4546999999999999E-2</v>
      </c>
      <c r="C155" s="25">
        <v>-2.4834999999999999E-2</v>
      </c>
      <c r="D155" s="25">
        <v>-2.554E-2</v>
      </c>
      <c r="E155" s="25">
        <v>-3.1741999999999999E-2</v>
      </c>
      <c r="F155" s="25">
        <v>-2.4374E-2</v>
      </c>
      <c r="G155" s="25">
        <v>-2.3581999999999999E-2</v>
      </c>
      <c r="H155" s="25">
        <v>-2.3761000000000001E-2</v>
      </c>
      <c r="I155" s="25">
        <v>-2.3547999999999999E-2</v>
      </c>
      <c r="J155" s="25">
        <v>-2.3507E-2</v>
      </c>
      <c r="K155" s="25">
        <v>-2.3259999999999999E-2</v>
      </c>
      <c r="L155" s="25">
        <v>-2.2973E-2</v>
      </c>
      <c r="M155" s="25">
        <v>-2.2726E-2</v>
      </c>
      <c r="N155" s="25">
        <v>-2.2679000000000001E-2</v>
      </c>
      <c r="O155" s="25">
        <v>-2.2606000000000001E-2</v>
      </c>
      <c r="P155" s="25">
        <v>-2.2516999999999999E-2</v>
      </c>
      <c r="Q155" s="25">
        <v>-2.2372E-2</v>
      </c>
      <c r="R155" s="25">
        <v>-2.2432000000000001E-2</v>
      </c>
      <c r="S155" s="25">
        <v>-2.2290000000000001E-2</v>
      </c>
      <c r="T155" s="25">
        <v>-2.1985000000000001E-2</v>
      </c>
      <c r="U155" s="25">
        <v>-2.1854999999999999E-2</v>
      </c>
      <c r="V155" s="25">
        <v>-2.2058999999999999E-2</v>
      </c>
      <c r="W155" s="25">
        <v>-2.1781999999999999E-2</v>
      </c>
      <c r="X155" s="25">
        <v>-2.1339E-2</v>
      </c>
      <c r="Y155" s="25">
        <v>-2.1006E-2</v>
      </c>
      <c r="Z155" s="25">
        <v>-2.1162E-2</v>
      </c>
      <c r="AA155" s="25">
        <v>-2.0931999999999999E-2</v>
      </c>
      <c r="AB155" s="25">
        <v>-2.0872000000000002E-2</v>
      </c>
      <c r="AC155" s="25">
        <v>-2.0801E-2</v>
      </c>
      <c r="AD155" s="25">
        <v>-2.0572E-2</v>
      </c>
      <c r="AE155" s="25">
        <v>-2.0466999999999999E-2</v>
      </c>
      <c r="AF155" s="25">
        <v>-1.9972E-2</v>
      </c>
    </row>
    <row r="156" spans="1:32" ht="15" customHeight="1">
      <c r="A156" s="3" t="s">
        <v>24</v>
      </c>
      <c r="B156" s="25">
        <v>8.9876520000000006</v>
      </c>
      <c r="C156" s="25">
        <v>10.624501</v>
      </c>
      <c r="D156" s="25">
        <v>11.152017000000001</v>
      </c>
      <c r="E156" s="25">
        <v>9.8249449999999996</v>
      </c>
      <c r="F156" s="25">
        <v>8.8436199999999996</v>
      </c>
      <c r="G156" s="25">
        <v>7.8150639999999996</v>
      </c>
      <c r="H156" s="25">
        <v>7.9708600000000001</v>
      </c>
      <c r="I156" s="25">
        <v>7.7052120000000004</v>
      </c>
      <c r="J156" s="25">
        <v>7.7320409999999997</v>
      </c>
      <c r="K156" s="25">
        <v>7.719214</v>
      </c>
      <c r="L156" s="25">
        <v>7.6135979999999996</v>
      </c>
      <c r="M156" s="25">
        <v>7.4842890000000004</v>
      </c>
      <c r="N156" s="25">
        <v>7.3547409999999998</v>
      </c>
      <c r="O156" s="25">
        <v>7.3276139999999996</v>
      </c>
      <c r="P156" s="25">
        <v>7.3069639999999998</v>
      </c>
      <c r="Q156" s="25">
        <v>7.1619409999999997</v>
      </c>
      <c r="R156" s="25">
        <v>7.1475609999999996</v>
      </c>
      <c r="S156" s="25">
        <v>7.0599059999999998</v>
      </c>
      <c r="T156" s="25">
        <v>6.8873290000000003</v>
      </c>
      <c r="U156" s="25">
        <v>6.8358860000000004</v>
      </c>
      <c r="V156" s="25">
        <v>6.8118869999999996</v>
      </c>
      <c r="W156" s="25">
        <v>6.7781650000000004</v>
      </c>
      <c r="X156" s="25">
        <v>6.797472</v>
      </c>
      <c r="Y156" s="25">
        <v>6.7461359999999999</v>
      </c>
      <c r="Z156" s="25">
        <v>6.7068250000000003</v>
      </c>
      <c r="AA156" s="25">
        <v>6.5868370000000001</v>
      </c>
      <c r="AB156" s="25">
        <v>6.5609149999999996</v>
      </c>
      <c r="AC156" s="25">
        <v>6.5514799999999997</v>
      </c>
      <c r="AD156" s="25">
        <v>6.5866689999999997</v>
      </c>
      <c r="AE156" s="25">
        <v>6.6096029999999999</v>
      </c>
      <c r="AF156" s="25">
        <v>6.6021679999999998</v>
      </c>
    </row>
    <row r="157" spans="1:32" ht="15" customHeight="1">
      <c r="A157" s="3" t="s">
        <v>439</v>
      </c>
      <c r="B157" s="25">
        <v>8.2053379999999994</v>
      </c>
      <c r="C157" s="25">
        <v>7.9521930000000003</v>
      </c>
      <c r="D157" s="25">
        <v>7.7023359999999998</v>
      </c>
      <c r="E157" s="25">
        <v>7.8394539999999999</v>
      </c>
      <c r="F157" s="25">
        <v>7.8721709999999998</v>
      </c>
      <c r="G157" s="25">
        <v>7.7886559999999996</v>
      </c>
      <c r="H157" s="25">
        <v>6.8895980000000003</v>
      </c>
      <c r="I157" s="25">
        <v>6.742038</v>
      </c>
      <c r="J157" s="25">
        <v>6.7456670000000001</v>
      </c>
      <c r="K157" s="25">
        <v>6.5818890000000003</v>
      </c>
      <c r="L157" s="25">
        <v>6.5897199999999998</v>
      </c>
      <c r="M157" s="25">
        <v>6.6018720000000002</v>
      </c>
      <c r="N157" s="25">
        <v>6.6107250000000004</v>
      </c>
      <c r="O157" s="25">
        <v>6.5300070000000003</v>
      </c>
      <c r="P157" s="25">
        <v>6.3550139999999997</v>
      </c>
      <c r="Q157" s="25">
        <v>6.3697049999999997</v>
      </c>
      <c r="R157" s="25">
        <v>6.301876</v>
      </c>
      <c r="S157" s="25">
        <v>6.3040830000000003</v>
      </c>
      <c r="T157" s="25">
        <v>6.3062860000000001</v>
      </c>
      <c r="U157" s="25">
        <v>6.3062860000000001</v>
      </c>
      <c r="V157" s="25">
        <v>6.2189899999999998</v>
      </c>
      <c r="W157" s="25">
        <v>6.232081</v>
      </c>
      <c r="X157" s="25">
        <v>6.241549</v>
      </c>
      <c r="Y157" s="25">
        <v>6.2506820000000003</v>
      </c>
      <c r="Z157" s="25">
        <v>6.2585800000000003</v>
      </c>
      <c r="AA157" s="25">
        <v>6.2671380000000001</v>
      </c>
      <c r="AB157" s="25">
        <v>6.2715930000000002</v>
      </c>
      <c r="AC157" s="25">
        <v>6.1951790000000004</v>
      </c>
      <c r="AD157" s="25">
        <v>6.197953</v>
      </c>
      <c r="AE157" s="25">
        <v>6.2013059999999998</v>
      </c>
      <c r="AF157" s="25">
        <v>6.2061510000000002</v>
      </c>
    </row>
    <row r="158" spans="1:32" ht="15" customHeight="1">
      <c r="A158" s="3" t="s">
        <v>25</v>
      </c>
      <c r="B158" s="25">
        <v>0.90481</v>
      </c>
      <c r="C158" s="25">
        <v>0.88107100000000005</v>
      </c>
      <c r="D158" s="25">
        <v>0.87069200000000002</v>
      </c>
      <c r="E158" s="25">
        <v>0.87605100000000002</v>
      </c>
      <c r="F158" s="25">
        <v>0.879</v>
      </c>
      <c r="G158" s="25">
        <v>0.88542399999999999</v>
      </c>
      <c r="H158" s="25">
        <v>0.88824899999999996</v>
      </c>
      <c r="I158" s="25">
        <v>0.89047699999999996</v>
      </c>
      <c r="J158" s="25">
        <v>0.89277300000000004</v>
      </c>
      <c r="K158" s="25">
        <v>0.89517199999999997</v>
      </c>
      <c r="L158" s="25">
        <v>0.899613</v>
      </c>
      <c r="M158" s="25">
        <v>0.90926399999999996</v>
      </c>
      <c r="N158" s="25">
        <v>0.91255399999999998</v>
      </c>
      <c r="O158" s="25">
        <v>0.91770499999999999</v>
      </c>
      <c r="P158" s="25">
        <v>0.92390300000000003</v>
      </c>
      <c r="Q158" s="25">
        <v>0.92998000000000003</v>
      </c>
      <c r="R158" s="25">
        <v>0.93480099999999999</v>
      </c>
      <c r="S158" s="25">
        <v>0.94000700000000004</v>
      </c>
      <c r="T158" s="25">
        <v>0.94540199999999996</v>
      </c>
      <c r="U158" s="25">
        <v>0.95161099999999998</v>
      </c>
      <c r="V158" s="25">
        <v>0.95842700000000003</v>
      </c>
      <c r="W158" s="25">
        <v>0.96508899999999997</v>
      </c>
      <c r="X158" s="25">
        <v>0.97315099999999999</v>
      </c>
      <c r="Y158" s="25">
        <v>0.98217600000000005</v>
      </c>
      <c r="Z158" s="25">
        <v>0.99148099999999995</v>
      </c>
      <c r="AA158" s="25">
        <v>1.0054069999999999</v>
      </c>
      <c r="AB158" s="25">
        <v>1.010229</v>
      </c>
      <c r="AC158" s="25">
        <v>1.0276369999999999</v>
      </c>
      <c r="AD158" s="25">
        <v>1.037398</v>
      </c>
      <c r="AE158" s="25">
        <v>1.047914</v>
      </c>
      <c r="AF158" s="25">
        <v>1.058575</v>
      </c>
    </row>
    <row r="159" spans="1:32" ht="15" customHeight="1">
      <c r="A159" s="3" t="s">
        <v>441</v>
      </c>
      <c r="B159" s="25">
        <v>9.1081479999999999</v>
      </c>
      <c r="C159" s="25">
        <v>9.7626390000000001</v>
      </c>
      <c r="D159" s="25">
        <v>10.308869</v>
      </c>
      <c r="E159" s="25">
        <v>11.190448</v>
      </c>
      <c r="F159" s="25">
        <v>12.23054</v>
      </c>
      <c r="G159" s="25">
        <v>12.740478</v>
      </c>
      <c r="H159" s="25">
        <v>12.923757999999999</v>
      </c>
      <c r="I159" s="25">
        <v>13.253511</v>
      </c>
      <c r="J159" s="25">
        <v>13.441808</v>
      </c>
      <c r="K159" s="25">
        <v>13.748329999999999</v>
      </c>
      <c r="L159" s="25">
        <v>14.165887</v>
      </c>
      <c r="M159" s="25">
        <v>14.420394</v>
      </c>
      <c r="N159" s="25">
        <v>14.627793</v>
      </c>
      <c r="O159" s="25">
        <v>14.853597000000001</v>
      </c>
      <c r="P159" s="25">
        <v>15.160417000000001</v>
      </c>
      <c r="Q159" s="25">
        <v>15.597116</v>
      </c>
      <c r="R159" s="25">
        <v>15.839375</v>
      </c>
      <c r="S159" s="25">
        <v>16.030045000000001</v>
      </c>
      <c r="T159" s="25">
        <v>16.214856999999999</v>
      </c>
      <c r="U159" s="25">
        <v>16.302208</v>
      </c>
      <c r="V159" s="25">
        <v>16.415929999999999</v>
      </c>
      <c r="W159" s="25">
        <v>16.621044000000001</v>
      </c>
      <c r="X159" s="25">
        <v>16.755327000000001</v>
      </c>
      <c r="Y159" s="25">
        <v>16.937588000000002</v>
      </c>
      <c r="Z159" s="25">
        <v>17.116285000000001</v>
      </c>
      <c r="AA159" s="25">
        <v>17.383865</v>
      </c>
      <c r="AB159" s="25">
        <v>17.679152999999999</v>
      </c>
      <c r="AC159" s="25">
        <v>18.023921999999999</v>
      </c>
      <c r="AD159" s="25">
        <v>18.248757999999999</v>
      </c>
      <c r="AE159" s="25">
        <v>18.506637999999999</v>
      </c>
      <c r="AF159" s="25">
        <v>18.751625000000001</v>
      </c>
    </row>
    <row r="160" spans="1:32" ht="15" customHeight="1">
      <c r="A160" s="3" t="s">
        <v>333</v>
      </c>
      <c r="B160" s="25">
        <v>3.8200000000000002E-4</v>
      </c>
      <c r="C160" s="25">
        <v>4.8099999999999998E-4</v>
      </c>
      <c r="D160" s="25">
        <v>5.8100000000000003E-4</v>
      </c>
      <c r="E160" s="25">
        <v>6.7900000000000002E-4</v>
      </c>
      <c r="F160" s="25">
        <v>7.76E-4</v>
      </c>
      <c r="G160" s="25">
        <v>8.7399999999999999E-4</v>
      </c>
      <c r="H160" s="25">
        <v>9.6599999999999995E-4</v>
      </c>
      <c r="I160" s="25">
        <v>1.057E-3</v>
      </c>
      <c r="J160" s="25">
        <v>1.1479999999999999E-3</v>
      </c>
      <c r="K160" s="25">
        <v>1.24E-3</v>
      </c>
      <c r="L160" s="25">
        <v>1.3359999999999999E-3</v>
      </c>
      <c r="M160" s="25">
        <v>1.4319999999999999E-3</v>
      </c>
      <c r="N160" s="25">
        <v>1.5280000000000001E-3</v>
      </c>
      <c r="O160" s="25">
        <v>1.6249999999999999E-3</v>
      </c>
      <c r="P160" s="25">
        <v>1.7260000000000001E-3</v>
      </c>
      <c r="Q160" s="25">
        <v>1.833E-3</v>
      </c>
      <c r="R160" s="25">
        <v>1.9430000000000001E-3</v>
      </c>
      <c r="S160" s="25">
        <v>2.0600000000000002E-3</v>
      </c>
      <c r="T160" s="25">
        <v>2.1849999999999999E-3</v>
      </c>
      <c r="U160" s="25">
        <v>2.3140000000000001E-3</v>
      </c>
      <c r="V160" s="25">
        <v>2.4489999999999998E-3</v>
      </c>
      <c r="W160" s="25">
        <v>2.5899999999999999E-3</v>
      </c>
      <c r="X160" s="25">
        <v>2.7430000000000002E-3</v>
      </c>
      <c r="Y160" s="25">
        <v>2.921E-3</v>
      </c>
      <c r="Z160" s="25">
        <v>3.075E-3</v>
      </c>
      <c r="AA160" s="25">
        <v>3.2330000000000002E-3</v>
      </c>
      <c r="AB160" s="25">
        <v>3.3969999999999998E-3</v>
      </c>
      <c r="AC160" s="25">
        <v>3.5669999999999999E-3</v>
      </c>
      <c r="AD160" s="25">
        <v>3.7460000000000002E-3</v>
      </c>
      <c r="AE160" s="25">
        <v>3.9329999999999999E-3</v>
      </c>
      <c r="AF160" s="25">
        <v>4.1289999999999999E-3</v>
      </c>
    </row>
    <row r="161" spans="1:32" ht="15" customHeight="1">
      <c r="A161" s="3" t="s">
        <v>31</v>
      </c>
      <c r="B161" s="25">
        <v>0.118079</v>
      </c>
      <c r="C161" s="25">
        <v>0.118079</v>
      </c>
      <c r="D161" s="25">
        <v>0.118079</v>
      </c>
      <c r="E161" s="25">
        <v>0.118079</v>
      </c>
      <c r="F161" s="25">
        <v>0.118079</v>
      </c>
      <c r="G161" s="25">
        <v>0.118079</v>
      </c>
      <c r="H161" s="25">
        <v>0.118079</v>
      </c>
      <c r="I161" s="25">
        <v>0.118079</v>
      </c>
      <c r="J161" s="25">
        <v>0.118079</v>
      </c>
      <c r="K161" s="25">
        <v>0.118079</v>
      </c>
      <c r="L161" s="25">
        <v>0.118079</v>
      </c>
      <c r="M161" s="25">
        <v>0.118079</v>
      </c>
      <c r="N161" s="25">
        <v>0.118079</v>
      </c>
      <c r="O161" s="25">
        <v>0.118079</v>
      </c>
      <c r="P161" s="25">
        <v>0.118079</v>
      </c>
      <c r="Q161" s="25">
        <v>0.118079</v>
      </c>
      <c r="R161" s="25">
        <v>0.118079</v>
      </c>
      <c r="S161" s="25">
        <v>0.118079</v>
      </c>
      <c r="T161" s="25">
        <v>0.118079</v>
      </c>
      <c r="U161" s="25">
        <v>0.118079</v>
      </c>
      <c r="V161" s="25">
        <v>0.118079</v>
      </c>
      <c r="W161" s="25">
        <v>0.118079</v>
      </c>
      <c r="X161" s="25">
        <v>0.118079</v>
      </c>
      <c r="Y161" s="25">
        <v>0.118079</v>
      </c>
      <c r="Z161" s="25">
        <v>0.118079</v>
      </c>
      <c r="AA161" s="25">
        <v>0.118079</v>
      </c>
      <c r="AB161" s="25">
        <v>0.118079</v>
      </c>
      <c r="AC161" s="25">
        <v>0.118079</v>
      </c>
      <c r="AD161" s="25">
        <v>0.118079</v>
      </c>
      <c r="AE161" s="25">
        <v>0.118079</v>
      </c>
      <c r="AF161" s="25">
        <v>0.118079</v>
      </c>
    </row>
    <row r="162" spans="1:32" ht="15" customHeight="1">
      <c r="A162" s="3" t="s">
        <v>32</v>
      </c>
      <c r="B162" s="25">
        <v>0.15588199999999999</v>
      </c>
      <c r="C162" s="25">
        <v>0.16298099999999999</v>
      </c>
      <c r="D162" s="25">
        <v>0.15206</v>
      </c>
      <c r="E162" s="25">
        <v>0.14682799999999999</v>
      </c>
      <c r="F162" s="25">
        <v>0.153588</v>
      </c>
      <c r="G162" s="25">
        <v>0.144208</v>
      </c>
      <c r="H162" s="25">
        <v>0.14854999999999999</v>
      </c>
      <c r="I162" s="25">
        <v>0.162048</v>
      </c>
      <c r="J162" s="25">
        <v>0.16949600000000001</v>
      </c>
      <c r="K162" s="25">
        <v>0.16695599999999999</v>
      </c>
      <c r="L162" s="25">
        <v>0.17585999999999999</v>
      </c>
      <c r="M162" s="25">
        <v>0.16561200000000001</v>
      </c>
      <c r="N162" s="25">
        <v>0.17463500000000001</v>
      </c>
      <c r="O162" s="25">
        <v>0.17275299999999999</v>
      </c>
      <c r="P162" s="25">
        <v>0.18065000000000001</v>
      </c>
      <c r="Q162" s="25">
        <v>0.178783</v>
      </c>
      <c r="R162" s="25">
        <v>0.17402699999999999</v>
      </c>
      <c r="S162" s="25">
        <v>0.17155100000000001</v>
      </c>
      <c r="T162" s="25">
        <v>0.170124</v>
      </c>
      <c r="U162" s="25">
        <v>0.170905</v>
      </c>
      <c r="V162" s="25">
        <v>0.16877600000000001</v>
      </c>
      <c r="W162" s="25">
        <v>0.16549</v>
      </c>
      <c r="X162" s="25">
        <v>0.162276</v>
      </c>
      <c r="Y162" s="25">
        <v>0.16092799999999999</v>
      </c>
      <c r="Z162" s="25">
        <v>0.15962399999999999</v>
      </c>
      <c r="AA162" s="25">
        <v>0.15753800000000001</v>
      </c>
      <c r="AB162" s="25">
        <v>0.15620100000000001</v>
      </c>
      <c r="AC162" s="25">
        <v>0.15485699999999999</v>
      </c>
      <c r="AD162" s="25">
        <v>0.154442</v>
      </c>
      <c r="AE162" s="25">
        <v>0.15013199999999999</v>
      </c>
      <c r="AF162" s="25">
        <v>0.14896100000000001</v>
      </c>
    </row>
    <row r="163" spans="1:32" ht="15" customHeight="1">
      <c r="A163" s="28" t="s">
        <v>4</v>
      </c>
      <c r="B163" s="29">
        <v>92.924210000000002</v>
      </c>
      <c r="C163" s="29">
        <v>95.101814000000005</v>
      </c>
      <c r="D163" s="29">
        <v>97.008933999999996</v>
      </c>
      <c r="E163" s="29">
        <v>97.734245000000001</v>
      </c>
      <c r="F163" s="29">
        <v>98.203400000000002</v>
      </c>
      <c r="G163" s="29">
        <v>98.448975000000004</v>
      </c>
      <c r="H163" s="29">
        <v>98.200760000000002</v>
      </c>
      <c r="I163" s="29">
        <v>98.086464000000007</v>
      </c>
      <c r="J163" s="29">
        <v>98.181740000000005</v>
      </c>
      <c r="K163" s="29">
        <v>98.327309</v>
      </c>
      <c r="L163" s="29">
        <v>98.564751000000001</v>
      </c>
      <c r="M163" s="29">
        <v>98.846885999999998</v>
      </c>
      <c r="N163" s="29">
        <v>99.012459000000007</v>
      </c>
      <c r="O163" s="29">
        <v>99.244118</v>
      </c>
      <c r="P163" s="29">
        <v>99.597244000000003</v>
      </c>
      <c r="Q163" s="29">
        <v>99.993195</v>
      </c>
      <c r="R163" s="29">
        <v>100.350014</v>
      </c>
      <c r="S163" s="29">
        <v>100.763313</v>
      </c>
      <c r="T163" s="29">
        <v>101.166237</v>
      </c>
      <c r="U163" s="29">
        <v>101.588753</v>
      </c>
      <c r="V163" s="29">
        <v>101.941833</v>
      </c>
      <c r="W163" s="29">
        <v>102.433891</v>
      </c>
      <c r="X163" s="29">
        <v>103.094162</v>
      </c>
      <c r="Y163" s="29">
        <v>103.811378</v>
      </c>
      <c r="Z163" s="29">
        <v>104.417542</v>
      </c>
      <c r="AA163" s="29">
        <v>105.01915700000001</v>
      </c>
      <c r="AB163" s="29">
        <v>105.672478</v>
      </c>
      <c r="AC163" s="29">
        <v>106.336647</v>
      </c>
      <c r="AD163" s="29">
        <v>107.07106</v>
      </c>
      <c r="AE163" s="29">
        <v>107.853683</v>
      </c>
      <c r="AF163" s="29">
        <v>108.664108</v>
      </c>
    </row>
    <row r="164" spans="1:32" ht="15" customHeight="1">
      <c r="A164" s="3" t="s">
        <v>349</v>
      </c>
      <c r="B164" s="71">
        <f>B145-B135-'Renew Cons'!B12</f>
        <v>28.457889000000005</v>
      </c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71">
        <f>V145-V135-'Renew Cons'!V12</f>
        <v>30.335035000000001</v>
      </c>
      <c r="W164" s="29"/>
      <c r="X164" s="29"/>
      <c r="Y164" s="29"/>
      <c r="Z164" s="29"/>
      <c r="AA164" s="29"/>
      <c r="AB164" s="29"/>
      <c r="AC164" s="29"/>
      <c r="AD164" s="29"/>
      <c r="AE164" s="29"/>
      <c r="AF164" s="71">
        <f>AF145-AF135-'Renew Cons'!AF12</f>
        <v>31.534025</v>
      </c>
    </row>
    <row r="165" spans="1:32" ht="15" customHeight="1">
      <c r="A165" s="48" t="s">
        <v>350</v>
      </c>
      <c r="B165" s="53">
        <f>B71/B164</f>
        <v>0.78914331980140895</v>
      </c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53">
        <f>V71/V164</f>
        <v>0.77349839879861693</v>
      </c>
      <c r="W165" s="29"/>
      <c r="X165" s="85"/>
      <c r="Y165" s="29"/>
      <c r="Z165" s="29"/>
      <c r="AA165" s="29"/>
      <c r="AB165" s="29"/>
      <c r="AC165" s="29"/>
      <c r="AD165" s="29"/>
      <c r="AE165" s="29"/>
      <c r="AF165" s="53">
        <f>AF71/AF164</f>
        <v>0.76906855372886906</v>
      </c>
    </row>
    <row r="166" spans="1:32" ht="15" customHeight="1">
      <c r="A166" s="48" t="s">
        <v>351</v>
      </c>
      <c r="B166" s="55">
        <f>(B39-B33)/B164</f>
        <v>0.18257967061435931</v>
      </c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55">
        <f>(V39-V33)/V164</f>
        <v>0.20485099160096568</v>
      </c>
      <c r="W166" s="29"/>
      <c r="X166" s="96"/>
      <c r="Y166" s="29"/>
      <c r="Z166" s="29"/>
      <c r="AA166" s="29"/>
      <c r="AB166" s="29"/>
      <c r="AC166" s="29"/>
      <c r="AD166" s="29"/>
      <c r="AE166" s="29"/>
      <c r="AF166" s="55">
        <f>(AF39-AF33)/AF164</f>
        <v>0.21279243610671328</v>
      </c>
    </row>
    <row r="167" spans="1:32" ht="15" customHeight="1">
      <c r="A167" s="48" t="s">
        <v>352</v>
      </c>
      <c r="B167" s="55">
        <f>(B7-B5+B22-B17+B121)/B164</f>
        <v>4.2837014368845128E-2</v>
      </c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55">
        <f>(V7-V5+V22-V17+V121)/V164</f>
        <v>3.5145270147207676E-2</v>
      </c>
      <c r="W167" s="29"/>
      <c r="X167" s="96"/>
      <c r="Y167" s="29"/>
      <c r="Z167" s="29"/>
      <c r="AA167" s="29"/>
      <c r="AB167" s="29"/>
      <c r="AC167" s="29"/>
      <c r="AD167" s="29"/>
      <c r="AE167" s="29"/>
      <c r="AF167" s="55">
        <f>(AF7-AF5+AF22-AF17+AF121)/AF164</f>
        <v>3.1499562773860922E-2</v>
      </c>
    </row>
    <row r="168" spans="1:32" ht="15" customHeight="1">
      <c r="A168" s="48" t="s">
        <v>462</v>
      </c>
      <c r="B168" s="55">
        <f>B87/B164</f>
        <v>-1.4559969644972609E-2</v>
      </c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55">
        <f>V87/V164</f>
        <v>-1.3494759442341174E-2</v>
      </c>
      <c r="W168" s="29"/>
      <c r="X168" s="96"/>
      <c r="Y168" s="29"/>
      <c r="Z168" s="29"/>
      <c r="AA168" s="29"/>
      <c r="AB168" s="29"/>
      <c r="AC168" s="29"/>
      <c r="AD168" s="29"/>
      <c r="AE168" s="29"/>
      <c r="AF168" s="55">
        <f>AF87/AF164</f>
        <v>-1.3360489185887309E-2</v>
      </c>
    </row>
    <row r="169" spans="1:32" ht="15" customHeight="1">
      <c r="A169" s="48"/>
      <c r="B169" s="62">
        <f>SUM(B165:B168)</f>
        <v>1.000000035139641</v>
      </c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62">
        <f>SUM(V165:V168)</f>
        <v>0.99999990110444914</v>
      </c>
      <c r="W169" s="29"/>
      <c r="X169" s="96"/>
      <c r="Y169" s="29"/>
      <c r="Z169" s="29"/>
      <c r="AA169" s="29"/>
      <c r="AB169" s="29"/>
      <c r="AC169" s="29"/>
      <c r="AD169" s="29"/>
      <c r="AE169" s="29"/>
      <c r="AF169" s="62">
        <f>SUM(AF165:AF168)</f>
        <v>1.000000063423556</v>
      </c>
    </row>
    <row r="170" spans="1:32" ht="14.5" customHeight="1">
      <c r="A170" s="28" t="s">
        <v>34</v>
      </c>
    </row>
    <row r="171" spans="1:32" ht="15" customHeight="1">
      <c r="A171" s="3" t="s">
        <v>35</v>
      </c>
      <c r="B171" s="25">
        <v>69.642639000000003</v>
      </c>
      <c r="C171" s="25">
        <v>71.719673</v>
      </c>
      <c r="D171" s="25">
        <v>73.092110000000005</v>
      </c>
      <c r="E171" s="25">
        <v>74.005936000000005</v>
      </c>
      <c r="F171" s="25">
        <v>74.672591999999995</v>
      </c>
      <c r="G171" s="25">
        <v>75.296599999999998</v>
      </c>
      <c r="H171" s="25">
        <v>75.540526999999997</v>
      </c>
      <c r="I171" s="25">
        <v>75.564460999999994</v>
      </c>
      <c r="J171" s="25">
        <v>75.669899000000001</v>
      </c>
      <c r="K171" s="25">
        <v>75.779151999999996</v>
      </c>
      <c r="L171" s="25">
        <v>75.935905000000005</v>
      </c>
      <c r="M171" s="25">
        <v>76.131409000000005</v>
      </c>
      <c r="N171" s="25">
        <v>76.286429999999996</v>
      </c>
      <c r="O171" s="25">
        <v>76.473365999999999</v>
      </c>
      <c r="P171" s="25">
        <v>76.777184000000005</v>
      </c>
      <c r="Q171" s="25">
        <v>77.075432000000006</v>
      </c>
      <c r="R171" s="25">
        <v>77.341431</v>
      </c>
      <c r="S171" s="25">
        <v>77.645325</v>
      </c>
      <c r="T171" s="25">
        <v>77.976973999999998</v>
      </c>
      <c r="U171" s="25">
        <v>78.320694000000003</v>
      </c>
      <c r="V171" s="25">
        <v>78.603950999999995</v>
      </c>
      <c r="W171" s="25">
        <v>78.970551</v>
      </c>
      <c r="X171" s="25">
        <v>79.480568000000005</v>
      </c>
      <c r="Y171" s="25">
        <v>80.03904</v>
      </c>
      <c r="Z171" s="25">
        <v>80.511878999999993</v>
      </c>
      <c r="AA171" s="25">
        <v>80.981239000000002</v>
      </c>
      <c r="AB171" s="25">
        <v>81.477080999999998</v>
      </c>
      <c r="AC171" s="25">
        <v>81.972458000000003</v>
      </c>
      <c r="AD171" s="25">
        <v>82.492958000000002</v>
      </c>
      <c r="AE171" s="25">
        <v>83.066078000000005</v>
      </c>
      <c r="AF171" s="25">
        <v>83.685554999999994</v>
      </c>
    </row>
    <row r="172" spans="1:32" ht="15" customHeight="1">
      <c r="A172" s="3" t="s">
        <v>36</v>
      </c>
      <c r="B172" s="25">
        <v>92.924210000000002</v>
      </c>
      <c r="C172" s="25">
        <v>95.101814000000005</v>
      </c>
      <c r="D172" s="25">
        <v>97.008933999999996</v>
      </c>
      <c r="E172" s="25">
        <v>97.734245000000001</v>
      </c>
      <c r="F172" s="25">
        <v>98.203400000000002</v>
      </c>
      <c r="G172" s="25">
        <v>98.448975000000004</v>
      </c>
      <c r="H172" s="25">
        <v>98.200760000000002</v>
      </c>
      <c r="I172" s="25">
        <v>98.086464000000007</v>
      </c>
      <c r="J172" s="25">
        <v>98.181740000000005</v>
      </c>
      <c r="K172" s="25">
        <v>98.327309</v>
      </c>
      <c r="L172" s="25">
        <v>98.564751000000001</v>
      </c>
      <c r="M172" s="25">
        <v>98.846885999999998</v>
      </c>
      <c r="N172" s="25">
        <v>99.012459000000007</v>
      </c>
      <c r="O172" s="25">
        <v>99.244118</v>
      </c>
      <c r="P172" s="25">
        <v>99.597244000000003</v>
      </c>
      <c r="Q172" s="25">
        <v>99.993195</v>
      </c>
      <c r="R172" s="25">
        <v>100.350014</v>
      </c>
      <c r="S172" s="25">
        <v>100.763313</v>
      </c>
      <c r="T172" s="25">
        <v>101.166237</v>
      </c>
      <c r="U172" s="25">
        <v>101.588753</v>
      </c>
      <c r="V172" s="25">
        <v>101.941833</v>
      </c>
      <c r="W172" s="25">
        <v>102.433891</v>
      </c>
      <c r="X172" s="25">
        <v>103.094162</v>
      </c>
      <c r="Y172" s="25">
        <v>103.811378</v>
      </c>
      <c r="Z172" s="25">
        <v>104.417542</v>
      </c>
      <c r="AA172" s="25">
        <v>105.01915700000001</v>
      </c>
      <c r="AB172" s="25">
        <v>105.672478</v>
      </c>
      <c r="AC172" s="25">
        <v>106.336647</v>
      </c>
      <c r="AD172" s="25">
        <v>107.07106</v>
      </c>
      <c r="AE172" s="25">
        <v>107.853683</v>
      </c>
      <c r="AF172" s="25">
        <v>108.664108</v>
      </c>
    </row>
    <row r="173" spans="1:32" ht="15" customHeight="1">
      <c r="A173" s="3" t="s">
        <v>37</v>
      </c>
      <c r="B173" s="25">
        <v>1.082012</v>
      </c>
      <c r="C173" s="25">
        <v>1.18085</v>
      </c>
      <c r="D173" s="25">
        <v>1.168698</v>
      </c>
      <c r="E173" s="25">
        <v>1.171079</v>
      </c>
      <c r="F173" s="25">
        <v>1.1687069999999999</v>
      </c>
      <c r="G173" s="25">
        <v>1.1708069999999999</v>
      </c>
      <c r="H173" s="25">
        <v>1.1708879999999999</v>
      </c>
      <c r="I173" s="25">
        <v>1.1704870000000001</v>
      </c>
      <c r="J173" s="25">
        <v>1.170139</v>
      </c>
      <c r="K173" s="25">
        <v>1.1690830000000001</v>
      </c>
      <c r="L173" s="25">
        <v>1.1689179999999999</v>
      </c>
      <c r="M173" s="25">
        <v>1.169257</v>
      </c>
      <c r="N173" s="25">
        <v>1.170024</v>
      </c>
      <c r="O173" s="25">
        <v>1.1725810000000001</v>
      </c>
      <c r="P173" s="25">
        <v>1.1763079999999999</v>
      </c>
      <c r="Q173" s="25">
        <v>1.1807160000000001</v>
      </c>
      <c r="R173" s="25">
        <v>1.1834150000000001</v>
      </c>
      <c r="S173" s="25">
        <v>1.1863669999999999</v>
      </c>
      <c r="T173" s="25">
        <v>1.1898690000000001</v>
      </c>
      <c r="U173" s="25">
        <v>1.1944680000000001</v>
      </c>
      <c r="V173" s="25">
        <v>1.1995899999999999</v>
      </c>
      <c r="W173" s="25">
        <v>1.2043140000000001</v>
      </c>
      <c r="X173" s="25">
        <v>1.210356</v>
      </c>
      <c r="Y173" s="25">
        <v>1.21739</v>
      </c>
      <c r="Z173" s="25">
        <v>1.2247809999999999</v>
      </c>
      <c r="AA173" s="25">
        <v>1.232083</v>
      </c>
      <c r="AB173" s="25">
        <v>1.239587</v>
      </c>
      <c r="AC173" s="25">
        <v>1.247422</v>
      </c>
      <c r="AD173" s="25">
        <v>1.2558940000000001</v>
      </c>
      <c r="AE173" s="25">
        <v>1.265104</v>
      </c>
      <c r="AF173" s="25">
        <v>1.27444</v>
      </c>
    </row>
    <row r="174" spans="1:32" ht="15" customHeight="1">
      <c r="A174" s="3" t="s">
        <v>38</v>
      </c>
      <c r="B174" s="25">
        <v>330.40802000000002</v>
      </c>
      <c r="C174" s="25">
        <v>332.66256700000002</v>
      </c>
      <c r="D174" s="25">
        <v>334.98495500000001</v>
      </c>
      <c r="E174" s="25">
        <v>337.28607199999999</v>
      </c>
      <c r="F174" s="25">
        <v>339.56256100000002</v>
      </c>
      <c r="G174" s="25">
        <v>341.81274400000001</v>
      </c>
      <c r="H174" s="25">
        <v>344.037781</v>
      </c>
      <c r="I174" s="25">
        <v>346.23037699999998</v>
      </c>
      <c r="J174" s="25">
        <v>348.38626099999999</v>
      </c>
      <c r="K174" s="25">
        <v>350.510986</v>
      </c>
      <c r="L174" s="25">
        <v>352.59774800000002</v>
      </c>
      <c r="M174" s="25">
        <v>354.63107300000001</v>
      </c>
      <c r="N174" s="25">
        <v>356.61285400000003</v>
      </c>
      <c r="O174" s="25">
        <v>358.54745500000001</v>
      </c>
      <c r="P174" s="25">
        <v>360.43542500000001</v>
      </c>
      <c r="Q174" s="25">
        <v>362.27773999999999</v>
      </c>
      <c r="R174" s="25">
        <v>364.07598899999999</v>
      </c>
      <c r="S174" s="25">
        <v>365.83209199999999</v>
      </c>
      <c r="T174" s="25">
        <v>367.54803500000003</v>
      </c>
      <c r="U174" s="25">
        <v>369.22619600000002</v>
      </c>
      <c r="V174" s="25">
        <v>370.86914100000001</v>
      </c>
      <c r="W174" s="25">
        <v>372.47976699999998</v>
      </c>
      <c r="X174" s="25">
        <v>374.06146200000001</v>
      </c>
      <c r="Y174" s="25">
        <v>375.61776700000001</v>
      </c>
      <c r="Z174" s="25">
        <v>377.15304600000002</v>
      </c>
      <c r="AA174" s="25">
        <v>378.67199699999998</v>
      </c>
      <c r="AB174" s="25">
        <v>380.17904700000003</v>
      </c>
      <c r="AC174" s="25">
        <v>381.677277</v>
      </c>
      <c r="AD174" s="25">
        <v>383.17071499999997</v>
      </c>
      <c r="AE174" s="25">
        <v>384.66336100000001</v>
      </c>
      <c r="AF174" s="25">
        <v>386.15859999999998</v>
      </c>
    </row>
    <row r="175" spans="1:32" ht="15" customHeight="1">
      <c r="A175" s="102" t="s">
        <v>39</v>
      </c>
      <c r="B175" s="33">
        <v>18171.386718999998</v>
      </c>
      <c r="C175" s="33">
        <v>18739.230468999998</v>
      </c>
      <c r="D175" s="33">
        <v>19535.0625</v>
      </c>
      <c r="E175" s="33">
        <v>20170.175781000002</v>
      </c>
      <c r="F175" s="33">
        <v>20682.980468999998</v>
      </c>
      <c r="G175" s="33">
        <v>21192.648438</v>
      </c>
      <c r="H175" s="33">
        <v>21653.730468999998</v>
      </c>
      <c r="I175" s="33">
        <v>22078.480468999998</v>
      </c>
      <c r="J175" s="33">
        <v>22477.355468999998</v>
      </c>
      <c r="K175" s="33">
        <v>22858.132812</v>
      </c>
      <c r="L175" s="33">
        <v>23288.818359000001</v>
      </c>
      <c r="M175" s="33">
        <v>23759.802734000001</v>
      </c>
      <c r="N175" s="33">
        <v>24256.835938</v>
      </c>
      <c r="O175" s="33">
        <v>24769.533202999999</v>
      </c>
      <c r="P175" s="33">
        <v>25310.607422000001</v>
      </c>
      <c r="Q175" s="33">
        <v>25841.998047000001</v>
      </c>
      <c r="R175" s="33">
        <v>26331.703125</v>
      </c>
      <c r="S175" s="33">
        <v>26809.158202999999</v>
      </c>
      <c r="T175" s="33">
        <v>27307.626952999999</v>
      </c>
      <c r="U175" s="33">
        <v>27826.453125</v>
      </c>
      <c r="V175" s="33">
        <v>28370.613281000002</v>
      </c>
      <c r="W175" s="33">
        <v>28925.115234000001</v>
      </c>
      <c r="X175" s="33">
        <v>29509.078125</v>
      </c>
      <c r="Y175" s="33">
        <v>30115.902343999998</v>
      </c>
      <c r="Z175" s="33">
        <v>30722.546875</v>
      </c>
      <c r="AA175" s="33">
        <v>31317.330077999999</v>
      </c>
      <c r="AB175" s="33">
        <v>31908.9375</v>
      </c>
      <c r="AC175" s="33">
        <v>32501.925781000002</v>
      </c>
      <c r="AD175" s="33">
        <v>33120.199219000002</v>
      </c>
      <c r="AE175" s="33">
        <v>33745.574219000002</v>
      </c>
      <c r="AF175" s="33">
        <v>34364.589844000002</v>
      </c>
    </row>
    <row r="176" spans="1:32" ht="15" customHeight="1">
      <c r="A176" s="34" t="s">
        <v>40</v>
      </c>
    </row>
    <row r="177" spans="1:32" ht="15" customHeight="1">
      <c r="A177" s="3" t="s">
        <v>41</v>
      </c>
      <c r="B177" s="31">
        <v>4562.533203</v>
      </c>
      <c r="C177" s="31">
        <v>4725.0302730000003</v>
      </c>
      <c r="D177" s="31">
        <v>4844.7026370000003</v>
      </c>
      <c r="E177" s="31">
        <v>4768.6391599999997</v>
      </c>
      <c r="F177" s="31">
        <v>4687.7612300000001</v>
      </c>
      <c r="G177" s="31">
        <v>4622.8789059999999</v>
      </c>
      <c r="H177" s="31">
        <v>4649.9047849999997</v>
      </c>
      <c r="I177" s="31">
        <v>4615.0253910000001</v>
      </c>
      <c r="J177" s="31">
        <v>4606.2368159999996</v>
      </c>
      <c r="K177" s="31">
        <v>4601.1010740000002</v>
      </c>
      <c r="L177" s="31">
        <v>4583.5478519999997</v>
      </c>
      <c r="M177" s="31">
        <v>4570.6992190000001</v>
      </c>
      <c r="N177" s="31">
        <v>4558.2045900000003</v>
      </c>
      <c r="O177" s="31">
        <v>4558.0371089999999</v>
      </c>
      <c r="P177" s="31">
        <v>4565.2216799999997</v>
      </c>
      <c r="Q177" s="31">
        <v>4552.8789059999999</v>
      </c>
      <c r="R177" s="31">
        <v>4559.2036129999997</v>
      </c>
      <c r="S177" s="31">
        <v>4563.6484380000002</v>
      </c>
      <c r="T177" s="31">
        <v>4564.5971680000002</v>
      </c>
      <c r="U177" s="31">
        <v>4578.9243159999996</v>
      </c>
      <c r="V177" s="31">
        <v>4595.7509769999997</v>
      </c>
      <c r="W177" s="31">
        <v>4609.673828</v>
      </c>
      <c r="X177" s="31">
        <v>4635.0380859999996</v>
      </c>
      <c r="Y177" s="31">
        <v>4660.1601559999999</v>
      </c>
      <c r="Z177" s="31">
        <v>4679.6904299999997</v>
      </c>
      <c r="AA177" s="31">
        <v>4691.0751950000003</v>
      </c>
      <c r="AB177" s="31">
        <v>4707.0844729999999</v>
      </c>
      <c r="AC177" s="31">
        <v>4725.8671880000002</v>
      </c>
      <c r="AD177" s="31">
        <v>4753.484375</v>
      </c>
      <c r="AE177" s="31">
        <v>4779.4003910000001</v>
      </c>
      <c r="AF177" s="31">
        <v>4806.9130859999996</v>
      </c>
    </row>
  </sheetData>
  <pageMargins left="0.75" right="0.75" top="1" bottom="1" header="0.5" footer="0.5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966C4E-0B8D-4838-AD1C-E948C55A7A8D}">
  <dimension ref="A1:AL83"/>
  <sheetViews>
    <sheetView workbookViewId="0">
      <pane xSplit="1" ySplit="4" topLeftCell="B45" activePane="bottomRight" state="frozen"/>
      <selection pane="topRight" activeCell="B1" sqref="B1"/>
      <selection pane="bottomLeft" activeCell="A6" sqref="A6"/>
      <selection pane="bottomRight" activeCell="P60" sqref="P60"/>
    </sheetView>
  </sheetViews>
  <sheetFormatPr defaultRowHeight="12.25"/>
  <cols>
    <col min="1" max="1" width="33.71875" style="66" customWidth="1"/>
    <col min="2" max="16384" width="8.88671875" style="66"/>
  </cols>
  <sheetData>
    <row r="1" spans="1:38" ht="13" thickBot="1">
      <c r="A1" s="1" t="s">
        <v>332</v>
      </c>
      <c r="B1" s="2">
        <v>2015</v>
      </c>
      <c r="C1" s="2">
        <v>2016</v>
      </c>
      <c r="D1" s="2">
        <v>2017</v>
      </c>
      <c r="E1" s="2">
        <v>2018</v>
      </c>
      <c r="F1" s="2">
        <v>2019</v>
      </c>
      <c r="G1" s="2">
        <v>2020</v>
      </c>
      <c r="H1" s="2">
        <v>2021</v>
      </c>
      <c r="I1" s="2">
        <v>2022</v>
      </c>
      <c r="J1" s="2">
        <v>2023</v>
      </c>
      <c r="K1" s="2">
        <v>2024</v>
      </c>
      <c r="L1" s="2">
        <v>2025</v>
      </c>
      <c r="M1" s="2">
        <v>2026</v>
      </c>
      <c r="N1" s="2">
        <v>2027</v>
      </c>
      <c r="O1" s="2">
        <v>2028</v>
      </c>
      <c r="P1" s="2">
        <v>2029</v>
      </c>
      <c r="Q1" s="2">
        <v>2030</v>
      </c>
      <c r="R1" s="2">
        <v>2031</v>
      </c>
      <c r="S1" s="2">
        <v>2032</v>
      </c>
      <c r="T1" s="2">
        <v>2033</v>
      </c>
      <c r="U1" s="2">
        <v>2034</v>
      </c>
      <c r="V1" s="2">
        <v>2035</v>
      </c>
      <c r="W1" s="2">
        <v>2036</v>
      </c>
      <c r="X1" s="2">
        <v>2037</v>
      </c>
      <c r="Y1" s="2">
        <v>2038</v>
      </c>
      <c r="Z1" s="2">
        <v>2039</v>
      </c>
      <c r="AA1" s="2">
        <v>2040</v>
      </c>
      <c r="AB1" s="2">
        <v>2041</v>
      </c>
      <c r="AC1" s="2">
        <v>2042</v>
      </c>
      <c r="AD1" s="2">
        <v>2043</v>
      </c>
      <c r="AE1" s="2">
        <v>2044</v>
      </c>
      <c r="AF1" s="2">
        <v>2045</v>
      </c>
      <c r="AG1" s="2">
        <v>2046</v>
      </c>
      <c r="AH1" s="2">
        <v>2047</v>
      </c>
      <c r="AI1" s="2">
        <v>2048</v>
      </c>
      <c r="AJ1" s="2">
        <v>2049</v>
      </c>
      <c r="AK1" s="2">
        <v>2050</v>
      </c>
    </row>
    <row r="2" spans="1:38" ht="16.75" thickTop="1">
      <c r="A2" s="27" t="s">
        <v>360</v>
      </c>
    </row>
    <row r="3" spans="1:38">
      <c r="A3" s="1" t="s">
        <v>361</v>
      </c>
    </row>
    <row r="4" spans="1:38" ht="13" thickBot="1">
      <c r="A4" s="2" t="s">
        <v>269</v>
      </c>
      <c r="B4" s="2">
        <v>2015</v>
      </c>
      <c r="C4" s="2">
        <v>2016</v>
      </c>
      <c r="D4" s="2">
        <v>2017</v>
      </c>
      <c r="E4" s="2">
        <v>2018</v>
      </c>
      <c r="F4" s="2">
        <v>2019</v>
      </c>
      <c r="G4" s="2">
        <v>2020</v>
      </c>
      <c r="H4" s="2">
        <v>2021</v>
      </c>
      <c r="I4" s="2">
        <v>2022</v>
      </c>
      <c r="J4" s="2">
        <v>2023</v>
      </c>
      <c r="K4" s="2">
        <v>2024</v>
      </c>
      <c r="L4" s="2">
        <v>2025</v>
      </c>
      <c r="M4" s="2">
        <v>2026</v>
      </c>
      <c r="N4" s="2">
        <v>2027</v>
      </c>
      <c r="O4" s="2">
        <v>2028</v>
      </c>
      <c r="P4" s="2">
        <v>2029</v>
      </c>
      <c r="Q4" s="2">
        <v>2030</v>
      </c>
      <c r="R4" s="2">
        <v>2031</v>
      </c>
      <c r="S4" s="2">
        <v>2032</v>
      </c>
      <c r="T4" s="2">
        <v>2033</v>
      </c>
      <c r="U4" s="2">
        <v>2034</v>
      </c>
      <c r="V4" s="2">
        <v>2035</v>
      </c>
      <c r="W4" s="2">
        <v>2036</v>
      </c>
      <c r="X4" s="2">
        <v>2037</v>
      </c>
      <c r="Y4" s="2">
        <v>2038</v>
      </c>
      <c r="Z4" s="2">
        <v>2039</v>
      </c>
      <c r="AA4" s="2">
        <v>2040</v>
      </c>
      <c r="AB4" s="2">
        <v>2041</v>
      </c>
      <c r="AC4" s="2">
        <v>2042</v>
      </c>
      <c r="AD4" s="2">
        <v>2043</v>
      </c>
      <c r="AE4" s="2">
        <v>2044</v>
      </c>
      <c r="AF4" s="2">
        <v>2045</v>
      </c>
      <c r="AG4" s="2">
        <v>2046</v>
      </c>
      <c r="AH4" s="2">
        <v>2047</v>
      </c>
      <c r="AI4" s="2">
        <v>2048</v>
      </c>
      <c r="AJ4" s="2">
        <v>2049</v>
      </c>
      <c r="AK4" s="2">
        <v>2050</v>
      </c>
      <c r="AL4" s="2">
        <v>2050</v>
      </c>
    </row>
    <row r="5" spans="1:38" ht="13" thickTop="1">
      <c r="A5" s="28" t="s">
        <v>362</v>
      </c>
    </row>
    <row r="6" spans="1:38">
      <c r="A6" s="28" t="s">
        <v>299</v>
      </c>
    </row>
    <row r="7" spans="1:38">
      <c r="A7" s="65" t="s">
        <v>300</v>
      </c>
      <c r="B7" s="69">
        <v>6572.3232420000004</v>
      </c>
      <c r="C7" s="69">
        <v>6116.8232420000004</v>
      </c>
      <c r="D7" s="69">
        <v>6139.8735349999997</v>
      </c>
      <c r="E7" s="69">
        <v>5778.2285160000001</v>
      </c>
      <c r="F7" s="69">
        <v>5504.8237300000001</v>
      </c>
      <c r="G7" s="69">
        <v>5459.7836909999996</v>
      </c>
      <c r="H7" s="69">
        <v>5453.1845700000003</v>
      </c>
      <c r="I7" s="69">
        <v>5336.8569340000004</v>
      </c>
      <c r="J7" s="69">
        <v>5183.0073240000002</v>
      </c>
      <c r="K7" s="69">
        <v>5234.0966799999997</v>
      </c>
      <c r="L7" s="69">
        <v>5135.3979490000002</v>
      </c>
      <c r="M7" s="69">
        <v>5037.3276370000003</v>
      </c>
      <c r="N7" s="69">
        <v>5089.3413090000004</v>
      </c>
      <c r="O7" s="69">
        <v>5189.5976559999999</v>
      </c>
      <c r="P7" s="69">
        <v>5213.0625</v>
      </c>
      <c r="Q7" s="69">
        <v>5180.5073240000002</v>
      </c>
      <c r="R7" s="69">
        <v>5222.861328</v>
      </c>
      <c r="S7" s="69">
        <v>5286.1635740000002</v>
      </c>
      <c r="T7" s="69">
        <v>5311.9736329999996</v>
      </c>
      <c r="U7" s="69">
        <v>5380.8935549999997</v>
      </c>
      <c r="V7" s="69">
        <v>5398.0815430000002</v>
      </c>
      <c r="W7" s="69">
        <v>5456.6821289999998</v>
      </c>
      <c r="X7" s="69">
        <v>5502.3129879999997</v>
      </c>
      <c r="Y7" s="69">
        <v>5562.8789059999999</v>
      </c>
      <c r="Z7" s="69">
        <v>5500.3671880000002</v>
      </c>
      <c r="AA7" s="69">
        <v>5491.8916019999997</v>
      </c>
      <c r="AB7" s="69">
        <v>5546.5815430000002</v>
      </c>
      <c r="AC7" s="69">
        <v>5538.0053710000002</v>
      </c>
      <c r="AD7" s="69">
        <v>5534.7739259999998</v>
      </c>
      <c r="AE7" s="69">
        <v>5591.4838870000003</v>
      </c>
      <c r="AF7" s="69">
        <v>5659.0571289999998</v>
      </c>
      <c r="AG7" s="69">
        <v>5688.1474609999996</v>
      </c>
      <c r="AH7" s="69">
        <v>5636.998047</v>
      </c>
      <c r="AI7" s="69">
        <v>5669.0585940000001</v>
      </c>
      <c r="AJ7" s="69">
        <v>5736.4765619999998</v>
      </c>
      <c r="AK7" s="69">
        <v>5729.701172</v>
      </c>
      <c r="AL7" s="68">
        <v>-1.921E-3</v>
      </c>
    </row>
    <row r="8" spans="1:38">
      <c r="A8" s="65" t="s">
        <v>301</v>
      </c>
      <c r="B8" s="69">
        <v>169.44442699999999</v>
      </c>
      <c r="C8" s="69">
        <v>4.4845629999999996</v>
      </c>
      <c r="D8" s="69">
        <v>11.022606</v>
      </c>
      <c r="E8" s="69">
        <v>18.947723</v>
      </c>
      <c r="F8" s="69">
        <v>26.202680999999998</v>
      </c>
      <c r="G8" s="69">
        <v>39.297728999999997</v>
      </c>
      <c r="H8" s="69">
        <v>48.646698000000001</v>
      </c>
      <c r="I8" s="69">
        <v>57.528046000000003</v>
      </c>
      <c r="J8" s="69">
        <v>66.826744000000005</v>
      </c>
      <c r="K8" s="69">
        <v>79.241135</v>
      </c>
      <c r="L8" s="69">
        <v>93.528778000000003</v>
      </c>
      <c r="M8" s="69">
        <v>111.17884100000001</v>
      </c>
      <c r="N8" s="69">
        <v>133.845291</v>
      </c>
      <c r="O8" s="69">
        <v>156.15078700000001</v>
      </c>
      <c r="P8" s="69">
        <v>170.98365799999999</v>
      </c>
      <c r="Q8" s="69">
        <v>182.25434899999999</v>
      </c>
      <c r="R8" s="69">
        <v>184.93580600000001</v>
      </c>
      <c r="S8" s="69">
        <v>188.053909</v>
      </c>
      <c r="T8" s="69">
        <v>188.69151299999999</v>
      </c>
      <c r="U8" s="69">
        <v>196.32449299999999</v>
      </c>
      <c r="V8" s="69">
        <v>196.78535500000001</v>
      </c>
      <c r="W8" s="69">
        <v>198.40606700000001</v>
      </c>
      <c r="X8" s="69">
        <v>201.01547199999999</v>
      </c>
      <c r="Y8" s="69">
        <v>203.13848899999999</v>
      </c>
      <c r="Z8" s="69">
        <v>201.400238</v>
      </c>
      <c r="AA8" s="69">
        <v>202.43949900000001</v>
      </c>
      <c r="AB8" s="69">
        <v>206.12892199999999</v>
      </c>
      <c r="AC8" s="69">
        <v>207.410797</v>
      </c>
      <c r="AD8" s="69">
        <v>208.74414100000001</v>
      </c>
      <c r="AE8" s="69">
        <v>212.02392599999999</v>
      </c>
      <c r="AF8" s="69">
        <v>213.98434399999999</v>
      </c>
      <c r="AG8" s="69">
        <v>213.638214</v>
      </c>
      <c r="AH8" s="69">
        <v>210.47769199999999</v>
      </c>
      <c r="AI8" s="69">
        <v>211.18545499999999</v>
      </c>
      <c r="AJ8" s="69">
        <v>211.36192299999999</v>
      </c>
      <c r="AK8" s="69">
        <v>212.82843</v>
      </c>
      <c r="AL8" s="68">
        <v>0.12021999999999999</v>
      </c>
    </row>
    <row r="9" spans="1:38">
      <c r="A9" s="65" t="s">
        <v>302</v>
      </c>
      <c r="B9" s="69">
        <v>6741.767578</v>
      </c>
      <c r="C9" s="69">
        <v>6121.3076170000004</v>
      </c>
      <c r="D9" s="69">
        <v>6150.8959960000002</v>
      </c>
      <c r="E9" s="69">
        <v>5797.1762699999999</v>
      </c>
      <c r="F9" s="69">
        <v>5531.0263670000004</v>
      </c>
      <c r="G9" s="69">
        <v>5499.0815430000002</v>
      </c>
      <c r="H9" s="69">
        <v>5501.8310549999997</v>
      </c>
      <c r="I9" s="69">
        <v>5394.3847660000001</v>
      </c>
      <c r="J9" s="69">
        <v>5249.8339839999999</v>
      </c>
      <c r="K9" s="69">
        <v>5313.3378910000001</v>
      </c>
      <c r="L9" s="69">
        <v>5228.9267579999996</v>
      </c>
      <c r="M9" s="69">
        <v>5148.5063479999999</v>
      </c>
      <c r="N9" s="69">
        <v>5223.1865230000003</v>
      </c>
      <c r="O9" s="69">
        <v>5345.7485349999997</v>
      </c>
      <c r="P9" s="69">
        <v>5384.0463870000003</v>
      </c>
      <c r="Q9" s="69">
        <v>5362.7617190000001</v>
      </c>
      <c r="R9" s="69">
        <v>5407.7973629999997</v>
      </c>
      <c r="S9" s="69">
        <v>5474.2172849999997</v>
      </c>
      <c r="T9" s="69">
        <v>5500.6650390000004</v>
      </c>
      <c r="U9" s="69">
        <v>5577.2182620000003</v>
      </c>
      <c r="V9" s="69">
        <v>5594.8666990000002</v>
      </c>
      <c r="W9" s="69">
        <v>5655.0883789999998</v>
      </c>
      <c r="X9" s="69">
        <v>5703.3286129999997</v>
      </c>
      <c r="Y9" s="69">
        <v>5766.017578</v>
      </c>
      <c r="Z9" s="69">
        <v>5701.767578</v>
      </c>
      <c r="AA9" s="69">
        <v>5694.3310549999997</v>
      </c>
      <c r="AB9" s="69">
        <v>5752.7104490000002</v>
      </c>
      <c r="AC9" s="69">
        <v>5745.4160160000001</v>
      </c>
      <c r="AD9" s="69">
        <v>5743.5180659999996</v>
      </c>
      <c r="AE9" s="69">
        <v>5803.5078119999998</v>
      </c>
      <c r="AF9" s="69">
        <v>5873.0415039999998</v>
      </c>
      <c r="AG9" s="69">
        <v>5901.7856449999999</v>
      </c>
      <c r="AH9" s="69">
        <v>5847.4755859999996</v>
      </c>
      <c r="AI9" s="69">
        <v>5880.2441410000001</v>
      </c>
      <c r="AJ9" s="69">
        <v>5947.8383789999998</v>
      </c>
      <c r="AK9" s="69">
        <v>5942.5297849999997</v>
      </c>
      <c r="AL9" s="68">
        <v>-8.7100000000000003E-4</v>
      </c>
    </row>
    <row r="10" spans="1:38">
      <c r="A10" s="28" t="s">
        <v>303</v>
      </c>
    </row>
    <row r="11" spans="1:38">
      <c r="A11" s="65" t="s">
        <v>304</v>
      </c>
      <c r="B11" s="69">
        <v>268.636169</v>
      </c>
      <c r="C11" s="69">
        <v>239.27822900000001</v>
      </c>
      <c r="D11" s="69">
        <v>229.81352200000001</v>
      </c>
      <c r="E11" s="69">
        <v>194.04844700000001</v>
      </c>
      <c r="F11" s="69">
        <v>187.53095999999999</v>
      </c>
      <c r="G11" s="69">
        <v>189.65675400000001</v>
      </c>
      <c r="H11" s="69">
        <v>192.651016</v>
      </c>
      <c r="I11" s="69">
        <v>192.09217799999999</v>
      </c>
      <c r="J11" s="69">
        <v>190.52973900000001</v>
      </c>
      <c r="K11" s="69">
        <v>194.393845</v>
      </c>
      <c r="L11" s="69">
        <v>192.077225</v>
      </c>
      <c r="M11" s="69">
        <v>188.40652499999999</v>
      </c>
      <c r="N11" s="69">
        <v>188.565765</v>
      </c>
      <c r="O11" s="69">
        <v>189.55754099999999</v>
      </c>
      <c r="P11" s="69">
        <v>188.41772499999999</v>
      </c>
      <c r="Q11" s="69">
        <v>186.90121500000001</v>
      </c>
      <c r="R11" s="69">
        <v>188.258804</v>
      </c>
      <c r="S11" s="69">
        <v>190.151917</v>
      </c>
      <c r="T11" s="69">
        <v>192.10853599999999</v>
      </c>
      <c r="U11" s="69">
        <v>196.500214</v>
      </c>
      <c r="V11" s="69">
        <v>198.04170199999999</v>
      </c>
      <c r="W11" s="69">
        <v>197.91542100000001</v>
      </c>
      <c r="X11" s="69">
        <v>197.234238</v>
      </c>
      <c r="Y11" s="69">
        <v>196.56646699999999</v>
      </c>
      <c r="Z11" s="69">
        <v>192.61505099999999</v>
      </c>
      <c r="AA11" s="69">
        <v>192</v>
      </c>
      <c r="AB11" s="69">
        <v>193.390106</v>
      </c>
      <c r="AC11" s="69">
        <v>192.97811899999999</v>
      </c>
      <c r="AD11" s="69">
        <v>192.78360000000001</v>
      </c>
      <c r="AE11" s="69">
        <v>194.46238700000001</v>
      </c>
      <c r="AF11" s="69">
        <v>195.98963900000001</v>
      </c>
      <c r="AG11" s="69">
        <v>196.62316899999999</v>
      </c>
      <c r="AH11" s="69">
        <v>195.06991600000001</v>
      </c>
      <c r="AI11" s="69">
        <v>195.846237</v>
      </c>
      <c r="AJ11" s="69">
        <v>197.679855</v>
      </c>
      <c r="AK11" s="69">
        <v>197.49311800000001</v>
      </c>
      <c r="AL11" s="68">
        <v>-5.6290000000000003E-3</v>
      </c>
    </row>
    <row r="12" spans="1:38">
      <c r="A12" s="65" t="s">
        <v>305</v>
      </c>
      <c r="B12" s="69">
        <v>81.004349000000005</v>
      </c>
      <c r="C12" s="69">
        <v>27.590294</v>
      </c>
      <c r="D12" s="69">
        <v>30.804183999999999</v>
      </c>
      <c r="E12" s="69">
        <v>40.994072000000003</v>
      </c>
      <c r="F12" s="69">
        <v>58.634518</v>
      </c>
      <c r="G12" s="69">
        <v>67.472260000000006</v>
      </c>
      <c r="H12" s="69">
        <v>78.467315999999997</v>
      </c>
      <c r="I12" s="69">
        <v>90.278785999999997</v>
      </c>
      <c r="J12" s="69">
        <v>104.11350299999999</v>
      </c>
      <c r="K12" s="69">
        <v>117.381157</v>
      </c>
      <c r="L12" s="69">
        <v>121.831581</v>
      </c>
      <c r="M12" s="69">
        <v>125.806343</v>
      </c>
      <c r="N12" s="69">
        <v>130.860535</v>
      </c>
      <c r="O12" s="69">
        <v>133.66755699999999</v>
      </c>
      <c r="P12" s="69">
        <v>137.487686</v>
      </c>
      <c r="Q12" s="69">
        <v>142.17607100000001</v>
      </c>
      <c r="R12" s="69">
        <v>146.54541</v>
      </c>
      <c r="S12" s="69">
        <v>150.993866</v>
      </c>
      <c r="T12" s="69">
        <v>154.60209699999999</v>
      </c>
      <c r="U12" s="69">
        <v>160.67375200000001</v>
      </c>
      <c r="V12" s="69">
        <v>164.18684400000001</v>
      </c>
      <c r="W12" s="69">
        <v>168.826233</v>
      </c>
      <c r="X12" s="69">
        <v>172.98034699999999</v>
      </c>
      <c r="Y12" s="69">
        <v>178.40862999999999</v>
      </c>
      <c r="Z12" s="69">
        <v>180.133972</v>
      </c>
      <c r="AA12" s="69">
        <v>182.016998</v>
      </c>
      <c r="AB12" s="69">
        <v>183.20799299999999</v>
      </c>
      <c r="AC12" s="69">
        <v>184.39215100000001</v>
      </c>
      <c r="AD12" s="69">
        <v>186.11505099999999</v>
      </c>
      <c r="AE12" s="69">
        <v>188.920197</v>
      </c>
      <c r="AF12" s="69">
        <v>189.67971800000001</v>
      </c>
      <c r="AG12" s="69">
        <v>191.320007</v>
      </c>
      <c r="AH12" s="69">
        <v>193.037125</v>
      </c>
      <c r="AI12" s="69">
        <v>193.91056800000001</v>
      </c>
      <c r="AJ12" s="69">
        <v>196.488922</v>
      </c>
      <c r="AK12" s="69">
        <v>199.85755900000001</v>
      </c>
      <c r="AL12" s="68">
        <v>5.9969000000000001E-2</v>
      </c>
    </row>
    <row r="13" spans="1:38">
      <c r="A13" s="65" t="s">
        <v>306</v>
      </c>
      <c r="B13" s="69">
        <v>44.783656999999998</v>
      </c>
      <c r="C13" s="69">
        <v>40.984710999999997</v>
      </c>
      <c r="D13" s="69">
        <v>78.179137999999995</v>
      </c>
      <c r="E13" s="69">
        <v>90.558860999999993</v>
      </c>
      <c r="F13" s="69">
        <v>154.16648900000001</v>
      </c>
      <c r="G13" s="69">
        <v>226.21545399999999</v>
      </c>
      <c r="H13" s="69">
        <v>302.577698</v>
      </c>
      <c r="I13" s="69">
        <v>381.27786300000002</v>
      </c>
      <c r="J13" s="69">
        <v>463.97506700000002</v>
      </c>
      <c r="K13" s="69">
        <v>533.22314500000005</v>
      </c>
      <c r="L13" s="69">
        <v>624.95880099999999</v>
      </c>
      <c r="M13" s="69">
        <v>623.40240500000004</v>
      </c>
      <c r="N13" s="69">
        <v>639.50073199999997</v>
      </c>
      <c r="O13" s="69">
        <v>646.91528300000004</v>
      </c>
      <c r="P13" s="69">
        <v>652.12042199999996</v>
      </c>
      <c r="Q13" s="69">
        <v>676.52075200000002</v>
      </c>
      <c r="R13" s="69">
        <v>681.05090299999995</v>
      </c>
      <c r="S13" s="69">
        <v>681.35906999999997</v>
      </c>
      <c r="T13" s="69">
        <v>695.248108</v>
      </c>
      <c r="U13" s="69">
        <v>716.43725600000005</v>
      </c>
      <c r="V13" s="69">
        <v>727.34814500000005</v>
      </c>
      <c r="W13" s="69">
        <v>738.41619900000001</v>
      </c>
      <c r="X13" s="69">
        <v>748.66632100000004</v>
      </c>
      <c r="Y13" s="69">
        <v>757.42352300000005</v>
      </c>
      <c r="Z13" s="69">
        <v>772.24011199999995</v>
      </c>
      <c r="AA13" s="69">
        <v>794.17926</v>
      </c>
      <c r="AB13" s="69">
        <v>808.64849900000002</v>
      </c>
      <c r="AC13" s="69">
        <v>818.49871800000005</v>
      </c>
      <c r="AD13" s="69">
        <v>829.25372300000004</v>
      </c>
      <c r="AE13" s="69">
        <v>846.06353799999999</v>
      </c>
      <c r="AF13" s="69">
        <v>857.58081100000004</v>
      </c>
      <c r="AG13" s="69">
        <v>870.18603499999995</v>
      </c>
      <c r="AH13" s="69">
        <v>878.68066399999998</v>
      </c>
      <c r="AI13" s="69">
        <v>888.49017300000003</v>
      </c>
      <c r="AJ13" s="69">
        <v>904.01379399999996</v>
      </c>
      <c r="AK13" s="69">
        <v>920.16973900000005</v>
      </c>
      <c r="AL13" s="68">
        <v>9.5827999999999997E-2</v>
      </c>
    </row>
    <row r="14" spans="1:38">
      <c r="A14" s="65" t="s">
        <v>307</v>
      </c>
      <c r="B14" s="69">
        <v>46.427318999999997</v>
      </c>
      <c r="C14" s="69">
        <v>46.904437999999999</v>
      </c>
      <c r="D14" s="69">
        <v>46.517142999999997</v>
      </c>
      <c r="E14" s="69">
        <v>59.133685999999997</v>
      </c>
      <c r="F14" s="69">
        <v>75.299499999999995</v>
      </c>
      <c r="G14" s="69">
        <v>90.343238999999997</v>
      </c>
      <c r="H14" s="69">
        <v>125.793846</v>
      </c>
      <c r="I14" s="69">
        <v>151.37141399999999</v>
      </c>
      <c r="J14" s="69">
        <v>168.14527899999999</v>
      </c>
      <c r="K14" s="69">
        <v>187.76428200000001</v>
      </c>
      <c r="L14" s="69">
        <v>198.694885</v>
      </c>
      <c r="M14" s="69">
        <v>197.67967200000001</v>
      </c>
      <c r="N14" s="69">
        <v>197.10385099999999</v>
      </c>
      <c r="O14" s="69">
        <v>193.08818099999999</v>
      </c>
      <c r="P14" s="69">
        <v>188.592072</v>
      </c>
      <c r="Q14" s="69">
        <v>195.181183</v>
      </c>
      <c r="R14" s="69">
        <v>194.43696600000001</v>
      </c>
      <c r="S14" s="69">
        <v>195.71983299999999</v>
      </c>
      <c r="T14" s="69">
        <v>196.10498000000001</v>
      </c>
      <c r="U14" s="69">
        <v>198.038376</v>
      </c>
      <c r="V14" s="69">
        <v>197.032715</v>
      </c>
      <c r="W14" s="69">
        <v>195.925262</v>
      </c>
      <c r="X14" s="69">
        <v>195.22010800000001</v>
      </c>
      <c r="Y14" s="69">
        <v>195.16604599999999</v>
      </c>
      <c r="Z14" s="69">
        <v>193.82376099999999</v>
      </c>
      <c r="AA14" s="69">
        <v>194.10211200000001</v>
      </c>
      <c r="AB14" s="69">
        <v>194.20716899999999</v>
      </c>
      <c r="AC14" s="69">
        <v>193.93220500000001</v>
      </c>
      <c r="AD14" s="69">
        <v>194.207764</v>
      </c>
      <c r="AE14" s="69">
        <v>195.56642199999999</v>
      </c>
      <c r="AF14" s="69">
        <v>194.590958</v>
      </c>
      <c r="AG14" s="69">
        <v>194.54161099999999</v>
      </c>
      <c r="AH14" s="69">
        <v>194.78211999999999</v>
      </c>
      <c r="AI14" s="69">
        <v>194.92269899999999</v>
      </c>
      <c r="AJ14" s="69">
        <v>195.83270300000001</v>
      </c>
      <c r="AK14" s="69">
        <v>197.004639</v>
      </c>
      <c r="AL14" s="68">
        <v>4.3112999999999999E-2</v>
      </c>
    </row>
    <row r="15" spans="1:38">
      <c r="A15" s="65" t="s">
        <v>308</v>
      </c>
      <c r="B15" s="69">
        <v>36.691859999999998</v>
      </c>
      <c r="C15" s="69">
        <v>48.395766999999999</v>
      </c>
      <c r="D15" s="69">
        <v>41.413719</v>
      </c>
      <c r="E15" s="69">
        <v>82.651145999999997</v>
      </c>
      <c r="F15" s="69">
        <v>110.37844800000001</v>
      </c>
      <c r="G15" s="69">
        <v>139.03387499999999</v>
      </c>
      <c r="H15" s="69">
        <v>176.58989</v>
      </c>
      <c r="I15" s="69">
        <v>207.444275</v>
      </c>
      <c r="J15" s="69">
        <v>218.95172099999999</v>
      </c>
      <c r="K15" s="69">
        <v>237.22830200000001</v>
      </c>
      <c r="L15" s="69">
        <v>265.766907</v>
      </c>
      <c r="M15" s="69">
        <v>271.91845699999999</v>
      </c>
      <c r="N15" s="69">
        <v>281.16754200000003</v>
      </c>
      <c r="O15" s="69">
        <v>284.85565200000002</v>
      </c>
      <c r="P15" s="69">
        <v>287.04229700000002</v>
      </c>
      <c r="Q15" s="69">
        <v>294.08132899999998</v>
      </c>
      <c r="R15" s="69">
        <v>303.30636600000003</v>
      </c>
      <c r="S15" s="69">
        <v>305.10949699999998</v>
      </c>
      <c r="T15" s="69">
        <v>314.07202100000001</v>
      </c>
      <c r="U15" s="69">
        <v>327.07763699999998</v>
      </c>
      <c r="V15" s="69">
        <v>335.37866200000002</v>
      </c>
      <c r="W15" s="69">
        <v>344.40014600000001</v>
      </c>
      <c r="X15" s="69">
        <v>352.782196</v>
      </c>
      <c r="Y15" s="69">
        <v>360.83752399999997</v>
      </c>
      <c r="Z15" s="69">
        <v>366.18460099999999</v>
      </c>
      <c r="AA15" s="69">
        <v>373.91717499999999</v>
      </c>
      <c r="AB15" s="69">
        <v>378.34243800000002</v>
      </c>
      <c r="AC15" s="69">
        <v>379.78790300000003</v>
      </c>
      <c r="AD15" s="69">
        <v>381.67440800000003</v>
      </c>
      <c r="AE15" s="69">
        <v>385.94888300000002</v>
      </c>
      <c r="AF15" s="69">
        <v>386.19769300000002</v>
      </c>
      <c r="AG15" s="69">
        <v>387.700378</v>
      </c>
      <c r="AH15" s="69">
        <v>389.041809</v>
      </c>
      <c r="AI15" s="69">
        <v>389.92956500000003</v>
      </c>
      <c r="AJ15" s="69">
        <v>392.94262700000002</v>
      </c>
      <c r="AK15" s="69">
        <v>397.16622899999999</v>
      </c>
      <c r="AL15" s="68">
        <v>6.3866999999999993E-2</v>
      </c>
    </row>
    <row r="16" spans="1:38">
      <c r="A16" s="65" t="s">
        <v>309</v>
      </c>
      <c r="B16" s="69">
        <v>0</v>
      </c>
      <c r="C16" s="69">
        <v>0</v>
      </c>
      <c r="D16" s="69">
        <v>0</v>
      </c>
      <c r="E16" s="69">
        <v>3.4033000000000001E-2</v>
      </c>
      <c r="F16" s="69">
        <v>0.11258700000000001</v>
      </c>
      <c r="G16" s="69">
        <v>0.21238699999999999</v>
      </c>
      <c r="H16" s="69">
        <v>1.455055</v>
      </c>
      <c r="I16" s="69">
        <v>6.9311949999999998</v>
      </c>
      <c r="J16" s="69">
        <v>14.437058</v>
      </c>
      <c r="K16" s="69">
        <v>20.275444</v>
      </c>
      <c r="L16" s="69">
        <v>24.916747999999998</v>
      </c>
      <c r="M16" s="69">
        <v>27.818123</v>
      </c>
      <c r="N16" s="69">
        <v>30.359567999999999</v>
      </c>
      <c r="O16" s="69">
        <v>31.989809000000001</v>
      </c>
      <c r="P16" s="69">
        <v>32.746158999999999</v>
      </c>
      <c r="Q16" s="69">
        <v>33.644024000000002</v>
      </c>
      <c r="R16" s="69">
        <v>35.152141999999998</v>
      </c>
      <c r="S16" s="69">
        <v>36.650573999999999</v>
      </c>
      <c r="T16" s="69">
        <v>38.026572999999999</v>
      </c>
      <c r="U16" s="69">
        <v>39.590088000000002</v>
      </c>
      <c r="V16" s="69">
        <v>40.754188999999997</v>
      </c>
      <c r="W16" s="69">
        <v>42.219096999999998</v>
      </c>
      <c r="X16" s="69">
        <v>43.853470000000002</v>
      </c>
      <c r="Y16" s="69">
        <v>45.295029</v>
      </c>
      <c r="Z16" s="69">
        <v>45.679389999999998</v>
      </c>
      <c r="AA16" s="69">
        <v>46.655121000000001</v>
      </c>
      <c r="AB16" s="69">
        <v>47.956130999999999</v>
      </c>
      <c r="AC16" s="69">
        <v>48.507275</v>
      </c>
      <c r="AD16" s="69">
        <v>48.952049000000002</v>
      </c>
      <c r="AE16" s="69">
        <v>49.934249999999999</v>
      </c>
      <c r="AF16" s="69">
        <v>50.653725000000001</v>
      </c>
      <c r="AG16" s="69">
        <v>50.743744</v>
      </c>
      <c r="AH16" s="69">
        <v>49.978306000000003</v>
      </c>
      <c r="AI16" s="69">
        <v>50.130856000000001</v>
      </c>
      <c r="AJ16" s="69">
        <v>50.319729000000002</v>
      </c>
      <c r="AK16" s="69">
        <v>50.727961999999998</v>
      </c>
      <c r="AL16" s="68" t="s">
        <v>43</v>
      </c>
    </row>
    <row r="17" spans="1:38">
      <c r="A17" s="65" t="s">
        <v>310</v>
      </c>
      <c r="B17" s="69">
        <v>361.52966300000003</v>
      </c>
      <c r="C17" s="69">
        <v>335.45379600000001</v>
      </c>
      <c r="D17" s="69">
        <v>352.09167500000001</v>
      </c>
      <c r="E17" s="69">
        <v>387.62771600000002</v>
      </c>
      <c r="F17" s="69">
        <v>396.96011399999998</v>
      </c>
      <c r="G17" s="69">
        <v>420.60140999999999</v>
      </c>
      <c r="H17" s="69">
        <v>461.83300800000001</v>
      </c>
      <c r="I17" s="69">
        <v>475.847443</v>
      </c>
      <c r="J17" s="69">
        <v>485.067047</v>
      </c>
      <c r="K17" s="69">
        <v>500.73028599999998</v>
      </c>
      <c r="L17" s="69">
        <v>517.63885500000004</v>
      </c>
      <c r="M17" s="69">
        <v>522.87011700000005</v>
      </c>
      <c r="N17" s="69">
        <v>538.26428199999998</v>
      </c>
      <c r="O17" s="69">
        <v>549.94665499999996</v>
      </c>
      <c r="P17" s="69">
        <v>557.16778599999998</v>
      </c>
      <c r="Q17" s="69">
        <v>569.27313200000003</v>
      </c>
      <c r="R17" s="69">
        <v>584.44457999999997</v>
      </c>
      <c r="S17" s="69">
        <v>597.42834500000004</v>
      </c>
      <c r="T17" s="69">
        <v>608.15808100000004</v>
      </c>
      <c r="U17" s="69">
        <v>624.38781700000004</v>
      </c>
      <c r="V17" s="69">
        <v>632.84417699999995</v>
      </c>
      <c r="W17" s="69">
        <v>645.52911400000005</v>
      </c>
      <c r="X17" s="69">
        <v>655.49877900000001</v>
      </c>
      <c r="Y17" s="69">
        <v>666.24530000000004</v>
      </c>
      <c r="Z17" s="69">
        <v>665.759277</v>
      </c>
      <c r="AA17" s="69">
        <v>670.54449499999998</v>
      </c>
      <c r="AB17" s="69">
        <v>680.93811000000005</v>
      </c>
      <c r="AC17" s="69">
        <v>680.34741199999996</v>
      </c>
      <c r="AD17" s="69">
        <v>680.54718000000003</v>
      </c>
      <c r="AE17" s="69">
        <v>687.01519800000005</v>
      </c>
      <c r="AF17" s="69">
        <v>692.24658199999999</v>
      </c>
      <c r="AG17" s="69">
        <v>695.31811500000003</v>
      </c>
      <c r="AH17" s="69">
        <v>691.92797900000005</v>
      </c>
      <c r="AI17" s="69">
        <v>694.07049600000005</v>
      </c>
      <c r="AJ17" s="69">
        <v>701.05487100000005</v>
      </c>
      <c r="AK17" s="69">
        <v>703.15545699999996</v>
      </c>
      <c r="AL17" s="68">
        <v>2.2006000000000001E-2</v>
      </c>
    </row>
    <row r="18" spans="1:38">
      <c r="A18" s="65" t="s">
        <v>311</v>
      </c>
      <c r="B18" s="69">
        <v>22.725159000000001</v>
      </c>
      <c r="C18" s="69">
        <v>25.396840999999998</v>
      </c>
      <c r="D18" s="69">
        <v>27.876242000000001</v>
      </c>
      <c r="E18" s="69">
        <v>34.482559000000002</v>
      </c>
      <c r="F18" s="69">
        <v>36.087645999999999</v>
      </c>
      <c r="G18" s="69">
        <v>37.432414999999999</v>
      </c>
      <c r="H18" s="69">
        <v>39.546249000000003</v>
      </c>
      <c r="I18" s="69">
        <v>39.656311000000002</v>
      </c>
      <c r="J18" s="69">
        <v>40.794593999999996</v>
      </c>
      <c r="K18" s="69">
        <v>40.608559</v>
      </c>
      <c r="L18" s="69">
        <v>39.392066999999997</v>
      </c>
      <c r="M18" s="69">
        <v>39.282874999999997</v>
      </c>
      <c r="N18" s="69">
        <v>39.859589</v>
      </c>
      <c r="O18" s="69">
        <v>39.630974000000002</v>
      </c>
      <c r="P18" s="69">
        <v>39.404808000000003</v>
      </c>
      <c r="Q18" s="69">
        <v>40.229263000000003</v>
      </c>
      <c r="R18" s="69">
        <v>40.259971999999998</v>
      </c>
      <c r="S18" s="69">
        <v>39.803142999999999</v>
      </c>
      <c r="T18" s="69">
        <v>40.060608000000002</v>
      </c>
      <c r="U18" s="69">
        <v>40.688721000000001</v>
      </c>
      <c r="V18" s="69">
        <v>40.74456</v>
      </c>
      <c r="W18" s="69">
        <v>40.719878999999999</v>
      </c>
      <c r="X18" s="69">
        <v>40.878180999999998</v>
      </c>
      <c r="Y18" s="69">
        <v>41.050514</v>
      </c>
      <c r="Z18" s="69">
        <v>41.157288000000001</v>
      </c>
      <c r="AA18" s="69">
        <v>41.623443999999999</v>
      </c>
      <c r="AB18" s="69">
        <v>41.778613999999997</v>
      </c>
      <c r="AC18" s="69">
        <v>41.919006000000003</v>
      </c>
      <c r="AD18" s="69">
        <v>42.129688000000002</v>
      </c>
      <c r="AE18" s="69">
        <v>42.503563</v>
      </c>
      <c r="AF18" s="69">
        <v>42.191257</v>
      </c>
      <c r="AG18" s="69">
        <v>42.221004000000001</v>
      </c>
      <c r="AH18" s="69">
        <v>42.542160000000003</v>
      </c>
      <c r="AI18" s="69">
        <v>42.614699999999999</v>
      </c>
      <c r="AJ18" s="69">
        <v>42.790599999999998</v>
      </c>
      <c r="AK18" s="69">
        <v>43.236206000000003</v>
      </c>
      <c r="AL18" s="68">
        <v>1.5772000000000001E-2</v>
      </c>
    </row>
    <row r="19" spans="1:38">
      <c r="A19" s="65" t="s">
        <v>312</v>
      </c>
      <c r="B19" s="69">
        <v>13.79134</v>
      </c>
      <c r="C19" s="69">
        <v>12.529277</v>
      </c>
      <c r="D19" s="69">
        <v>12.689617999999999</v>
      </c>
      <c r="E19" s="69">
        <v>12.272349</v>
      </c>
      <c r="F19" s="69">
        <v>12.069324</v>
      </c>
      <c r="G19" s="69">
        <v>12.225782000000001</v>
      </c>
      <c r="H19" s="69">
        <v>12.653028000000001</v>
      </c>
      <c r="I19" s="69">
        <v>12.793809</v>
      </c>
      <c r="J19" s="69">
        <v>12.811934000000001</v>
      </c>
      <c r="K19" s="69">
        <v>13.204803</v>
      </c>
      <c r="L19" s="69">
        <v>13.323282000000001</v>
      </c>
      <c r="M19" s="69">
        <v>13.208394999999999</v>
      </c>
      <c r="N19" s="69">
        <v>13.434029000000001</v>
      </c>
      <c r="O19" s="69">
        <v>13.701301000000001</v>
      </c>
      <c r="P19" s="69">
        <v>13.795218</v>
      </c>
      <c r="Q19" s="69">
        <v>13.862074</v>
      </c>
      <c r="R19" s="69">
        <v>14.01506</v>
      </c>
      <c r="S19" s="69">
        <v>14.185337000000001</v>
      </c>
      <c r="T19" s="69">
        <v>14.312919000000001</v>
      </c>
      <c r="U19" s="69">
        <v>14.577223999999999</v>
      </c>
      <c r="V19" s="69">
        <v>14.672321999999999</v>
      </c>
      <c r="W19" s="69">
        <v>14.859659000000001</v>
      </c>
      <c r="X19" s="69">
        <v>15.013412000000001</v>
      </c>
      <c r="Y19" s="69">
        <v>15.195266</v>
      </c>
      <c r="Z19" s="69">
        <v>15.114442</v>
      </c>
      <c r="AA19" s="69">
        <v>15.177702999999999</v>
      </c>
      <c r="AB19" s="69">
        <v>15.352349999999999</v>
      </c>
      <c r="AC19" s="69">
        <v>15.364833000000001</v>
      </c>
      <c r="AD19" s="69">
        <v>15.393646</v>
      </c>
      <c r="AE19" s="69">
        <v>15.573174</v>
      </c>
      <c r="AF19" s="69">
        <v>15.739234</v>
      </c>
      <c r="AG19" s="69">
        <v>15.833402</v>
      </c>
      <c r="AH19" s="69">
        <v>15.75229</v>
      </c>
      <c r="AI19" s="69">
        <v>15.841619</v>
      </c>
      <c r="AJ19" s="69">
        <v>16.029411</v>
      </c>
      <c r="AK19" s="69">
        <v>16.080307000000001</v>
      </c>
      <c r="AL19" s="68">
        <v>7.3660000000000002E-3</v>
      </c>
    </row>
    <row r="20" spans="1:38">
      <c r="A20" s="65" t="s">
        <v>313</v>
      </c>
      <c r="B20" s="69">
        <v>1.280756</v>
      </c>
      <c r="C20" s="69">
        <v>1.1925049999999999</v>
      </c>
      <c r="D20" s="69">
        <v>1.20486</v>
      </c>
      <c r="E20" s="69">
        <v>1.194426</v>
      </c>
      <c r="F20" s="69">
        <v>1.175224</v>
      </c>
      <c r="G20" s="69">
        <v>1.215576</v>
      </c>
      <c r="H20" s="69">
        <v>1.266405</v>
      </c>
      <c r="I20" s="69">
        <v>1.283644</v>
      </c>
      <c r="J20" s="69">
        <v>1.28983</v>
      </c>
      <c r="K20" s="69">
        <v>1.3313090000000001</v>
      </c>
      <c r="L20" s="69">
        <v>1.339869</v>
      </c>
      <c r="M20" s="69">
        <v>1.3361730000000001</v>
      </c>
      <c r="N20" s="69">
        <v>1.364309</v>
      </c>
      <c r="O20" s="69">
        <v>1.39506</v>
      </c>
      <c r="P20" s="69">
        <v>1.407189</v>
      </c>
      <c r="Q20" s="69">
        <v>1.417057</v>
      </c>
      <c r="R20" s="69">
        <v>1.4357770000000001</v>
      </c>
      <c r="S20" s="69">
        <v>1.4574609999999999</v>
      </c>
      <c r="T20" s="69">
        <v>1.4779040000000001</v>
      </c>
      <c r="U20" s="69">
        <v>1.5067809999999999</v>
      </c>
      <c r="V20" s="69">
        <v>1.5234890000000001</v>
      </c>
      <c r="W20" s="69">
        <v>1.5459210000000001</v>
      </c>
      <c r="X20" s="69">
        <v>1.571712</v>
      </c>
      <c r="Y20" s="69">
        <v>1.5943179999999999</v>
      </c>
      <c r="Z20" s="69">
        <v>1.587558</v>
      </c>
      <c r="AA20" s="69">
        <v>1.6015410000000001</v>
      </c>
      <c r="AB20" s="69">
        <v>1.6249039999999999</v>
      </c>
      <c r="AC20" s="69">
        <v>1.632727</v>
      </c>
      <c r="AD20" s="69">
        <v>1.6411279999999999</v>
      </c>
      <c r="AE20" s="69">
        <v>1.6664669999999999</v>
      </c>
      <c r="AF20" s="69">
        <v>1.6922999999999999</v>
      </c>
      <c r="AG20" s="69">
        <v>1.709314</v>
      </c>
      <c r="AH20" s="69">
        <v>1.7073590000000001</v>
      </c>
      <c r="AI20" s="69">
        <v>1.7247129999999999</v>
      </c>
      <c r="AJ20" s="69">
        <v>1.7516370000000001</v>
      </c>
      <c r="AK20" s="69">
        <v>1.7643500000000001</v>
      </c>
      <c r="AL20" s="68">
        <v>1.1587999999999999E-2</v>
      </c>
    </row>
    <row r="21" spans="1:38">
      <c r="A21" s="65" t="s">
        <v>314</v>
      </c>
      <c r="B21" s="69">
        <v>2.2540499999999999</v>
      </c>
      <c r="C21" s="69">
        <v>2.05707</v>
      </c>
      <c r="D21" s="69">
        <v>2.087037</v>
      </c>
      <c r="E21" s="69">
        <v>2.0126529999999998</v>
      </c>
      <c r="F21" s="69">
        <v>1.9705859999999999</v>
      </c>
      <c r="G21" s="69">
        <v>2.0018959999999999</v>
      </c>
      <c r="H21" s="69">
        <v>2.0723919999999998</v>
      </c>
      <c r="I21" s="69">
        <v>2.0944889999999998</v>
      </c>
      <c r="J21" s="69">
        <v>2.0955539999999999</v>
      </c>
      <c r="K21" s="69">
        <v>2.1581899999999998</v>
      </c>
      <c r="L21" s="69">
        <v>2.1775350000000002</v>
      </c>
      <c r="M21" s="69">
        <v>2.157769</v>
      </c>
      <c r="N21" s="69">
        <v>2.194588</v>
      </c>
      <c r="O21" s="69">
        <v>2.2376529999999999</v>
      </c>
      <c r="P21" s="69">
        <v>2.2529279999999998</v>
      </c>
      <c r="Q21" s="69">
        <v>2.263458</v>
      </c>
      <c r="R21" s="69">
        <v>2.2873760000000001</v>
      </c>
      <c r="S21" s="69">
        <v>2.3144140000000002</v>
      </c>
      <c r="T21" s="69">
        <v>2.3346499999999999</v>
      </c>
      <c r="U21" s="69">
        <v>2.3769119999999999</v>
      </c>
      <c r="V21" s="69">
        <v>2.3923369999999999</v>
      </c>
      <c r="W21" s="69">
        <v>2.4220519999999999</v>
      </c>
      <c r="X21" s="69">
        <v>2.4467159999999999</v>
      </c>
      <c r="Y21" s="69">
        <v>2.475285</v>
      </c>
      <c r="Z21" s="69">
        <v>2.4606810000000001</v>
      </c>
      <c r="AA21" s="69">
        <v>2.4701740000000001</v>
      </c>
      <c r="AB21" s="69">
        <v>2.4977100000000001</v>
      </c>
      <c r="AC21" s="69">
        <v>2.4993979999999998</v>
      </c>
      <c r="AD21" s="69">
        <v>2.5036170000000002</v>
      </c>
      <c r="AE21" s="69">
        <v>2.5324460000000002</v>
      </c>
      <c r="AF21" s="69">
        <v>2.5594030000000001</v>
      </c>
      <c r="AG21" s="69">
        <v>2.5742419999999999</v>
      </c>
      <c r="AH21" s="69">
        <v>2.560476</v>
      </c>
      <c r="AI21" s="69">
        <v>2.574592</v>
      </c>
      <c r="AJ21" s="69">
        <v>2.6048260000000001</v>
      </c>
      <c r="AK21" s="69">
        <v>2.6125289999999999</v>
      </c>
      <c r="AL21" s="68">
        <v>7.0549999999999996E-3</v>
      </c>
    </row>
    <row r="22" spans="1:38">
      <c r="A22" s="65" t="s">
        <v>315</v>
      </c>
      <c r="B22" s="69">
        <v>0</v>
      </c>
      <c r="C22" s="69">
        <v>0</v>
      </c>
      <c r="D22" s="69">
        <v>0</v>
      </c>
      <c r="E22" s="69">
        <v>0</v>
      </c>
      <c r="F22" s="69">
        <v>0</v>
      </c>
      <c r="G22" s="69">
        <v>0</v>
      </c>
      <c r="H22" s="69">
        <v>0</v>
      </c>
      <c r="I22" s="69">
        <v>0</v>
      </c>
      <c r="J22" s="69">
        <v>0</v>
      </c>
      <c r="K22" s="69">
        <v>0</v>
      </c>
      <c r="L22" s="69">
        <v>0</v>
      </c>
      <c r="M22" s="69">
        <v>0</v>
      </c>
      <c r="N22" s="69">
        <v>0</v>
      </c>
      <c r="O22" s="69">
        <v>0</v>
      </c>
      <c r="P22" s="69">
        <v>0</v>
      </c>
      <c r="Q22" s="69">
        <v>0</v>
      </c>
      <c r="R22" s="69">
        <v>0</v>
      </c>
      <c r="S22" s="69">
        <v>0</v>
      </c>
      <c r="T22" s="69">
        <v>0</v>
      </c>
      <c r="U22" s="69">
        <v>0</v>
      </c>
      <c r="V22" s="69">
        <v>0</v>
      </c>
      <c r="W22" s="69">
        <v>0</v>
      </c>
      <c r="X22" s="69">
        <v>0</v>
      </c>
      <c r="Y22" s="69">
        <v>0</v>
      </c>
      <c r="Z22" s="69">
        <v>0</v>
      </c>
      <c r="AA22" s="69">
        <v>0</v>
      </c>
      <c r="AB22" s="69">
        <v>0</v>
      </c>
      <c r="AC22" s="69">
        <v>0</v>
      </c>
      <c r="AD22" s="69">
        <v>0</v>
      </c>
      <c r="AE22" s="69">
        <v>0</v>
      </c>
      <c r="AF22" s="69">
        <v>0</v>
      </c>
      <c r="AG22" s="69">
        <v>0</v>
      </c>
      <c r="AH22" s="69">
        <v>0</v>
      </c>
      <c r="AI22" s="69">
        <v>0</v>
      </c>
      <c r="AJ22" s="69">
        <v>0</v>
      </c>
      <c r="AK22" s="69">
        <v>0</v>
      </c>
      <c r="AL22" s="68" t="s">
        <v>43</v>
      </c>
    </row>
    <row r="23" spans="1:38">
      <c r="A23" s="65" t="s">
        <v>316</v>
      </c>
      <c r="B23" s="69">
        <v>0</v>
      </c>
      <c r="C23" s="69">
        <v>0</v>
      </c>
      <c r="D23" s="69">
        <v>0</v>
      </c>
      <c r="E23" s="69">
        <v>0</v>
      </c>
      <c r="F23" s="69">
        <v>0</v>
      </c>
      <c r="G23" s="69">
        <v>0</v>
      </c>
      <c r="H23" s="69">
        <v>0</v>
      </c>
      <c r="I23" s="69">
        <v>0</v>
      </c>
      <c r="J23" s="69">
        <v>0</v>
      </c>
      <c r="K23" s="69">
        <v>0</v>
      </c>
      <c r="L23" s="69">
        <v>0</v>
      </c>
      <c r="M23" s="69">
        <v>0</v>
      </c>
      <c r="N23" s="69">
        <v>0</v>
      </c>
      <c r="O23" s="69">
        <v>0</v>
      </c>
      <c r="P23" s="69">
        <v>0</v>
      </c>
      <c r="Q23" s="69">
        <v>0</v>
      </c>
      <c r="R23" s="69">
        <v>0</v>
      </c>
      <c r="S23" s="69">
        <v>0</v>
      </c>
      <c r="T23" s="69">
        <v>0</v>
      </c>
      <c r="U23" s="69">
        <v>0</v>
      </c>
      <c r="V23" s="69">
        <v>0</v>
      </c>
      <c r="W23" s="69">
        <v>0</v>
      </c>
      <c r="X23" s="69">
        <v>0</v>
      </c>
      <c r="Y23" s="69">
        <v>0</v>
      </c>
      <c r="Z23" s="69">
        <v>0</v>
      </c>
      <c r="AA23" s="69">
        <v>0</v>
      </c>
      <c r="AB23" s="69">
        <v>0</v>
      </c>
      <c r="AC23" s="69">
        <v>0</v>
      </c>
      <c r="AD23" s="69">
        <v>0</v>
      </c>
      <c r="AE23" s="69">
        <v>0</v>
      </c>
      <c r="AF23" s="69">
        <v>0</v>
      </c>
      <c r="AG23" s="69">
        <v>0</v>
      </c>
      <c r="AH23" s="69">
        <v>0</v>
      </c>
      <c r="AI23" s="69">
        <v>0</v>
      </c>
      <c r="AJ23" s="69">
        <v>0</v>
      </c>
      <c r="AK23" s="69">
        <v>0</v>
      </c>
      <c r="AL23" s="68" t="s">
        <v>43</v>
      </c>
    </row>
    <row r="24" spans="1:38">
      <c r="A24" s="65" t="s">
        <v>317</v>
      </c>
      <c r="B24" s="69">
        <v>1.613184</v>
      </c>
      <c r="C24" s="69">
        <v>2.1478609999999998</v>
      </c>
      <c r="D24" s="69">
        <v>2.434294</v>
      </c>
      <c r="E24" s="69">
        <v>5.3233470000000001</v>
      </c>
      <c r="F24" s="69">
        <v>11.277850000000001</v>
      </c>
      <c r="G24" s="69">
        <v>17.908241</v>
      </c>
      <c r="H24" s="69">
        <v>25.252002999999998</v>
      </c>
      <c r="I24" s="69">
        <v>31.522031999999999</v>
      </c>
      <c r="J24" s="69">
        <v>39.023955999999998</v>
      </c>
      <c r="K24" s="69">
        <v>44.945396000000002</v>
      </c>
      <c r="L24" s="69">
        <v>49.460621000000003</v>
      </c>
      <c r="M24" s="69">
        <v>49.382579999999997</v>
      </c>
      <c r="N24" s="69">
        <v>50.123626999999999</v>
      </c>
      <c r="O24" s="69">
        <v>49.625686999999999</v>
      </c>
      <c r="P24" s="69">
        <v>49.258857999999996</v>
      </c>
      <c r="Q24" s="69">
        <v>50.505634000000001</v>
      </c>
      <c r="R24" s="69">
        <v>50.491889999999998</v>
      </c>
      <c r="S24" s="69">
        <v>49.725990000000003</v>
      </c>
      <c r="T24" s="69">
        <v>50.099575000000002</v>
      </c>
      <c r="U24" s="69">
        <v>50.947246999999997</v>
      </c>
      <c r="V24" s="69">
        <v>51.07246</v>
      </c>
      <c r="W24" s="69">
        <v>51.016289</v>
      </c>
      <c r="X24" s="69">
        <v>51.292538</v>
      </c>
      <c r="Y24" s="69">
        <v>51.592734999999998</v>
      </c>
      <c r="Z24" s="69">
        <v>52.000332</v>
      </c>
      <c r="AA24" s="69">
        <v>52.874760000000002</v>
      </c>
      <c r="AB24" s="69">
        <v>53.231273999999999</v>
      </c>
      <c r="AC24" s="69">
        <v>53.720097000000003</v>
      </c>
      <c r="AD24" s="69">
        <v>54.332400999999997</v>
      </c>
      <c r="AE24" s="69">
        <v>55.122695999999998</v>
      </c>
      <c r="AF24" s="69">
        <v>54.894401999999999</v>
      </c>
      <c r="AG24" s="69">
        <v>55.279021999999998</v>
      </c>
      <c r="AH24" s="69">
        <v>56.248966000000003</v>
      </c>
      <c r="AI24" s="69">
        <v>56.754452000000001</v>
      </c>
      <c r="AJ24" s="69">
        <v>57.385162000000001</v>
      </c>
      <c r="AK24" s="69">
        <v>58.569674999999997</v>
      </c>
      <c r="AL24" s="68">
        <v>0.10211099999999999</v>
      </c>
    </row>
    <row r="25" spans="1:38">
      <c r="A25" s="65" t="s">
        <v>318</v>
      </c>
      <c r="B25" s="69">
        <v>880.73742700000003</v>
      </c>
      <c r="C25" s="69">
        <v>781.93090800000004</v>
      </c>
      <c r="D25" s="69">
        <v>825.11138900000003</v>
      </c>
      <c r="E25" s="69">
        <v>910.33325200000002</v>
      </c>
      <c r="F25" s="69">
        <v>1045.6632079999999</v>
      </c>
      <c r="G25" s="69">
        <v>1204.319336</v>
      </c>
      <c r="H25" s="69">
        <v>1420.157837</v>
      </c>
      <c r="I25" s="69">
        <v>1592.593384</v>
      </c>
      <c r="J25" s="69">
        <v>1741.235107</v>
      </c>
      <c r="K25" s="69">
        <v>1893.244629</v>
      </c>
      <c r="L25" s="69">
        <v>2051.5783689999998</v>
      </c>
      <c r="M25" s="69">
        <v>2063.2692870000001</v>
      </c>
      <c r="N25" s="69">
        <v>2112.7983399999998</v>
      </c>
      <c r="O25" s="69">
        <v>2136.611328</v>
      </c>
      <c r="P25" s="69">
        <v>2149.693115</v>
      </c>
      <c r="Q25" s="69">
        <v>2206.0551759999998</v>
      </c>
      <c r="R25" s="69">
        <v>2241.685547</v>
      </c>
      <c r="S25" s="69">
        <v>2264.8996579999998</v>
      </c>
      <c r="T25" s="69">
        <v>2306.6059570000002</v>
      </c>
      <c r="U25" s="69">
        <v>2372.8020019999999</v>
      </c>
      <c r="V25" s="69">
        <v>2405.9916990000002</v>
      </c>
      <c r="W25" s="69">
        <v>2443.7954100000002</v>
      </c>
      <c r="X25" s="69">
        <v>2477.4379880000001</v>
      </c>
      <c r="Y25" s="69">
        <v>2511.850586</v>
      </c>
      <c r="Z25" s="69">
        <v>2528.7565920000002</v>
      </c>
      <c r="AA25" s="69">
        <v>2567.163086</v>
      </c>
      <c r="AB25" s="69">
        <v>2601.1752929999998</v>
      </c>
      <c r="AC25" s="69">
        <v>2613.580078</v>
      </c>
      <c r="AD25" s="69">
        <v>2629.5341800000001</v>
      </c>
      <c r="AE25" s="69">
        <v>2665.3095699999999</v>
      </c>
      <c r="AF25" s="69">
        <v>2684.0153810000002</v>
      </c>
      <c r="AG25" s="69">
        <v>2704.0500489999999</v>
      </c>
      <c r="AH25" s="69">
        <v>2711.3291020000001</v>
      </c>
      <c r="AI25" s="69">
        <v>2726.810547</v>
      </c>
      <c r="AJ25" s="69">
        <v>2758.8940429999998</v>
      </c>
      <c r="AK25" s="69">
        <v>2787.8378910000001</v>
      </c>
      <c r="AL25" s="68">
        <v>3.8098E-2</v>
      </c>
    </row>
    <row r="26" spans="1:38">
      <c r="A26" s="65" t="s">
        <v>363</v>
      </c>
      <c r="B26" s="69">
        <v>11.554436000000001</v>
      </c>
      <c r="C26" s="69">
        <v>11.327017</v>
      </c>
      <c r="D26" s="69">
        <v>11.827845999999999</v>
      </c>
      <c r="E26" s="69">
        <v>13.571851000000001</v>
      </c>
      <c r="F26" s="69">
        <v>15.899537</v>
      </c>
      <c r="G26" s="69">
        <v>17.965796999999998</v>
      </c>
      <c r="H26" s="69">
        <v>20.516617</v>
      </c>
      <c r="I26" s="69">
        <v>22.793737</v>
      </c>
      <c r="J26" s="69">
        <v>24.906562999999998</v>
      </c>
      <c r="K26" s="69">
        <v>26.271045999999998</v>
      </c>
      <c r="L26" s="69">
        <v>28.179068000000001</v>
      </c>
      <c r="M26" s="69">
        <v>28.609729999999999</v>
      </c>
      <c r="N26" s="69">
        <v>28.800471999999999</v>
      </c>
      <c r="O26" s="69">
        <v>28.555313000000002</v>
      </c>
      <c r="P26" s="69">
        <v>28.534212</v>
      </c>
      <c r="Q26" s="69">
        <v>29.146633000000001</v>
      </c>
      <c r="R26" s="69">
        <v>29.305059</v>
      </c>
      <c r="S26" s="69">
        <v>29.265605999999998</v>
      </c>
      <c r="T26" s="69">
        <v>29.544331</v>
      </c>
      <c r="U26" s="69">
        <v>29.846488999999998</v>
      </c>
      <c r="V26" s="69">
        <v>30.071670999999998</v>
      </c>
      <c r="W26" s="69">
        <v>30.174472999999999</v>
      </c>
      <c r="X26" s="69">
        <v>30.283688999999999</v>
      </c>
      <c r="Y26" s="69">
        <v>30.344173000000001</v>
      </c>
      <c r="Z26" s="69">
        <v>30.724126999999999</v>
      </c>
      <c r="AA26" s="69">
        <v>31.073834999999999</v>
      </c>
      <c r="AB26" s="69">
        <v>31.137308000000001</v>
      </c>
      <c r="AC26" s="69">
        <v>31.266673999999998</v>
      </c>
      <c r="AD26" s="69">
        <v>31.404724000000002</v>
      </c>
      <c r="AE26" s="69">
        <v>31.472038000000001</v>
      </c>
      <c r="AF26" s="69">
        <v>31.366104</v>
      </c>
      <c r="AG26" s="69">
        <v>31.421119999999998</v>
      </c>
      <c r="AH26" s="69">
        <v>31.678829</v>
      </c>
      <c r="AI26" s="69">
        <v>31.681111999999999</v>
      </c>
      <c r="AJ26" s="69">
        <v>31.686904999999999</v>
      </c>
      <c r="AK26" s="69">
        <v>31.932652000000001</v>
      </c>
      <c r="AL26" s="68">
        <v>3.0953000000000001E-2</v>
      </c>
    </row>
    <row r="27" spans="1:38">
      <c r="A27" s="28" t="s">
        <v>364</v>
      </c>
      <c r="B27" s="44">
        <v>7622.5048829999996</v>
      </c>
      <c r="C27" s="44">
        <v>6903.2382809999999</v>
      </c>
      <c r="D27" s="44">
        <v>6976.0073240000002</v>
      </c>
      <c r="E27" s="44">
        <v>6707.5097660000001</v>
      </c>
      <c r="F27" s="44">
        <v>6576.689453</v>
      </c>
      <c r="G27" s="44">
        <v>6703.4008789999998</v>
      </c>
      <c r="H27" s="44">
        <v>6921.9887699999999</v>
      </c>
      <c r="I27" s="44">
        <v>6986.9780270000001</v>
      </c>
      <c r="J27" s="44">
        <v>6991.0693359999996</v>
      </c>
      <c r="K27" s="44">
        <v>7206.5825199999999</v>
      </c>
      <c r="L27" s="44">
        <v>7280.5048829999996</v>
      </c>
      <c r="M27" s="44">
        <v>7211.7753910000001</v>
      </c>
      <c r="N27" s="44">
        <v>7335.9848629999997</v>
      </c>
      <c r="O27" s="44">
        <v>7482.3598629999997</v>
      </c>
      <c r="P27" s="44">
        <v>7533.7392579999996</v>
      </c>
      <c r="Q27" s="44">
        <v>7568.8168949999999</v>
      </c>
      <c r="R27" s="44">
        <v>7649.4829099999997</v>
      </c>
      <c r="S27" s="44">
        <v>7739.1171880000002</v>
      </c>
      <c r="T27" s="44">
        <v>7807.2709960000002</v>
      </c>
      <c r="U27" s="44">
        <v>7950.0205079999996</v>
      </c>
      <c r="V27" s="44">
        <v>8000.8583980000003</v>
      </c>
      <c r="W27" s="44">
        <v>8098.8837890000004</v>
      </c>
      <c r="X27" s="44">
        <v>8180.7666019999997</v>
      </c>
      <c r="Y27" s="44">
        <v>8277.8681639999995</v>
      </c>
      <c r="Z27" s="44">
        <v>8230.5244139999995</v>
      </c>
      <c r="AA27" s="44">
        <v>8261.4941409999992</v>
      </c>
      <c r="AB27" s="44">
        <v>8353.8857420000004</v>
      </c>
      <c r="AC27" s="44">
        <v>8358.9960940000001</v>
      </c>
      <c r="AD27" s="44">
        <v>8373.0527340000008</v>
      </c>
      <c r="AE27" s="44">
        <v>8468.8173829999996</v>
      </c>
      <c r="AF27" s="44">
        <v>8557.0566409999992</v>
      </c>
      <c r="AG27" s="44">
        <v>8605.8359380000002</v>
      </c>
      <c r="AH27" s="44">
        <v>8558.8046880000002</v>
      </c>
      <c r="AI27" s="44">
        <v>8607.0546880000002</v>
      </c>
      <c r="AJ27" s="44">
        <v>8706.7324219999991</v>
      </c>
      <c r="AK27" s="44">
        <v>8730.3671880000002</v>
      </c>
      <c r="AL27" s="30">
        <v>6.9300000000000004E-3</v>
      </c>
    </row>
    <row r="28" spans="1:38">
      <c r="A28" s="28" t="s">
        <v>365</v>
      </c>
    </row>
    <row r="29" spans="1:38">
      <c r="A29" s="28" t="s">
        <v>321</v>
      </c>
    </row>
    <row r="30" spans="1:38">
      <c r="A30" s="65" t="s">
        <v>300</v>
      </c>
      <c r="B30" s="69">
        <v>6798.4111329999996</v>
      </c>
      <c r="C30" s="69">
        <v>7417.8251950000003</v>
      </c>
      <c r="D30" s="69">
        <v>7826.0722660000001</v>
      </c>
      <c r="E30" s="69">
        <v>7913.8955079999996</v>
      </c>
      <c r="F30" s="69">
        <v>7488.3789059999999</v>
      </c>
      <c r="G30" s="69">
        <v>7311.0043949999999</v>
      </c>
      <c r="H30" s="69">
        <v>7299.7148440000001</v>
      </c>
      <c r="I30" s="69">
        <v>7094.7456050000001</v>
      </c>
      <c r="J30" s="69">
        <v>6960.2617190000001</v>
      </c>
      <c r="K30" s="69">
        <v>7093.6176759999998</v>
      </c>
      <c r="L30" s="69">
        <v>7017.2612300000001</v>
      </c>
      <c r="M30" s="69">
        <v>6878.4179690000001</v>
      </c>
      <c r="N30" s="69">
        <v>6872.5</v>
      </c>
      <c r="O30" s="69">
        <v>6982.3466799999997</v>
      </c>
      <c r="P30" s="69">
        <v>6971.8798829999996</v>
      </c>
      <c r="Q30" s="69">
        <v>6904.4921880000002</v>
      </c>
      <c r="R30" s="69">
        <v>6884.5117190000001</v>
      </c>
      <c r="S30" s="69">
        <v>6861.5053710000002</v>
      </c>
      <c r="T30" s="69">
        <v>6874.861328</v>
      </c>
      <c r="U30" s="69">
        <v>6927.6132809999999</v>
      </c>
      <c r="V30" s="69">
        <v>6924.8686520000001</v>
      </c>
      <c r="W30" s="69">
        <v>6938.2783200000003</v>
      </c>
      <c r="X30" s="69">
        <v>6995.2270509999998</v>
      </c>
      <c r="Y30" s="69">
        <v>7082.451172</v>
      </c>
      <c r="Z30" s="69">
        <v>7002.1875</v>
      </c>
      <c r="AA30" s="69">
        <v>6996.2036129999997</v>
      </c>
      <c r="AB30" s="69">
        <v>7058.8764650000003</v>
      </c>
      <c r="AC30" s="69">
        <v>7055.6689450000003</v>
      </c>
      <c r="AD30" s="69">
        <v>7066.4472660000001</v>
      </c>
      <c r="AE30" s="69">
        <v>7149.1191410000001</v>
      </c>
      <c r="AF30" s="69">
        <v>7233.3032229999999</v>
      </c>
      <c r="AG30" s="69">
        <v>7282.2006840000004</v>
      </c>
      <c r="AH30" s="69">
        <v>7244.0981449999999</v>
      </c>
      <c r="AI30" s="69">
        <v>7325.5317379999997</v>
      </c>
      <c r="AJ30" s="69">
        <v>7425.1044920000004</v>
      </c>
      <c r="AK30" s="69">
        <v>7409.2026370000003</v>
      </c>
      <c r="AL30" s="68">
        <v>-3.4E-5</v>
      </c>
    </row>
    <row r="31" spans="1:38">
      <c r="A31" s="65" t="s">
        <v>301</v>
      </c>
      <c r="B31" s="69">
        <v>51.820498999999998</v>
      </c>
      <c r="C31" s="69">
        <v>145.498932</v>
      </c>
      <c r="D31" s="69">
        <v>171.96298200000001</v>
      </c>
      <c r="E31" s="69">
        <v>162.40441899999999</v>
      </c>
      <c r="F31" s="69">
        <v>187.88072199999999</v>
      </c>
      <c r="G31" s="69">
        <v>192.04557800000001</v>
      </c>
      <c r="H31" s="69">
        <v>204.991409</v>
      </c>
      <c r="I31" s="69">
        <v>213.40373199999999</v>
      </c>
      <c r="J31" s="69">
        <v>215.71167</v>
      </c>
      <c r="K31" s="69">
        <v>224.434708</v>
      </c>
      <c r="L31" s="69">
        <v>221.251678</v>
      </c>
      <c r="M31" s="69">
        <v>213.423813</v>
      </c>
      <c r="N31" s="69">
        <v>208.98556500000001</v>
      </c>
      <c r="O31" s="69">
        <v>210.38537600000001</v>
      </c>
      <c r="P31" s="69">
        <v>208.63739000000001</v>
      </c>
      <c r="Q31" s="69">
        <v>204.39408900000001</v>
      </c>
      <c r="R31" s="69">
        <v>203.447372</v>
      </c>
      <c r="S31" s="69">
        <v>201.79896500000001</v>
      </c>
      <c r="T31" s="69">
        <v>201.63504</v>
      </c>
      <c r="U31" s="69">
        <v>204.13938899999999</v>
      </c>
      <c r="V31" s="69">
        <v>204.08871500000001</v>
      </c>
      <c r="W31" s="69">
        <v>206.07008400000001</v>
      </c>
      <c r="X31" s="69">
        <v>209.16593900000001</v>
      </c>
      <c r="Y31" s="69">
        <v>213.58422899999999</v>
      </c>
      <c r="Z31" s="69">
        <v>212.095764</v>
      </c>
      <c r="AA31" s="69">
        <v>213.257294</v>
      </c>
      <c r="AB31" s="69">
        <v>218.34343000000001</v>
      </c>
      <c r="AC31" s="69">
        <v>219.86979700000001</v>
      </c>
      <c r="AD31" s="69">
        <v>222.05006399999999</v>
      </c>
      <c r="AE31" s="69">
        <v>227.14299</v>
      </c>
      <c r="AF31" s="69">
        <v>229.58914200000001</v>
      </c>
      <c r="AG31" s="69">
        <v>228.64820900000001</v>
      </c>
      <c r="AH31" s="69">
        <v>223.58702099999999</v>
      </c>
      <c r="AI31" s="69">
        <v>225.06558200000001</v>
      </c>
      <c r="AJ31" s="69">
        <v>225.56868</v>
      </c>
      <c r="AK31" s="69">
        <v>227.52088900000001</v>
      </c>
      <c r="AL31" s="68">
        <v>1.3236E-2</v>
      </c>
    </row>
    <row r="32" spans="1:38">
      <c r="A32" s="65" t="s">
        <v>322</v>
      </c>
      <c r="B32" s="69">
        <v>6850.2314450000003</v>
      </c>
      <c r="C32" s="69">
        <v>7563.3242190000001</v>
      </c>
      <c r="D32" s="69">
        <v>7998.0351559999999</v>
      </c>
      <c r="E32" s="69">
        <v>8076.2998049999997</v>
      </c>
      <c r="F32" s="69">
        <v>7676.2597660000001</v>
      </c>
      <c r="G32" s="69">
        <v>7503.0498049999997</v>
      </c>
      <c r="H32" s="69">
        <v>7504.7060549999997</v>
      </c>
      <c r="I32" s="69">
        <v>7308.1494140000004</v>
      </c>
      <c r="J32" s="69">
        <v>7175.9736329999996</v>
      </c>
      <c r="K32" s="69">
        <v>7318.0522460000002</v>
      </c>
      <c r="L32" s="69">
        <v>7238.5126950000003</v>
      </c>
      <c r="M32" s="69">
        <v>7091.841797</v>
      </c>
      <c r="N32" s="69">
        <v>7081.4853519999997</v>
      </c>
      <c r="O32" s="69">
        <v>7192.7319340000004</v>
      </c>
      <c r="P32" s="69">
        <v>7180.5170900000003</v>
      </c>
      <c r="Q32" s="69">
        <v>7108.8862300000001</v>
      </c>
      <c r="R32" s="69">
        <v>7087.9589839999999</v>
      </c>
      <c r="S32" s="69">
        <v>7063.3041990000002</v>
      </c>
      <c r="T32" s="69">
        <v>7076.4965819999998</v>
      </c>
      <c r="U32" s="69">
        <v>7131.7524409999996</v>
      </c>
      <c r="V32" s="69">
        <v>7128.9575199999999</v>
      </c>
      <c r="W32" s="69">
        <v>7144.3486329999996</v>
      </c>
      <c r="X32" s="69">
        <v>7204.3930659999996</v>
      </c>
      <c r="Y32" s="69">
        <v>7296.0351559999999</v>
      </c>
      <c r="Z32" s="69">
        <v>7214.283203</v>
      </c>
      <c r="AA32" s="69">
        <v>7209.4609380000002</v>
      </c>
      <c r="AB32" s="69">
        <v>7277.2197269999997</v>
      </c>
      <c r="AC32" s="69">
        <v>7275.5385740000002</v>
      </c>
      <c r="AD32" s="69">
        <v>7288.4975590000004</v>
      </c>
      <c r="AE32" s="69">
        <v>7376.2622069999998</v>
      </c>
      <c r="AF32" s="69">
        <v>7462.892578</v>
      </c>
      <c r="AG32" s="69">
        <v>7510.8491210000002</v>
      </c>
      <c r="AH32" s="69">
        <v>7467.6850590000004</v>
      </c>
      <c r="AI32" s="69">
        <v>7550.5971680000002</v>
      </c>
      <c r="AJ32" s="69">
        <v>7650.6733400000003</v>
      </c>
      <c r="AK32" s="69">
        <v>7636.7236329999996</v>
      </c>
      <c r="AL32" s="68">
        <v>2.8400000000000002E-4</v>
      </c>
    </row>
    <row r="33" spans="1:38">
      <c r="A33" s="28" t="s">
        <v>323</v>
      </c>
    </row>
    <row r="34" spans="1:38">
      <c r="A34" s="65" t="s">
        <v>304</v>
      </c>
      <c r="B34" s="69">
        <v>1675.7982179999999</v>
      </c>
      <c r="C34" s="69">
        <v>1795.528687</v>
      </c>
      <c r="D34" s="69">
        <v>1901.5261230000001</v>
      </c>
      <c r="E34" s="69">
        <v>1929.5089109999999</v>
      </c>
      <c r="F34" s="69">
        <v>1839.5610349999999</v>
      </c>
      <c r="G34" s="69">
        <v>1806.877808</v>
      </c>
      <c r="H34" s="69">
        <v>1818.89978</v>
      </c>
      <c r="I34" s="69">
        <v>1780.440918</v>
      </c>
      <c r="J34" s="69">
        <v>1757.7066649999999</v>
      </c>
      <c r="K34" s="69">
        <v>1800.3120120000001</v>
      </c>
      <c r="L34" s="69">
        <v>1786.3698730000001</v>
      </c>
      <c r="M34" s="69">
        <v>1752.640625</v>
      </c>
      <c r="N34" s="69">
        <v>1751.4993899999999</v>
      </c>
      <c r="O34" s="69">
        <v>1776.1807859999999</v>
      </c>
      <c r="P34" s="69">
        <v>1772.22522</v>
      </c>
      <c r="Q34" s="69">
        <v>1766.044922</v>
      </c>
      <c r="R34" s="69">
        <v>1772.044189</v>
      </c>
      <c r="S34" s="69">
        <v>1776.877563</v>
      </c>
      <c r="T34" s="69">
        <v>1799.209961</v>
      </c>
      <c r="U34" s="69">
        <v>1846.4169919999999</v>
      </c>
      <c r="V34" s="69">
        <v>1863.4647219999999</v>
      </c>
      <c r="W34" s="69">
        <v>1846.959106</v>
      </c>
      <c r="X34" s="69">
        <v>1837.4176030000001</v>
      </c>
      <c r="Y34" s="69">
        <v>1827.2250979999999</v>
      </c>
      <c r="Z34" s="69">
        <v>1780.61499</v>
      </c>
      <c r="AA34" s="69">
        <v>1773.0146480000001</v>
      </c>
      <c r="AB34" s="69">
        <v>1787.6929929999999</v>
      </c>
      <c r="AC34" s="69">
        <v>1786.4910890000001</v>
      </c>
      <c r="AD34" s="69">
        <v>1788.93103</v>
      </c>
      <c r="AE34" s="69">
        <v>1808.8857419999999</v>
      </c>
      <c r="AF34" s="69">
        <v>1826.7889399999999</v>
      </c>
      <c r="AG34" s="69">
        <v>1837.9907229999999</v>
      </c>
      <c r="AH34" s="69">
        <v>1829.0760499999999</v>
      </c>
      <c r="AI34" s="69">
        <v>1847.930664</v>
      </c>
      <c r="AJ34" s="69">
        <v>1871.5900879999999</v>
      </c>
      <c r="AK34" s="69">
        <v>1868.2410890000001</v>
      </c>
      <c r="AL34" s="68">
        <v>1.168E-3</v>
      </c>
    </row>
    <row r="35" spans="1:38">
      <c r="A35" s="65" t="s">
        <v>305</v>
      </c>
      <c r="B35" s="69">
        <v>7.6767029999999998</v>
      </c>
      <c r="C35" s="69">
        <v>9.2790879999999998</v>
      </c>
      <c r="D35" s="69">
        <v>10.475163</v>
      </c>
      <c r="E35" s="69">
        <v>9.0922929999999997</v>
      </c>
      <c r="F35" s="69">
        <v>15.992036000000001</v>
      </c>
      <c r="G35" s="69">
        <v>23.957729</v>
      </c>
      <c r="H35" s="69">
        <v>33.155472000000003</v>
      </c>
      <c r="I35" s="69">
        <v>40.816558999999998</v>
      </c>
      <c r="J35" s="69">
        <v>49.923175999999998</v>
      </c>
      <c r="K35" s="69">
        <v>57.333312999999997</v>
      </c>
      <c r="L35" s="69">
        <v>62.725178</v>
      </c>
      <c r="M35" s="69">
        <v>62.641159000000002</v>
      </c>
      <c r="N35" s="69">
        <v>63.520893000000001</v>
      </c>
      <c r="O35" s="69">
        <v>62.924191</v>
      </c>
      <c r="P35" s="69">
        <v>62.475245999999999</v>
      </c>
      <c r="Q35" s="69">
        <v>63.957110999999998</v>
      </c>
      <c r="R35" s="69">
        <v>63.906028999999997</v>
      </c>
      <c r="S35" s="69">
        <v>62.934657999999999</v>
      </c>
      <c r="T35" s="69">
        <v>63.313445999999999</v>
      </c>
      <c r="U35" s="69">
        <v>64.309723000000005</v>
      </c>
      <c r="V35" s="69">
        <v>64.358481999999995</v>
      </c>
      <c r="W35" s="69">
        <v>64.191428999999999</v>
      </c>
      <c r="X35" s="69">
        <v>64.370284999999996</v>
      </c>
      <c r="Y35" s="69">
        <v>64.588813999999999</v>
      </c>
      <c r="Z35" s="69">
        <v>64.862647999999993</v>
      </c>
      <c r="AA35" s="69">
        <v>65.678825000000003</v>
      </c>
      <c r="AB35" s="69">
        <v>65.844948000000002</v>
      </c>
      <c r="AC35" s="69">
        <v>66.119300999999993</v>
      </c>
      <c r="AD35" s="69">
        <v>66.520477</v>
      </c>
      <c r="AE35" s="69">
        <v>67.111900000000006</v>
      </c>
      <c r="AF35" s="69">
        <v>66.446280999999999</v>
      </c>
      <c r="AG35" s="69">
        <v>66.470009000000005</v>
      </c>
      <c r="AH35" s="69">
        <v>67.147354000000007</v>
      </c>
      <c r="AI35" s="69">
        <v>67.233810000000005</v>
      </c>
      <c r="AJ35" s="69">
        <v>67.457458000000003</v>
      </c>
      <c r="AK35" s="69">
        <v>68.274544000000006</v>
      </c>
      <c r="AL35" s="68">
        <v>6.0456000000000003E-2</v>
      </c>
    </row>
    <row r="36" spans="1:38">
      <c r="A36" s="65" t="s">
        <v>306</v>
      </c>
      <c r="B36" s="69">
        <v>4.8385559999999996</v>
      </c>
      <c r="C36" s="69">
        <v>6.442361</v>
      </c>
      <c r="D36" s="69">
        <v>7.3008329999999999</v>
      </c>
      <c r="E36" s="69">
        <v>5.3606819999999997</v>
      </c>
      <c r="F36" s="69">
        <v>11.362897999999999</v>
      </c>
      <c r="G36" s="69">
        <v>18.266895000000002</v>
      </c>
      <c r="H36" s="69">
        <v>25.967352000000002</v>
      </c>
      <c r="I36" s="69">
        <v>32.474578999999999</v>
      </c>
      <c r="J36" s="69">
        <v>40.201003999999998</v>
      </c>
      <c r="K36" s="69">
        <v>46.494338999999997</v>
      </c>
      <c r="L36" s="69">
        <v>51.225600999999997</v>
      </c>
      <c r="M36" s="69">
        <v>51.358333999999999</v>
      </c>
      <c r="N36" s="69">
        <v>52.283557999999999</v>
      </c>
      <c r="O36" s="69">
        <v>51.955920999999996</v>
      </c>
      <c r="P36" s="69">
        <v>51.754916999999999</v>
      </c>
      <c r="Q36" s="69">
        <v>53.180748000000001</v>
      </c>
      <c r="R36" s="69">
        <v>53.337856000000002</v>
      </c>
      <c r="S36" s="69">
        <v>52.731997999999997</v>
      </c>
      <c r="T36" s="69">
        <v>53.256171999999999</v>
      </c>
      <c r="U36" s="69">
        <v>54.288963000000003</v>
      </c>
      <c r="V36" s="69">
        <v>54.533011999999999</v>
      </c>
      <c r="W36" s="69">
        <v>54.588031999999998</v>
      </c>
      <c r="X36" s="69">
        <v>54.946133000000003</v>
      </c>
      <c r="Y36" s="69">
        <v>55.317141999999997</v>
      </c>
      <c r="Z36" s="69">
        <v>55.699523999999997</v>
      </c>
      <c r="AA36" s="69">
        <v>56.535862000000002</v>
      </c>
      <c r="AB36" s="69">
        <v>56.761200000000002</v>
      </c>
      <c r="AC36" s="69">
        <v>57.046421000000002</v>
      </c>
      <c r="AD36" s="69">
        <v>57.432980000000001</v>
      </c>
      <c r="AE36" s="69">
        <v>57.989806999999999</v>
      </c>
      <c r="AF36" s="69">
        <v>57.493220999999998</v>
      </c>
      <c r="AG36" s="69">
        <v>57.572631999999999</v>
      </c>
      <c r="AH36" s="69">
        <v>58.181789000000002</v>
      </c>
      <c r="AI36" s="69">
        <v>58.309131999999998</v>
      </c>
      <c r="AJ36" s="69">
        <v>58.555835999999999</v>
      </c>
      <c r="AK36" s="69">
        <v>59.298850999999999</v>
      </c>
      <c r="AL36" s="68">
        <v>6.7462999999999995E-2</v>
      </c>
    </row>
    <row r="37" spans="1:38">
      <c r="A37" s="65" t="s">
        <v>307</v>
      </c>
      <c r="B37" s="69">
        <v>10.919738000000001</v>
      </c>
      <c r="C37" s="69">
        <v>14.714501</v>
      </c>
      <c r="D37" s="69">
        <v>16.73028</v>
      </c>
      <c r="E37" s="69">
        <v>16.583998000000001</v>
      </c>
      <c r="F37" s="69">
        <v>20.136880999999999</v>
      </c>
      <c r="G37" s="69">
        <v>23.966753000000001</v>
      </c>
      <c r="H37" s="69">
        <v>28.248505000000002</v>
      </c>
      <c r="I37" s="69">
        <v>34.887974</v>
      </c>
      <c r="J37" s="69">
        <v>36.075668</v>
      </c>
      <c r="K37" s="69">
        <v>39.209583000000002</v>
      </c>
      <c r="L37" s="69">
        <v>41.127819000000002</v>
      </c>
      <c r="M37" s="69">
        <v>41.262829000000004</v>
      </c>
      <c r="N37" s="69">
        <v>42.043315999999997</v>
      </c>
      <c r="O37" s="69">
        <v>41.876038000000001</v>
      </c>
      <c r="P37" s="69">
        <v>41.767792</v>
      </c>
      <c r="Q37" s="69">
        <v>42.837605000000003</v>
      </c>
      <c r="R37" s="69">
        <v>42.806652</v>
      </c>
      <c r="S37" s="69">
        <v>42.194884999999999</v>
      </c>
      <c r="T37" s="69">
        <v>42.464241000000001</v>
      </c>
      <c r="U37" s="69">
        <v>43.119598000000003</v>
      </c>
      <c r="V37" s="69">
        <v>43.149231</v>
      </c>
      <c r="W37" s="69">
        <v>43.013396999999998</v>
      </c>
      <c r="X37" s="69">
        <v>43.134438000000003</v>
      </c>
      <c r="Y37" s="69">
        <v>43.277706000000002</v>
      </c>
      <c r="Z37" s="69">
        <v>43.442509000000001</v>
      </c>
      <c r="AA37" s="69">
        <v>43.986027</v>
      </c>
      <c r="AB37" s="69">
        <v>44.102210999999997</v>
      </c>
      <c r="AC37" s="69">
        <v>44.273125</v>
      </c>
      <c r="AD37" s="69">
        <v>44.529099000000002</v>
      </c>
      <c r="AE37" s="69">
        <v>44.917670999999999</v>
      </c>
      <c r="AF37" s="69">
        <v>44.473503000000001</v>
      </c>
      <c r="AG37" s="69">
        <v>44.480376999999997</v>
      </c>
      <c r="AH37" s="69">
        <v>44.912849000000001</v>
      </c>
      <c r="AI37" s="69">
        <v>44.981273999999999</v>
      </c>
      <c r="AJ37" s="69">
        <v>45.123942999999997</v>
      </c>
      <c r="AK37" s="69">
        <v>45.637977999999997</v>
      </c>
      <c r="AL37" s="68">
        <v>3.3852E-2</v>
      </c>
    </row>
    <row r="38" spans="1:38">
      <c r="A38" s="65" t="s">
        <v>308</v>
      </c>
      <c r="B38" s="69">
        <v>8.6767640000000004</v>
      </c>
      <c r="C38" s="69">
        <v>10.583958000000001</v>
      </c>
      <c r="D38" s="69">
        <v>11.994391</v>
      </c>
      <c r="E38" s="69">
        <v>11.003075000000001</v>
      </c>
      <c r="F38" s="69">
        <v>13.980397999999999</v>
      </c>
      <c r="G38" s="69">
        <v>17.283545</v>
      </c>
      <c r="H38" s="69">
        <v>21.276833</v>
      </c>
      <c r="I38" s="69">
        <v>26.642745999999999</v>
      </c>
      <c r="J38" s="69">
        <v>27.478064</v>
      </c>
      <c r="K38" s="69">
        <v>29.810846000000002</v>
      </c>
      <c r="L38" s="69">
        <v>31.283871000000001</v>
      </c>
      <c r="M38" s="69">
        <v>31.259615</v>
      </c>
      <c r="N38" s="69">
        <v>31.754173000000002</v>
      </c>
      <c r="O38" s="69">
        <v>31.49633</v>
      </c>
      <c r="P38" s="69">
        <v>31.321850000000001</v>
      </c>
      <c r="Q38" s="69">
        <v>32.128433000000001</v>
      </c>
      <c r="R38" s="69">
        <v>32.138317000000001</v>
      </c>
      <c r="S38" s="69">
        <v>31.696569</v>
      </c>
      <c r="T38" s="69">
        <v>31.941272999999999</v>
      </c>
      <c r="U38" s="69">
        <v>32.491374999999998</v>
      </c>
      <c r="V38" s="69">
        <v>32.564590000000003</v>
      </c>
      <c r="W38" s="69">
        <v>32.526867000000003</v>
      </c>
      <c r="X38" s="69">
        <v>32.667926999999999</v>
      </c>
      <c r="Y38" s="69">
        <v>32.816135000000003</v>
      </c>
      <c r="Z38" s="69">
        <v>33.005614999999999</v>
      </c>
      <c r="AA38" s="69">
        <v>33.468215999999998</v>
      </c>
      <c r="AB38" s="69">
        <v>33.579891000000003</v>
      </c>
      <c r="AC38" s="69">
        <v>33.731380000000001</v>
      </c>
      <c r="AD38" s="69">
        <v>33.943320999999997</v>
      </c>
      <c r="AE38" s="69">
        <v>34.249583999999999</v>
      </c>
      <c r="AF38" s="69">
        <v>33.908447000000002</v>
      </c>
      <c r="AG38" s="69">
        <v>33.922722</v>
      </c>
      <c r="AH38" s="69">
        <v>34.277172</v>
      </c>
      <c r="AI38" s="69">
        <v>34.323600999999996</v>
      </c>
      <c r="AJ38" s="69">
        <v>34.434897999999997</v>
      </c>
      <c r="AK38" s="69">
        <v>34.858829</v>
      </c>
      <c r="AL38" s="68">
        <v>3.5680000000000003E-2</v>
      </c>
    </row>
    <row r="39" spans="1:38">
      <c r="A39" s="65" t="s">
        <v>309</v>
      </c>
      <c r="B39" s="69">
        <v>0</v>
      </c>
      <c r="C39" s="69">
        <v>0</v>
      </c>
      <c r="D39" s="69">
        <v>0</v>
      </c>
      <c r="E39" s="69">
        <v>0.115926</v>
      </c>
      <c r="F39" s="69">
        <v>0.27912700000000001</v>
      </c>
      <c r="G39" s="69">
        <v>0.52452299999999996</v>
      </c>
      <c r="H39" s="69">
        <v>0.82736399999999999</v>
      </c>
      <c r="I39" s="69">
        <v>1.0133939999999999</v>
      </c>
      <c r="J39" s="69">
        <v>1.1414329999999999</v>
      </c>
      <c r="K39" s="69">
        <v>1.297293</v>
      </c>
      <c r="L39" s="69">
        <v>1.303175</v>
      </c>
      <c r="M39" s="69">
        <v>1.3641749999999999</v>
      </c>
      <c r="N39" s="69">
        <v>1.4242239999999999</v>
      </c>
      <c r="O39" s="69">
        <v>1.4854039999999999</v>
      </c>
      <c r="P39" s="69">
        <v>1.5291939999999999</v>
      </c>
      <c r="Q39" s="69">
        <v>1.5640849999999999</v>
      </c>
      <c r="R39" s="69">
        <v>1.60283</v>
      </c>
      <c r="S39" s="69">
        <v>1.6360479999999999</v>
      </c>
      <c r="T39" s="69">
        <v>1.666841</v>
      </c>
      <c r="U39" s="69">
        <v>1.710456</v>
      </c>
      <c r="V39" s="69">
        <v>1.7337480000000001</v>
      </c>
      <c r="W39" s="69">
        <v>1.765361</v>
      </c>
      <c r="X39" s="69">
        <v>1.7998639999999999</v>
      </c>
      <c r="Y39" s="69">
        <v>1.8390629999999999</v>
      </c>
      <c r="Z39" s="69">
        <v>1.844314</v>
      </c>
      <c r="AA39" s="69">
        <v>1.870287</v>
      </c>
      <c r="AB39" s="69">
        <v>1.9092</v>
      </c>
      <c r="AC39" s="69">
        <v>1.9244889999999999</v>
      </c>
      <c r="AD39" s="69">
        <v>1.941794</v>
      </c>
      <c r="AE39" s="69">
        <v>1.9757690000000001</v>
      </c>
      <c r="AF39" s="69">
        <v>1.999117</v>
      </c>
      <c r="AG39" s="69">
        <v>2.0026269999999999</v>
      </c>
      <c r="AH39" s="69">
        <v>1.982308</v>
      </c>
      <c r="AI39" s="69">
        <v>1.994068</v>
      </c>
      <c r="AJ39" s="69">
        <v>2.0063610000000001</v>
      </c>
      <c r="AK39" s="69">
        <v>2.019819</v>
      </c>
      <c r="AL39" s="68" t="s">
        <v>43</v>
      </c>
    </row>
    <row r="40" spans="1:38">
      <c r="A40" s="65" t="s">
        <v>310</v>
      </c>
      <c r="B40" s="69">
        <v>21.994651999999999</v>
      </c>
      <c r="C40" s="69">
        <v>31.237991000000001</v>
      </c>
      <c r="D40" s="69">
        <v>33.365760999999999</v>
      </c>
      <c r="E40" s="69">
        <v>47.012096</v>
      </c>
      <c r="F40" s="69">
        <v>49.083159999999999</v>
      </c>
      <c r="G40" s="69">
        <v>50.866351999999999</v>
      </c>
      <c r="H40" s="69">
        <v>53.443409000000003</v>
      </c>
      <c r="I40" s="69">
        <v>53.580151000000001</v>
      </c>
      <c r="J40" s="69">
        <v>55.235115</v>
      </c>
      <c r="K40" s="69">
        <v>55.557034000000002</v>
      </c>
      <c r="L40" s="69">
        <v>54.337783999999999</v>
      </c>
      <c r="M40" s="69">
        <v>54.528454000000004</v>
      </c>
      <c r="N40" s="69">
        <v>55.542999000000002</v>
      </c>
      <c r="O40" s="69">
        <v>55.669494999999998</v>
      </c>
      <c r="P40" s="69">
        <v>55.717441999999998</v>
      </c>
      <c r="Q40" s="69">
        <v>56.980998999999997</v>
      </c>
      <c r="R40" s="69">
        <v>57.213191999999999</v>
      </c>
      <c r="S40" s="69">
        <v>56.798896999999997</v>
      </c>
      <c r="T40" s="69">
        <v>57.271144999999997</v>
      </c>
      <c r="U40" s="69">
        <v>58.270690999999999</v>
      </c>
      <c r="V40" s="69">
        <v>58.453716</v>
      </c>
      <c r="W40" s="69">
        <v>58.543151999999999</v>
      </c>
      <c r="X40" s="69">
        <v>58.865810000000003</v>
      </c>
      <c r="Y40" s="69">
        <v>59.272658999999997</v>
      </c>
      <c r="Z40" s="69">
        <v>59.381931000000002</v>
      </c>
      <c r="AA40" s="69">
        <v>60.001637000000002</v>
      </c>
      <c r="AB40" s="69">
        <v>60.261676999999999</v>
      </c>
      <c r="AC40" s="69">
        <v>60.412086000000002</v>
      </c>
      <c r="AD40" s="69">
        <v>60.682006999999999</v>
      </c>
      <c r="AE40" s="69">
        <v>61.242592000000002</v>
      </c>
      <c r="AF40" s="69">
        <v>60.962542999999997</v>
      </c>
      <c r="AG40" s="69">
        <v>61.071784999999998</v>
      </c>
      <c r="AH40" s="69">
        <v>61.437168</v>
      </c>
      <c r="AI40" s="69">
        <v>61.635207999999999</v>
      </c>
      <c r="AJ40" s="69">
        <v>61.998299000000003</v>
      </c>
      <c r="AK40" s="69">
        <v>62.527617999999997</v>
      </c>
      <c r="AL40" s="68">
        <v>2.0621E-2</v>
      </c>
    </row>
    <row r="41" spans="1:38">
      <c r="A41" s="65" t="s">
        <v>311</v>
      </c>
      <c r="B41" s="69">
        <v>20.583641</v>
      </c>
      <c r="C41" s="69">
        <v>24.577375</v>
      </c>
      <c r="D41" s="69">
        <v>27.389945999999998</v>
      </c>
      <c r="E41" s="69">
        <v>34.956242000000003</v>
      </c>
      <c r="F41" s="69">
        <v>36.373848000000002</v>
      </c>
      <c r="G41" s="69">
        <v>37.503849000000002</v>
      </c>
      <c r="H41" s="69">
        <v>39.480637000000002</v>
      </c>
      <c r="I41" s="69">
        <v>39.441715000000002</v>
      </c>
      <c r="J41" s="69">
        <v>40.534367000000003</v>
      </c>
      <c r="K41" s="69">
        <v>40.313599000000004</v>
      </c>
      <c r="L41" s="69">
        <v>39.009253999999999</v>
      </c>
      <c r="M41" s="69">
        <v>38.843788000000004</v>
      </c>
      <c r="N41" s="69">
        <v>39.299079999999996</v>
      </c>
      <c r="O41" s="69">
        <v>39.018039999999999</v>
      </c>
      <c r="P41" s="69">
        <v>38.730567999999998</v>
      </c>
      <c r="Q41" s="69">
        <v>39.478737000000002</v>
      </c>
      <c r="R41" s="69">
        <v>39.425114000000001</v>
      </c>
      <c r="S41" s="69">
        <v>38.868400999999999</v>
      </c>
      <c r="T41" s="69">
        <v>39.083911999999998</v>
      </c>
      <c r="U41" s="69">
        <v>39.654964</v>
      </c>
      <c r="V41" s="69">
        <v>39.670467000000002</v>
      </c>
      <c r="W41" s="69">
        <v>39.555489000000001</v>
      </c>
      <c r="X41" s="69">
        <v>39.667717000000003</v>
      </c>
      <c r="Y41" s="69">
        <v>39.80574</v>
      </c>
      <c r="Z41" s="69">
        <v>39.872920999999998</v>
      </c>
      <c r="AA41" s="69">
        <v>40.305897000000002</v>
      </c>
      <c r="AB41" s="69">
        <v>40.434044</v>
      </c>
      <c r="AC41" s="69">
        <v>40.568435999999998</v>
      </c>
      <c r="AD41" s="69">
        <v>40.778751</v>
      </c>
      <c r="AE41" s="69">
        <v>41.139946000000002</v>
      </c>
      <c r="AF41" s="69">
        <v>40.814812000000003</v>
      </c>
      <c r="AG41" s="69">
        <v>40.840485000000001</v>
      </c>
      <c r="AH41" s="69">
        <v>41.174563999999997</v>
      </c>
      <c r="AI41" s="69">
        <v>41.272533000000003</v>
      </c>
      <c r="AJ41" s="69">
        <v>41.444012000000001</v>
      </c>
      <c r="AK41" s="69">
        <v>41.861595000000001</v>
      </c>
      <c r="AL41" s="68">
        <v>1.5786000000000001E-2</v>
      </c>
    </row>
    <row r="42" spans="1:38">
      <c r="A42" s="65" t="s">
        <v>312</v>
      </c>
      <c r="B42" s="69">
        <v>13.814477999999999</v>
      </c>
      <c r="C42" s="69">
        <v>15.323236</v>
      </c>
      <c r="D42" s="69">
        <v>16.268751000000002</v>
      </c>
      <c r="E42" s="69">
        <v>16.514762999999999</v>
      </c>
      <c r="F42" s="69">
        <v>15.771499</v>
      </c>
      <c r="G42" s="69">
        <v>15.416365000000001</v>
      </c>
      <c r="H42" s="69">
        <v>15.535439</v>
      </c>
      <c r="I42" s="69">
        <v>15.219582000000001</v>
      </c>
      <c r="J42" s="69">
        <v>15.017288000000001</v>
      </c>
      <c r="K42" s="69">
        <v>15.352854000000001</v>
      </c>
      <c r="L42" s="69">
        <v>15.220584000000001</v>
      </c>
      <c r="M42" s="69">
        <v>14.935093</v>
      </c>
      <c r="N42" s="69">
        <v>14.925452999999999</v>
      </c>
      <c r="O42" s="69">
        <v>15.142828</v>
      </c>
      <c r="P42" s="69">
        <v>15.114174999999999</v>
      </c>
      <c r="Q42" s="69">
        <v>15.0024</v>
      </c>
      <c r="R42" s="69">
        <v>14.981464000000001</v>
      </c>
      <c r="S42" s="69">
        <v>14.944456000000001</v>
      </c>
      <c r="T42" s="69">
        <v>15.006582</v>
      </c>
      <c r="U42" s="69">
        <v>15.184172</v>
      </c>
      <c r="V42" s="69">
        <v>15.209294</v>
      </c>
      <c r="W42" s="69">
        <v>15.211058</v>
      </c>
      <c r="X42" s="69">
        <v>15.296851999999999</v>
      </c>
      <c r="Y42" s="69">
        <v>15.434341</v>
      </c>
      <c r="Z42" s="69">
        <v>15.231259</v>
      </c>
      <c r="AA42" s="69">
        <v>15.221304</v>
      </c>
      <c r="AB42" s="69">
        <v>15.360021</v>
      </c>
      <c r="AC42" s="69">
        <v>15.359163000000001</v>
      </c>
      <c r="AD42" s="69">
        <v>15.389453</v>
      </c>
      <c r="AE42" s="69">
        <v>15.572551000000001</v>
      </c>
      <c r="AF42" s="69">
        <v>15.740235999999999</v>
      </c>
      <c r="AG42" s="69">
        <v>15.839789</v>
      </c>
      <c r="AH42" s="69">
        <v>15.763420999999999</v>
      </c>
      <c r="AI42" s="69">
        <v>15.931262</v>
      </c>
      <c r="AJ42" s="69">
        <v>16.138701999999999</v>
      </c>
      <c r="AK42" s="69">
        <v>16.122216999999999</v>
      </c>
      <c r="AL42" s="68">
        <v>1.4959999999999999E-3</v>
      </c>
    </row>
    <row r="43" spans="1:38">
      <c r="A43" s="65" t="s">
        <v>313</v>
      </c>
      <c r="B43" s="69">
        <v>7.955654</v>
      </c>
      <c r="C43" s="69">
        <v>8.8611819999999994</v>
      </c>
      <c r="D43" s="69">
        <v>9.7641519999999993</v>
      </c>
      <c r="E43" s="69">
        <v>9.9343170000000001</v>
      </c>
      <c r="F43" s="69">
        <v>9.7582540000000009</v>
      </c>
      <c r="G43" s="69">
        <v>9.6493640000000003</v>
      </c>
      <c r="H43" s="69">
        <v>9.8203239999999994</v>
      </c>
      <c r="I43" s="69">
        <v>9.7008179999999999</v>
      </c>
      <c r="J43" s="69">
        <v>9.5585900000000006</v>
      </c>
      <c r="K43" s="69">
        <v>9.7671790000000005</v>
      </c>
      <c r="L43" s="69">
        <v>9.7753239999999995</v>
      </c>
      <c r="M43" s="69">
        <v>9.6761219999999994</v>
      </c>
      <c r="N43" s="69">
        <v>9.7050959999999993</v>
      </c>
      <c r="O43" s="69">
        <v>9.8712400000000002</v>
      </c>
      <c r="P43" s="69">
        <v>9.9103159999999999</v>
      </c>
      <c r="Q43" s="69">
        <v>9.8984179999999995</v>
      </c>
      <c r="R43" s="69">
        <v>9.923508</v>
      </c>
      <c r="S43" s="69">
        <v>9.9467339999999993</v>
      </c>
      <c r="T43" s="69">
        <v>10.014042999999999</v>
      </c>
      <c r="U43" s="69">
        <v>10.177782000000001</v>
      </c>
      <c r="V43" s="69">
        <v>10.242105</v>
      </c>
      <c r="W43" s="69">
        <v>10.32413</v>
      </c>
      <c r="X43" s="69">
        <v>10.432169</v>
      </c>
      <c r="Y43" s="69">
        <v>10.573029999999999</v>
      </c>
      <c r="Z43" s="69">
        <v>10.490675</v>
      </c>
      <c r="AA43" s="69">
        <v>10.547596</v>
      </c>
      <c r="AB43" s="69">
        <v>10.684150000000001</v>
      </c>
      <c r="AC43" s="69">
        <v>10.728389999999999</v>
      </c>
      <c r="AD43" s="69">
        <v>10.796618</v>
      </c>
      <c r="AE43" s="69">
        <v>10.979075</v>
      </c>
      <c r="AF43" s="69">
        <v>11.16572</v>
      </c>
      <c r="AG43" s="69">
        <v>11.295199</v>
      </c>
      <c r="AH43" s="69">
        <v>11.303570000000001</v>
      </c>
      <c r="AI43" s="69">
        <v>11.453607999999999</v>
      </c>
      <c r="AJ43" s="69">
        <v>11.678841</v>
      </c>
      <c r="AK43" s="69">
        <v>11.76412</v>
      </c>
      <c r="AL43" s="68">
        <v>8.3689999999999997E-3</v>
      </c>
    </row>
    <row r="44" spans="1:38">
      <c r="A44" s="65" t="s">
        <v>314</v>
      </c>
      <c r="B44" s="69">
        <v>35.493232999999996</v>
      </c>
      <c r="C44" s="69">
        <v>40.043751</v>
      </c>
      <c r="D44" s="69">
        <v>42.646796999999999</v>
      </c>
      <c r="E44" s="69">
        <v>43.728465999999997</v>
      </c>
      <c r="F44" s="69">
        <v>41.832248999999997</v>
      </c>
      <c r="G44" s="69">
        <v>40.395980999999999</v>
      </c>
      <c r="H44" s="69">
        <v>40.854621999999999</v>
      </c>
      <c r="I44" s="69">
        <v>40.070141</v>
      </c>
      <c r="J44" s="69">
        <v>39.577232000000002</v>
      </c>
      <c r="K44" s="69">
        <v>40.433337999999999</v>
      </c>
      <c r="L44" s="69">
        <v>40.028422999999997</v>
      </c>
      <c r="M44" s="69">
        <v>39.306175000000003</v>
      </c>
      <c r="N44" s="69">
        <v>39.291702000000001</v>
      </c>
      <c r="O44" s="69">
        <v>39.864314999999998</v>
      </c>
      <c r="P44" s="69">
        <v>39.777797999999997</v>
      </c>
      <c r="Q44" s="69">
        <v>39.474933999999998</v>
      </c>
      <c r="R44" s="69">
        <v>39.420994</v>
      </c>
      <c r="S44" s="69">
        <v>39.318378000000003</v>
      </c>
      <c r="T44" s="69">
        <v>39.479751999999998</v>
      </c>
      <c r="U44" s="69">
        <v>39.94173</v>
      </c>
      <c r="V44" s="69">
        <v>40.006504</v>
      </c>
      <c r="W44" s="69">
        <v>40.002150999999998</v>
      </c>
      <c r="X44" s="69">
        <v>40.225155000000001</v>
      </c>
      <c r="Y44" s="69">
        <v>40.581558000000001</v>
      </c>
      <c r="Z44" s="69">
        <v>40.038699999999999</v>
      </c>
      <c r="AA44" s="69">
        <v>40.005851999999997</v>
      </c>
      <c r="AB44" s="69">
        <v>40.365509000000003</v>
      </c>
      <c r="AC44" s="69">
        <v>40.360565000000001</v>
      </c>
      <c r="AD44" s="69">
        <v>40.437041999999998</v>
      </c>
      <c r="AE44" s="69">
        <v>40.914485999999997</v>
      </c>
      <c r="AF44" s="69">
        <v>41.351317999999999</v>
      </c>
      <c r="AG44" s="69">
        <v>41.608291999999999</v>
      </c>
      <c r="AH44" s="69">
        <v>41.401843999999997</v>
      </c>
      <c r="AI44" s="69">
        <v>41.843353</v>
      </c>
      <c r="AJ44" s="69">
        <v>42.382832000000001</v>
      </c>
      <c r="AK44" s="69">
        <v>42.329948000000002</v>
      </c>
      <c r="AL44" s="68">
        <v>1.634E-3</v>
      </c>
    </row>
    <row r="45" spans="1:38">
      <c r="A45" s="65" t="s">
        <v>315</v>
      </c>
      <c r="B45" s="69">
        <v>0</v>
      </c>
      <c r="C45" s="69">
        <v>0</v>
      </c>
      <c r="D45" s="69">
        <v>0</v>
      </c>
      <c r="E45" s="69">
        <v>0</v>
      </c>
      <c r="F45" s="69">
        <v>0</v>
      </c>
      <c r="G45" s="69">
        <v>0</v>
      </c>
      <c r="H45" s="69">
        <v>0</v>
      </c>
      <c r="I45" s="69">
        <v>0</v>
      </c>
      <c r="J45" s="69">
        <v>0</v>
      </c>
      <c r="K45" s="69">
        <v>0</v>
      </c>
      <c r="L45" s="69">
        <v>0</v>
      </c>
      <c r="M45" s="69">
        <v>0</v>
      </c>
      <c r="N45" s="69">
        <v>0</v>
      </c>
      <c r="O45" s="69">
        <v>0</v>
      </c>
      <c r="P45" s="69">
        <v>0</v>
      </c>
      <c r="Q45" s="69">
        <v>0</v>
      </c>
      <c r="R45" s="69">
        <v>0</v>
      </c>
      <c r="S45" s="69">
        <v>0</v>
      </c>
      <c r="T45" s="69">
        <v>0</v>
      </c>
      <c r="U45" s="69">
        <v>0</v>
      </c>
      <c r="V45" s="69">
        <v>0</v>
      </c>
      <c r="W45" s="69">
        <v>0</v>
      </c>
      <c r="X45" s="69">
        <v>0</v>
      </c>
      <c r="Y45" s="69">
        <v>0</v>
      </c>
      <c r="Z45" s="69">
        <v>0</v>
      </c>
      <c r="AA45" s="69">
        <v>0</v>
      </c>
      <c r="AB45" s="69">
        <v>0</v>
      </c>
      <c r="AC45" s="69">
        <v>0</v>
      </c>
      <c r="AD45" s="69">
        <v>0</v>
      </c>
      <c r="AE45" s="69">
        <v>0</v>
      </c>
      <c r="AF45" s="69">
        <v>0</v>
      </c>
      <c r="AG45" s="69">
        <v>0</v>
      </c>
      <c r="AH45" s="69">
        <v>0</v>
      </c>
      <c r="AI45" s="69">
        <v>0</v>
      </c>
      <c r="AJ45" s="69">
        <v>0</v>
      </c>
      <c r="AK45" s="69">
        <v>0</v>
      </c>
      <c r="AL45" s="68" t="s">
        <v>43</v>
      </c>
    </row>
    <row r="46" spans="1:38">
      <c r="A46" s="65" t="s">
        <v>316</v>
      </c>
      <c r="B46" s="69">
        <v>0</v>
      </c>
      <c r="C46" s="69">
        <v>0</v>
      </c>
      <c r="D46" s="69">
        <v>0</v>
      </c>
      <c r="E46" s="69">
        <v>0</v>
      </c>
      <c r="F46" s="69">
        <v>0</v>
      </c>
      <c r="G46" s="69">
        <v>0</v>
      </c>
      <c r="H46" s="69">
        <v>0</v>
      </c>
      <c r="I46" s="69">
        <v>0</v>
      </c>
      <c r="J46" s="69">
        <v>0</v>
      </c>
      <c r="K46" s="69">
        <v>0</v>
      </c>
      <c r="L46" s="69">
        <v>0</v>
      </c>
      <c r="M46" s="69">
        <v>0</v>
      </c>
      <c r="N46" s="69">
        <v>0</v>
      </c>
      <c r="O46" s="69">
        <v>0</v>
      </c>
      <c r="P46" s="69">
        <v>0</v>
      </c>
      <c r="Q46" s="69">
        <v>0</v>
      </c>
      <c r="R46" s="69">
        <v>0</v>
      </c>
      <c r="S46" s="69">
        <v>0</v>
      </c>
      <c r="T46" s="69">
        <v>0</v>
      </c>
      <c r="U46" s="69">
        <v>0</v>
      </c>
      <c r="V46" s="69">
        <v>0</v>
      </c>
      <c r="W46" s="69">
        <v>0</v>
      </c>
      <c r="X46" s="69">
        <v>0</v>
      </c>
      <c r="Y46" s="69">
        <v>0</v>
      </c>
      <c r="Z46" s="69">
        <v>0</v>
      </c>
      <c r="AA46" s="69">
        <v>0</v>
      </c>
      <c r="AB46" s="69">
        <v>0</v>
      </c>
      <c r="AC46" s="69">
        <v>0</v>
      </c>
      <c r="AD46" s="69">
        <v>0</v>
      </c>
      <c r="AE46" s="69">
        <v>0</v>
      </c>
      <c r="AF46" s="69">
        <v>0</v>
      </c>
      <c r="AG46" s="69">
        <v>0</v>
      </c>
      <c r="AH46" s="69">
        <v>0</v>
      </c>
      <c r="AI46" s="69">
        <v>0</v>
      </c>
      <c r="AJ46" s="69">
        <v>0</v>
      </c>
      <c r="AK46" s="69">
        <v>0</v>
      </c>
      <c r="AL46" s="68" t="s">
        <v>43</v>
      </c>
    </row>
    <row r="47" spans="1:38">
      <c r="A47" s="65" t="s">
        <v>317</v>
      </c>
      <c r="B47" s="69">
        <v>1.6129469999999999</v>
      </c>
      <c r="C47" s="69">
        <v>2.1476009999999999</v>
      </c>
      <c r="D47" s="69">
        <v>2.4338850000000001</v>
      </c>
      <c r="E47" s="69">
        <v>5.3225610000000003</v>
      </c>
      <c r="F47" s="69">
        <v>11.276443</v>
      </c>
      <c r="G47" s="69">
        <v>17.905237</v>
      </c>
      <c r="H47" s="69">
        <v>25.247505</v>
      </c>
      <c r="I47" s="69">
        <v>31.513639000000001</v>
      </c>
      <c r="J47" s="69">
        <v>39.009529000000001</v>
      </c>
      <c r="K47" s="69">
        <v>44.928466999999998</v>
      </c>
      <c r="L47" s="69">
        <v>49.437564999999999</v>
      </c>
      <c r="M47" s="69">
        <v>49.355488000000001</v>
      </c>
      <c r="N47" s="69">
        <v>50.090721000000002</v>
      </c>
      <c r="O47" s="69">
        <v>49.589165000000001</v>
      </c>
      <c r="P47" s="69">
        <v>49.219692000000002</v>
      </c>
      <c r="Q47" s="69">
        <v>50.460560000000001</v>
      </c>
      <c r="R47" s="69">
        <v>50.439143999999999</v>
      </c>
      <c r="S47" s="69">
        <v>49.662658999999998</v>
      </c>
      <c r="T47" s="69">
        <v>50.0242</v>
      </c>
      <c r="U47" s="69">
        <v>50.861626000000001</v>
      </c>
      <c r="V47" s="69">
        <v>50.978133999999997</v>
      </c>
      <c r="W47" s="69">
        <v>50.918143999999998</v>
      </c>
      <c r="X47" s="69">
        <v>51.187655999999997</v>
      </c>
      <c r="Y47" s="69">
        <v>51.489967</v>
      </c>
      <c r="Z47" s="69">
        <v>51.907814000000002</v>
      </c>
      <c r="AA47" s="69">
        <v>52.795597000000001</v>
      </c>
      <c r="AB47" s="69">
        <v>53.172569000000003</v>
      </c>
      <c r="AC47" s="69">
        <v>53.687176000000001</v>
      </c>
      <c r="AD47" s="69">
        <v>54.338974</v>
      </c>
      <c r="AE47" s="69">
        <v>55.181941999999999</v>
      </c>
      <c r="AF47" s="69">
        <v>55.027115000000002</v>
      </c>
      <c r="AG47" s="69">
        <v>55.499020000000002</v>
      </c>
      <c r="AH47" s="69">
        <v>56.566916999999997</v>
      </c>
      <c r="AI47" s="69">
        <v>57.194392999999998</v>
      </c>
      <c r="AJ47" s="69">
        <v>57.987465</v>
      </c>
      <c r="AK47" s="69">
        <v>59.338512000000001</v>
      </c>
      <c r="AL47" s="68">
        <v>0.102538</v>
      </c>
    </row>
    <row r="48" spans="1:38">
      <c r="A48" s="65" t="s">
        <v>324</v>
      </c>
      <c r="B48" s="69">
        <v>1809.3645019999999</v>
      </c>
      <c r="C48" s="69">
        <v>1958.739746</v>
      </c>
      <c r="D48" s="69">
        <v>2079.8959960000002</v>
      </c>
      <c r="E48" s="69">
        <v>2129.1333009999998</v>
      </c>
      <c r="F48" s="69">
        <v>2065.4077149999998</v>
      </c>
      <c r="G48" s="69">
        <v>2062.6145019999999</v>
      </c>
      <c r="H48" s="69">
        <v>2112.7573240000002</v>
      </c>
      <c r="I48" s="69">
        <v>2105.8022460000002</v>
      </c>
      <c r="J48" s="69">
        <v>2111.4582519999999</v>
      </c>
      <c r="K48" s="69">
        <v>2180.8095699999999</v>
      </c>
      <c r="L48" s="69">
        <v>2181.844482</v>
      </c>
      <c r="M48" s="69">
        <v>2147.1716310000002</v>
      </c>
      <c r="N48" s="69">
        <v>2151.380615</v>
      </c>
      <c r="O48" s="69">
        <v>2175.0737300000001</v>
      </c>
      <c r="P48" s="69">
        <v>2169.5444339999999</v>
      </c>
      <c r="Q48" s="69">
        <v>2171.008789</v>
      </c>
      <c r="R48" s="69">
        <v>2177.2392580000001</v>
      </c>
      <c r="S48" s="69">
        <v>2177.611328</v>
      </c>
      <c r="T48" s="69">
        <v>2202.7319339999999</v>
      </c>
      <c r="U48" s="69">
        <v>2256.4277339999999</v>
      </c>
      <c r="V48" s="69">
        <v>2274.3637699999999</v>
      </c>
      <c r="W48" s="69">
        <v>2257.5983890000002</v>
      </c>
      <c r="X48" s="69">
        <v>2250.0114749999998</v>
      </c>
      <c r="Y48" s="69">
        <v>2242.2211910000001</v>
      </c>
      <c r="Z48" s="69">
        <v>2196.3930660000001</v>
      </c>
      <c r="AA48" s="69">
        <v>2193.4316410000001</v>
      </c>
      <c r="AB48" s="69">
        <v>2210.1684570000002</v>
      </c>
      <c r="AC48" s="69">
        <v>2210.701172</v>
      </c>
      <c r="AD48" s="69">
        <v>2215.7214359999998</v>
      </c>
      <c r="AE48" s="69">
        <v>2240.1608890000002</v>
      </c>
      <c r="AF48" s="69">
        <v>2256.171143</v>
      </c>
      <c r="AG48" s="69">
        <v>2268.5939939999998</v>
      </c>
      <c r="AH48" s="69">
        <v>2263.2248540000001</v>
      </c>
      <c r="AI48" s="69">
        <v>2284.102539</v>
      </c>
      <c r="AJ48" s="69">
        <v>2310.798828</v>
      </c>
      <c r="AK48" s="69">
        <v>2312.2751459999999</v>
      </c>
      <c r="AL48" s="68">
        <v>4.8919999999999996E-3</v>
      </c>
    </row>
    <row r="49" spans="1:38">
      <c r="A49" s="65" t="s">
        <v>366</v>
      </c>
      <c r="B49" s="69">
        <v>20.894328999999999</v>
      </c>
      <c r="C49" s="69">
        <v>20.570536000000001</v>
      </c>
      <c r="D49" s="69">
        <v>20.638123</v>
      </c>
      <c r="E49" s="69">
        <v>20.862741</v>
      </c>
      <c r="F49" s="69">
        <v>21.201788000000001</v>
      </c>
      <c r="G49" s="69">
        <v>21.562688999999999</v>
      </c>
      <c r="H49" s="69">
        <v>21.967928000000001</v>
      </c>
      <c r="I49" s="69">
        <v>22.368952</v>
      </c>
      <c r="J49" s="69">
        <v>22.734577000000002</v>
      </c>
      <c r="K49" s="69">
        <v>22.958642999999999</v>
      </c>
      <c r="L49" s="69">
        <v>23.160952000000002</v>
      </c>
      <c r="M49" s="69">
        <v>23.240271</v>
      </c>
      <c r="N49" s="69">
        <v>23.301331000000001</v>
      </c>
      <c r="O49" s="69">
        <v>23.218605</v>
      </c>
      <c r="P49" s="69">
        <v>23.203531000000002</v>
      </c>
      <c r="Q49" s="69">
        <v>23.394757999999999</v>
      </c>
      <c r="R49" s="69">
        <v>23.499110999999999</v>
      </c>
      <c r="S49" s="69">
        <v>23.564886000000001</v>
      </c>
      <c r="T49" s="69">
        <v>23.738308</v>
      </c>
      <c r="U49" s="69">
        <v>24.034775</v>
      </c>
      <c r="V49" s="69">
        <v>24.186813000000001</v>
      </c>
      <c r="W49" s="69">
        <v>24.012029999999999</v>
      </c>
      <c r="X49" s="69">
        <v>23.798552999999998</v>
      </c>
      <c r="Y49" s="69">
        <v>23.507666</v>
      </c>
      <c r="Z49" s="69">
        <v>23.339376000000001</v>
      </c>
      <c r="AA49" s="69">
        <v>23.327202</v>
      </c>
      <c r="AB49" s="69">
        <v>23.295856000000001</v>
      </c>
      <c r="AC49" s="69">
        <v>23.304293000000001</v>
      </c>
      <c r="AD49" s="69">
        <v>23.313030000000001</v>
      </c>
      <c r="AE49" s="69">
        <v>23.295158000000001</v>
      </c>
      <c r="AF49" s="69">
        <v>23.213873</v>
      </c>
      <c r="AG49" s="69">
        <v>23.197578</v>
      </c>
      <c r="AH49" s="69">
        <v>23.258101</v>
      </c>
      <c r="AI49" s="69">
        <v>23.224936</v>
      </c>
      <c r="AJ49" s="69">
        <v>23.197361000000001</v>
      </c>
      <c r="AK49" s="69">
        <v>23.241285000000001</v>
      </c>
      <c r="AL49" s="68">
        <v>3.5969999999999999E-3</v>
      </c>
    </row>
    <row r="50" spans="1:38">
      <c r="A50" s="28" t="s">
        <v>367</v>
      </c>
      <c r="B50" s="44">
        <v>8659.5957030000009</v>
      </c>
      <c r="C50" s="44">
        <v>9522.0644530000009</v>
      </c>
      <c r="D50" s="44">
        <v>10077.931640999999</v>
      </c>
      <c r="E50" s="44">
        <v>10205.433594</v>
      </c>
      <c r="F50" s="44">
        <v>9741.6679690000001</v>
      </c>
      <c r="G50" s="44">
        <v>9565.6640619999998</v>
      </c>
      <c r="H50" s="44">
        <v>9617.4628909999992</v>
      </c>
      <c r="I50" s="44">
        <v>9413.9511719999991</v>
      </c>
      <c r="J50" s="44">
        <v>9287.4316409999992</v>
      </c>
      <c r="K50" s="44">
        <v>9498.8613280000009</v>
      </c>
      <c r="L50" s="44">
        <v>9420.3574219999991</v>
      </c>
      <c r="M50" s="44">
        <v>9239.0136719999991</v>
      </c>
      <c r="N50" s="44">
        <v>9232.8662110000005</v>
      </c>
      <c r="O50" s="44">
        <v>9367.8056639999995</v>
      </c>
      <c r="P50" s="44">
        <v>9350.0615230000003</v>
      </c>
      <c r="Q50" s="44">
        <v>9279.8945309999999</v>
      </c>
      <c r="R50" s="44">
        <v>9265.1982420000004</v>
      </c>
      <c r="S50" s="44">
        <v>9240.9160159999992</v>
      </c>
      <c r="T50" s="44">
        <v>9279.2285159999992</v>
      </c>
      <c r="U50" s="44">
        <v>9388.1796880000002</v>
      </c>
      <c r="V50" s="44">
        <v>9403.3212889999995</v>
      </c>
      <c r="W50" s="44">
        <v>9401.9472659999992</v>
      </c>
      <c r="X50" s="44">
        <v>9454.4042969999991</v>
      </c>
      <c r="Y50" s="44">
        <v>9538.2558590000008</v>
      </c>
      <c r="Z50" s="44">
        <v>9410.6757809999999</v>
      </c>
      <c r="AA50" s="44">
        <v>9402.8925780000009</v>
      </c>
      <c r="AB50" s="44">
        <v>9487.3886719999991</v>
      </c>
      <c r="AC50" s="44">
        <v>9486.2402340000008</v>
      </c>
      <c r="AD50" s="44">
        <v>9504.21875</v>
      </c>
      <c r="AE50" s="44">
        <v>9616.4228519999997</v>
      </c>
      <c r="AF50" s="44">
        <v>9719.0634769999997</v>
      </c>
      <c r="AG50" s="44">
        <v>9779.4433590000008</v>
      </c>
      <c r="AH50" s="44">
        <v>9730.9101559999999</v>
      </c>
      <c r="AI50" s="44">
        <v>9834.6992190000001</v>
      </c>
      <c r="AJ50" s="44">
        <v>9961.4726559999999</v>
      </c>
      <c r="AK50" s="44">
        <v>9948.9990230000003</v>
      </c>
      <c r="AL50" s="30">
        <v>1.291E-3</v>
      </c>
    </row>
    <row r="51" spans="1:38">
      <c r="A51" s="65" t="s">
        <v>368</v>
      </c>
      <c r="B51" s="69">
        <v>16.521837000000001</v>
      </c>
      <c r="C51" s="69">
        <v>16.685661</v>
      </c>
      <c r="D51" s="69">
        <v>17.034229</v>
      </c>
      <c r="E51" s="69">
        <v>17.971243000000001</v>
      </c>
      <c r="F51" s="69">
        <v>19.064854</v>
      </c>
      <c r="G51" s="69">
        <v>20.080652000000001</v>
      </c>
      <c r="H51" s="69">
        <v>21.360533</v>
      </c>
      <c r="I51" s="69">
        <v>22.549913</v>
      </c>
      <c r="J51" s="69">
        <v>23.667376000000001</v>
      </c>
      <c r="K51" s="69">
        <v>24.387587</v>
      </c>
      <c r="L51" s="69">
        <v>25.348531999999999</v>
      </c>
      <c r="M51" s="69">
        <v>25.594159999999999</v>
      </c>
      <c r="N51" s="69">
        <v>25.73612</v>
      </c>
      <c r="O51" s="69">
        <v>25.588387000000001</v>
      </c>
      <c r="P51" s="69">
        <v>25.582139999999999</v>
      </c>
      <c r="Q51" s="69">
        <v>25.978634</v>
      </c>
      <c r="R51" s="69">
        <v>26.124790000000001</v>
      </c>
      <c r="S51" s="69">
        <v>26.163143000000002</v>
      </c>
      <c r="T51" s="69">
        <v>26.391235000000002</v>
      </c>
      <c r="U51" s="69">
        <v>26.6996</v>
      </c>
      <c r="V51" s="69">
        <v>26.892128</v>
      </c>
      <c r="W51" s="69">
        <v>26.863828999999999</v>
      </c>
      <c r="X51" s="69">
        <v>26.806941999999999</v>
      </c>
      <c r="Y51" s="69">
        <v>26.684099</v>
      </c>
      <c r="Z51" s="69">
        <v>26.784737</v>
      </c>
      <c r="AA51" s="69">
        <v>26.950240999999998</v>
      </c>
      <c r="AB51" s="69">
        <v>26.967495</v>
      </c>
      <c r="AC51" s="69">
        <v>27.033996999999999</v>
      </c>
      <c r="AD51" s="69">
        <v>27.102882000000001</v>
      </c>
      <c r="AE51" s="69">
        <v>27.124162999999999</v>
      </c>
      <c r="AF51" s="69">
        <v>27.030828</v>
      </c>
      <c r="AG51" s="69">
        <v>27.046880999999999</v>
      </c>
      <c r="AH51" s="69">
        <v>27.198637000000002</v>
      </c>
      <c r="AI51" s="69">
        <v>27.171564</v>
      </c>
      <c r="AJ51" s="69">
        <v>27.156829999999999</v>
      </c>
      <c r="AK51" s="69">
        <v>27.303457000000002</v>
      </c>
      <c r="AL51" s="68">
        <v>1.4590000000000001E-2</v>
      </c>
    </row>
    <row r="52" spans="1:38">
      <c r="A52" s="65" t="s">
        <v>369</v>
      </c>
      <c r="B52" s="69">
        <v>180.83407600000001</v>
      </c>
      <c r="C52" s="69">
        <v>199.27134699999999</v>
      </c>
      <c r="D52" s="69">
        <v>212.83200099999999</v>
      </c>
      <c r="E52" s="69">
        <v>211.459473</v>
      </c>
      <c r="F52" s="69">
        <v>224.21826200000001</v>
      </c>
      <c r="G52" s="69">
        <v>251.388992</v>
      </c>
      <c r="H52" s="69">
        <v>290.06085200000001</v>
      </c>
      <c r="I52" s="69">
        <v>319.38482699999997</v>
      </c>
      <c r="J52" s="69">
        <v>342.43545499999999</v>
      </c>
      <c r="K52" s="69">
        <v>366.227509</v>
      </c>
      <c r="L52" s="69">
        <v>376.66247600000003</v>
      </c>
      <c r="M52" s="69">
        <v>372.55542000000003</v>
      </c>
      <c r="N52" s="69">
        <v>375.676849</v>
      </c>
      <c r="O52" s="69">
        <v>374.00259399999999</v>
      </c>
      <c r="P52" s="69">
        <v>371.600616</v>
      </c>
      <c r="Q52" s="69">
        <v>376.590485</v>
      </c>
      <c r="R52" s="69">
        <v>375.83889799999997</v>
      </c>
      <c r="S52" s="69">
        <v>371.743652</v>
      </c>
      <c r="T52" s="69">
        <v>373.16546599999998</v>
      </c>
      <c r="U52" s="69">
        <v>378.41146900000001</v>
      </c>
      <c r="V52" s="69">
        <v>378.54205300000001</v>
      </c>
      <c r="W52" s="69">
        <v>377.71957400000002</v>
      </c>
      <c r="X52" s="69">
        <v>378.74954200000002</v>
      </c>
      <c r="Y52" s="69">
        <v>380.08694500000001</v>
      </c>
      <c r="Z52" s="69">
        <v>379.43862899999999</v>
      </c>
      <c r="AA52" s="69">
        <v>382.36737099999999</v>
      </c>
      <c r="AB52" s="69">
        <v>384.01293900000002</v>
      </c>
      <c r="AC52" s="69">
        <v>384.481537</v>
      </c>
      <c r="AD52" s="69">
        <v>385.96392800000001</v>
      </c>
      <c r="AE52" s="69">
        <v>389.51718099999999</v>
      </c>
      <c r="AF52" s="69">
        <v>387.86425800000001</v>
      </c>
      <c r="AG52" s="69">
        <v>388.41329999999999</v>
      </c>
      <c r="AH52" s="69">
        <v>390.14355499999999</v>
      </c>
      <c r="AI52" s="69">
        <v>391.56802399999998</v>
      </c>
      <c r="AJ52" s="69">
        <v>393.94607500000001</v>
      </c>
      <c r="AK52" s="69">
        <v>396.96673600000003</v>
      </c>
      <c r="AL52" s="68">
        <v>2.0476999999999999E-2</v>
      </c>
    </row>
    <row r="53" spans="1:38">
      <c r="A53" s="65" t="s">
        <v>370</v>
      </c>
      <c r="B53" s="69">
        <v>0</v>
      </c>
      <c r="C53" s="69">
        <v>0</v>
      </c>
      <c r="D53" s="69">
        <v>0</v>
      </c>
      <c r="E53" s="69">
        <v>0</v>
      </c>
      <c r="F53" s="69">
        <v>0</v>
      </c>
      <c r="G53" s="69">
        <v>0</v>
      </c>
      <c r="H53" s="69">
        <v>0</v>
      </c>
      <c r="I53" s="69">
        <v>0</v>
      </c>
      <c r="J53" s="69">
        <v>0</v>
      </c>
      <c r="K53" s="69">
        <v>0</v>
      </c>
      <c r="L53" s="69">
        <v>0</v>
      </c>
      <c r="M53" s="69">
        <v>0</v>
      </c>
      <c r="N53" s="69">
        <v>0</v>
      </c>
      <c r="O53" s="69">
        <v>0</v>
      </c>
      <c r="P53" s="69">
        <v>0</v>
      </c>
      <c r="Q53" s="69">
        <v>0</v>
      </c>
      <c r="R53" s="69">
        <v>0</v>
      </c>
      <c r="S53" s="69">
        <v>0</v>
      </c>
      <c r="T53" s="69">
        <v>0</v>
      </c>
      <c r="U53" s="69">
        <v>0</v>
      </c>
      <c r="V53" s="69">
        <v>0</v>
      </c>
      <c r="W53" s="69">
        <v>0</v>
      </c>
      <c r="X53" s="69">
        <v>0</v>
      </c>
      <c r="Y53" s="69">
        <v>0</v>
      </c>
      <c r="Z53" s="69">
        <v>0</v>
      </c>
      <c r="AA53" s="69">
        <v>0</v>
      </c>
      <c r="AB53" s="69">
        <v>0</v>
      </c>
      <c r="AC53" s="69">
        <v>0</v>
      </c>
      <c r="AD53" s="69">
        <v>0</v>
      </c>
      <c r="AE53" s="69">
        <v>0</v>
      </c>
      <c r="AF53" s="69">
        <v>0</v>
      </c>
      <c r="AG53" s="69">
        <v>0</v>
      </c>
      <c r="AH53" s="69">
        <v>0</v>
      </c>
      <c r="AI53" s="69">
        <v>0</v>
      </c>
      <c r="AJ53" s="69">
        <v>0</v>
      </c>
      <c r="AK53" s="69">
        <v>0</v>
      </c>
      <c r="AL53" s="68" t="s">
        <v>43</v>
      </c>
    </row>
    <row r="54" spans="1:38">
      <c r="A54" s="28" t="s">
        <v>371</v>
      </c>
    </row>
    <row r="55" spans="1:38">
      <c r="A55" s="65" t="s">
        <v>372</v>
      </c>
      <c r="B55" s="69">
        <v>13370.735352</v>
      </c>
      <c r="C55" s="69">
        <v>13534.648438</v>
      </c>
      <c r="D55" s="69">
        <v>13965.946289</v>
      </c>
      <c r="E55" s="69">
        <v>13692.123046999999</v>
      </c>
      <c r="F55" s="69">
        <v>12993.202148</v>
      </c>
      <c r="G55" s="69">
        <v>12770.788086</v>
      </c>
      <c r="H55" s="69">
        <v>12752.899414</v>
      </c>
      <c r="I55" s="69">
        <v>12431.602539</v>
      </c>
      <c r="J55" s="69">
        <v>12143.268555000001</v>
      </c>
      <c r="K55" s="69">
        <v>12327.713867</v>
      </c>
      <c r="L55" s="69">
        <v>12152.658203000001</v>
      </c>
      <c r="M55" s="69">
        <v>11915.746094</v>
      </c>
      <c r="N55" s="69">
        <v>11961.841796999999</v>
      </c>
      <c r="O55" s="69">
        <v>12171.943359000001</v>
      </c>
      <c r="P55" s="69">
        <v>12184.942383</v>
      </c>
      <c r="Q55" s="69">
        <v>12084.999023</v>
      </c>
      <c r="R55" s="69">
        <v>12107.373046999999</v>
      </c>
      <c r="S55" s="69">
        <v>12147.668944999999</v>
      </c>
      <c r="T55" s="69">
        <v>12186.833984000001</v>
      </c>
      <c r="U55" s="69">
        <v>12308.506836</v>
      </c>
      <c r="V55" s="69">
        <v>12322.950194999999</v>
      </c>
      <c r="W55" s="69">
        <v>12394.959961</v>
      </c>
      <c r="X55" s="69">
        <v>12497.539062</v>
      </c>
      <c r="Y55" s="69">
        <v>12645.330078000001</v>
      </c>
      <c r="Z55" s="69">
        <v>12502.554688</v>
      </c>
      <c r="AA55" s="69">
        <v>12488.094727</v>
      </c>
      <c r="AB55" s="69">
        <v>12605.458008</v>
      </c>
      <c r="AC55" s="69">
        <v>12593.673828000001</v>
      </c>
      <c r="AD55" s="69">
        <v>12601.220703000001</v>
      </c>
      <c r="AE55" s="69">
        <v>12740.603515999999</v>
      </c>
      <c r="AF55" s="69">
        <v>12892.360352</v>
      </c>
      <c r="AG55" s="69">
        <v>12970.348633</v>
      </c>
      <c r="AH55" s="69">
        <v>12881.095703000001</v>
      </c>
      <c r="AI55" s="69">
        <v>12994.590819999999</v>
      </c>
      <c r="AJ55" s="69">
        <v>13161.581055000001</v>
      </c>
      <c r="AK55" s="69">
        <v>13138.903319999999</v>
      </c>
      <c r="AL55" s="68">
        <v>-8.7200000000000005E-4</v>
      </c>
    </row>
    <row r="56" spans="1:38">
      <c r="A56" s="65" t="s">
        <v>373</v>
      </c>
      <c r="B56" s="69">
        <v>221.26492300000001</v>
      </c>
      <c r="C56" s="69">
        <v>149.98348999999999</v>
      </c>
      <c r="D56" s="69">
        <v>182.98559599999999</v>
      </c>
      <c r="E56" s="69">
        <v>181.35214199999999</v>
      </c>
      <c r="F56" s="69">
        <v>214.083405</v>
      </c>
      <c r="G56" s="69">
        <v>231.34330700000001</v>
      </c>
      <c r="H56" s="69">
        <v>253.63812300000001</v>
      </c>
      <c r="I56" s="69">
        <v>270.93179300000003</v>
      </c>
      <c r="J56" s="69">
        <v>282.53842200000003</v>
      </c>
      <c r="K56" s="69">
        <v>303.67584199999999</v>
      </c>
      <c r="L56" s="69">
        <v>314.78048699999999</v>
      </c>
      <c r="M56" s="69">
        <v>324.60266100000001</v>
      </c>
      <c r="N56" s="69">
        <v>342.83084100000002</v>
      </c>
      <c r="O56" s="69">
        <v>366.53616299999999</v>
      </c>
      <c r="P56" s="69">
        <v>379.62103300000001</v>
      </c>
      <c r="Q56" s="69">
        <v>386.64840700000002</v>
      </c>
      <c r="R56" s="69">
        <v>388.38317899999998</v>
      </c>
      <c r="S56" s="69">
        <v>389.85287499999998</v>
      </c>
      <c r="T56" s="69">
        <v>390.32656900000001</v>
      </c>
      <c r="U56" s="69">
        <v>400.46386699999999</v>
      </c>
      <c r="V56" s="69">
        <v>400.87408399999998</v>
      </c>
      <c r="W56" s="69">
        <v>404.47616599999998</v>
      </c>
      <c r="X56" s="69">
        <v>410.18139600000001</v>
      </c>
      <c r="Y56" s="69">
        <v>416.72271699999999</v>
      </c>
      <c r="Z56" s="69">
        <v>413.49603300000001</v>
      </c>
      <c r="AA56" s="69">
        <v>415.69680799999998</v>
      </c>
      <c r="AB56" s="69">
        <v>424.472351</v>
      </c>
      <c r="AC56" s="69">
        <v>427.28060900000003</v>
      </c>
      <c r="AD56" s="69">
        <v>430.79422</v>
      </c>
      <c r="AE56" s="69">
        <v>439.166901</v>
      </c>
      <c r="AF56" s="69">
        <v>443.573486</v>
      </c>
      <c r="AG56" s="69">
        <v>442.28643799999998</v>
      </c>
      <c r="AH56" s="69">
        <v>434.064728</v>
      </c>
      <c r="AI56" s="69">
        <v>436.25103799999999</v>
      </c>
      <c r="AJ56" s="69">
        <v>436.93060300000002</v>
      </c>
      <c r="AK56" s="69">
        <v>440.34930400000002</v>
      </c>
      <c r="AL56" s="68">
        <v>3.2184999999999998E-2</v>
      </c>
    </row>
    <row r="57" spans="1:38">
      <c r="A57" s="65" t="s">
        <v>374</v>
      </c>
      <c r="B57" s="69">
        <v>1944.434448</v>
      </c>
      <c r="C57" s="69">
        <v>2034.8070070000001</v>
      </c>
      <c r="D57" s="69">
        <v>2131.3395999999998</v>
      </c>
      <c r="E57" s="69">
        <v>2123.5573730000001</v>
      </c>
      <c r="F57" s="69">
        <v>2027.0920410000001</v>
      </c>
      <c r="G57" s="69">
        <v>1996.5345460000001</v>
      </c>
      <c r="H57" s="69">
        <v>2011.550659</v>
      </c>
      <c r="I57" s="69">
        <v>1972.533081</v>
      </c>
      <c r="J57" s="69">
        <v>1948.236328</v>
      </c>
      <c r="K57" s="69">
        <v>1994.705933</v>
      </c>
      <c r="L57" s="69">
        <v>1978.447144</v>
      </c>
      <c r="M57" s="69">
        <v>1941.047241</v>
      </c>
      <c r="N57" s="69">
        <v>1940.065186</v>
      </c>
      <c r="O57" s="69">
        <v>1965.7382809999999</v>
      </c>
      <c r="P57" s="69">
        <v>1960.6429439999999</v>
      </c>
      <c r="Q57" s="69">
        <v>1952.9461670000001</v>
      </c>
      <c r="R57" s="69">
        <v>1960.3029790000001</v>
      </c>
      <c r="S57" s="69">
        <v>1967.029419</v>
      </c>
      <c r="T57" s="69">
        <v>1991.318481</v>
      </c>
      <c r="U57" s="69">
        <v>2042.917236</v>
      </c>
      <c r="V57" s="69">
        <v>2061.5065920000002</v>
      </c>
      <c r="W57" s="69">
        <v>2044.8743899999999</v>
      </c>
      <c r="X57" s="69">
        <v>2034.6517329999999</v>
      </c>
      <c r="Y57" s="69">
        <v>2023.791504</v>
      </c>
      <c r="Z57" s="69">
        <v>1973.2299800000001</v>
      </c>
      <c r="AA57" s="69">
        <v>1965.0146480000001</v>
      </c>
      <c r="AB57" s="69">
        <v>1981.08313</v>
      </c>
      <c r="AC57" s="69">
        <v>1979.4692379999999</v>
      </c>
      <c r="AD57" s="69">
        <v>1981.7146</v>
      </c>
      <c r="AE57" s="69">
        <v>2003.3481449999999</v>
      </c>
      <c r="AF57" s="69">
        <v>2022.778564</v>
      </c>
      <c r="AG57" s="69">
        <v>2034.6138920000001</v>
      </c>
      <c r="AH57" s="69">
        <v>2024.1461179999999</v>
      </c>
      <c r="AI57" s="69">
        <v>2043.7769780000001</v>
      </c>
      <c r="AJ57" s="69">
        <v>2069.2697750000002</v>
      </c>
      <c r="AK57" s="69">
        <v>2065.7341310000002</v>
      </c>
      <c r="AL57" s="68">
        <v>4.44E-4</v>
      </c>
    </row>
    <row r="58" spans="1:38">
      <c r="A58" s="65" t="s">
        <v>375</v>
      </c>
      <c r="B58" s="69">
        <v>138.303268</v>
      </c>
      <c r="C58" s="69">
        <v>84.296447999999998</v>
      </c>
      <c r="D58" s="69">
        <v>126.759308</v>
      </c>
      <c r="E58" s="69">
        <v>146.00592</v>
      </c>
      <c r="F58" s="69">
        <v>240.15593000000001</v>
      </c>
      <c r="G58" s="69">
        <v>335.91235399999999</v>
      </c>
      <c r="H58" s="69">
        <v>440.16784699999999</v>
      </c>
      <c r="I58" s="69">
        <v>544.84777799999995</v>
      </c>
      <c r="J58" s="69">
        <v>658.21276899999998</v>
      </c>
      <c r="K58" s="69">
        <v>754.43194600000004</v>
      </c>
      <c r="L58" s="69">
        <v>860.74121100000002</v>
      </c>
      <c r="M58" s="69">
        <v>863.20825200000002</v>
      </c>
      <c r="N58" s="69">
        <v>886.16570999999999</v>
      </c>
      <c r="O58" s="69">
        <v>895.46295199999997</v>
      </c>
      <c r="P58" s="69">
        <v>903.83819600000004</v>
      </c>
      <c r="Q58" s="69">
        <v>935.83471699999996</v>
      </c>
      <c r="R58" s="69">
        <v>944.84020999999996</v>
      </c>
      <c r="S58" s="69">
        <v>948.01959199999999</v>
      </c>
      <c r="T58" s="69">
        <v>966.41980000000001</v>
      </c>
      <c r="U58" s="69">
        <v>995.70971699999996</v>
      </c>
      <c r="V58" s="69">
        <v>1010.426514</v>
      </c>
      <c r="W58" s="69">
        <v>1026.021851</v>
      </c>
      <c r="X58" s="69">
        <v>1040.963135</v>
      </c>
      <c r="Y58" s="69">
        <v>1055.7380370000001</v>
      </c>
      <c r="Z58" s="69">
        <v>1072.9361570000001</v>
      </c>
      <c r="AA58" s="69">
        <v>1098.4110109999999</v>
      </c>
      <c r="AB58" s="69">
        <v>1114.4626459999999</v>
      </c>
      <c r="AC58" s="69">
        <v>1126.056519</v>
      </c>
      <c r="AD58" s="69">
        <v>1139.322144</v>
      </c>
      <c r="AE58" s="69">
        <v>1160.085327</v>
      </c>
      <c r="AF58" s="69">
        <v>1171.200073</v>
      </c>
      <c r="AG58" s="69">
        <v>1185.548706</v>
      </c>
      <c r="AH58" s="69">
        <v>1197.046875</v>
      </c>
      <c r="AI58" s="69">
        <v>1207.943726</v>
      </c>
      <c r="AJ58" s="69">
        <v>1226.515991</v>
      </c>
      <c r="AK58" s="69">
        <v>1247.6007079999999</v>
      </c>
      <c r="AL58" s="68">
        <v>8.2478999999999997E-2</v>
      </c>
    </row>
    <row r="59" spans="1:38">
      <c r="A59" s="65" t="s">
        <v>376</v>
      </c>
      <c r="B59" s="69">
        <v>102.715683</v>
      </c>
      <c r="C59" s="69">
        <v>120.598663</v>
      </c>
      <c r="D59" s="69">
        <v>116.65554</v>
      </c>
      <c r="E59" s="69">
        <v>169.37190200000001</v>
      </c>
      <c r="F59" s="69">
        <v>219.795242</v>
      </c>
      <c r="G59" s="69">
        <v>270.62738000000002</v>
      </c>
      <c r="H59" s="69">
        <v>351.90905800000002</v>
      </c>
      <c r="I59" s="69">
        <v>420.346405</v>
      </c>
      <c r="J59" s="69">
        <v>450.65072600000002</v>
      </c>
      <c r="K59" s="69">
        <v>494.01299999999998</v>
      </c>
      <c r="L59" s="69">
        <v>536.87347399999999</v>
      </c>
      <c r="M59" s="69">
        <v>542.120544</v>
      </c>
      <c r="N59" s="69">
        <v>552.06890899999996</v>
      </c>
      <c r="O59" s="69">
        <v>551.31622300000004</v>
      </c>
      <c r="P59" s="69">
        <v>548.72399900000005</v>
      </c>
      <c r="Q59" s="69">
        <v>564.22851600000001</v>
      </c>
      <c r="R59" s="69">
        <v>572.688354</v>
      </c>
      <c r="S59" s="69">
        <v>574.72082499999999</v>
      </c>
      <c r="T59" s="69">
        <v>584.58252000000005</v>
      </c>
      <c r="U59" s="69">
        <v>600.72699</v>
      </c>
      <c r="V59" s="69">
        <v>608.12512200000003</v>
      </c>
      <c r="W59" s="69">
        <v>615.86566200000004</v>
      </c>
      <c r="X59" s="69">
        <v>623.80468800000006</v>
      </c>
      <c r="Y59" s="69">
        <v>632.09741199999996</v>
      </c>
      <c r="Z59" s="69">
        <v>636.45648200000005</v>
      </c>
      <c r="AA59" s="69">
        <v>645.47351100000003</v>
      </c>
      <c r="AB59" s="69">
        <v>650.23168899999996</v>
      </c>
      <c r="AC59" s="69">
        <v>651.72460899999999</v>
      </c>
      <c r="AD59" s="69">
        <v>654.35455300000001</v>
      </c>
      <c r="AE59" s="69">
        <v>660.68261700000005</v>
      </c>
      <c r="AF59" s="69">
        <v>659.17059300000005</v>
      </c>
      <c r="AG59" s="69">
        <v>660.645081</v>
      </c>
      <c r="AH59" s="69">
        <v>663.01391599999999</v>
      </c>
      <c r="AI59" s="69">
        <v>664.157104</v>
      </c>
      <c r="AJ59" s="69">
        <v>668.33416699999998</v>
      </c>
      <c r="AK59" s="69">
        <v>674.66766399999995</v>
      </c>
      <c r="AL59" s="68">
        <v>5.1943999999999997E-2</v>
      </c>
    </row>
    <row r="60" spans="1:38">
      <c r="A60" s="65" t="s">
        <v>377</v>
      </c>
      <c r="B60" s="69">
        <v>383.524292</v>
      </c>
      <c r="C60" s="69">
        <v>366.69180299999999</v>
      </c>
      <c r="D60" s="69">
        <v>385.45742799999999</v>
      </c>
      <c r="E60" s="69">
        <v>434.78976399999999</v>
      </c>
      <c r="F60" s="69">
        <v>446.43499800000001</v>
      </c>
      <c r="G60" s="69">
        <v>472.20468099999999</v>
      </c>
      <c r="H60" s="69">
        <v>517.55883800000004</v>
      </c>
      <c r="I60" s="69">
        <v>537.37219200000004</v>
      </c>
      <c r="J60" s="69">
        <v>555.88061500000003</v>
      </c>
      <c r="K60" s="69">
        <v>577.85998500000005</v>
      </c>
      <c r="L60" s="69">
        <v>598.196594</v>
      </c>
      <c r="M60" s="69">
        <v>606.58093299999996</v>
      </c>
      <c r="N60" s="69">
        <v>625.59112500000003</v>
      </c>
      <c r="O60" s="69">
        <v>639.09136999999998</v>
      </c>
      <c r="P60" s="69">
        <v>647.16058299999997</v>
      </c>
      <c r="Q60" s="69">
        <v>661.46215800000004</v>
      </c>
      <c r="R60" s="69">
        <v>678.41272000000004</v>
      </c>
      <c r="S60" s="69">
        <v>692.51379399999996</v>
      </c>
      <c r="T60" s="69">
        <v>705.12261999999998</v>
      </c>
      <c r="U60" s="69">
        <v>723.95904499999995</v>
      </c>
      <c r="V60" s="69">
        <v>733.78582800000004</v>
      </c>
      <c r="W60" s="69">
        <v>748.05670199999997</v>
      </c>
      <c r="X60" s="69">
        <v>760.01794400000006</v>
      </c>
      <c r="Y60" s="69">
        <v>772.65203899999995</v>
      </c>
      <c r="Z60" s="69">
        <v>772.66491699999995</v>
      </c>
      <c r="AA60" s="69">
        <v>779.07153300000004</v>
      </c>
      <c r="AB60" s="69">
        <v>791.06512499999997</v>
      </c>
      <c r="AC60" s="69">
        <v>791.191284</v>
      </c>
      <c r="AD60" s="69">
        <v>792.12304700000004</v>
      </c>
      <c r="AE60" s="69">
        <v>800.16778599999998</v>
      </c>
      <c r="AF60" s="69">
        <v>805.86193800000001</v>
      </c>
      <c r="AG60" s="69">
        <v>809.13629200000003</v>
      </c>
      <c r="AH60" s="69">
        <v>805.32574499999998</v>
      </c>
      <c r="AI60" s="69">
        <v>807.83062700000005</v>
      </c>
      <c r="AJ60" s="69">
        <v>815.37927200000001</v>
      </c>
      <c r="AK60" s="69">
        <v>818.43084699999997</v>
      </c>
      <c r="AL60" s="68">
        <v>2.3895E-2</v>
      </c>
    </row>
    <row r="61" spans="1:38">
      <c r="A61" s="65" t="s">
        <v>378</v>
      </c>
      <c r="B61" s="69">
        <v>117.89830000000001</v>
      </c>
      <c r="C61" s="69">
        <v>129.98121599999999</v>
      </c>
      <c r="D61" s="69">
        <v>139.92739900000001</v>
      </c>
      <c r="E61" s="69">
        <v>155.09577899999999</v>
      </c>
      <c r="F61" s="69">
        <v>155.03862000000001</v>
      </c>
      <c r="G61" s="69">
        <v>155.84123199999999</v>
      </c>
      <c r="H61" s="69">
        <v>161.22911099999999</v>
      </c>
      <c r="I61" s="69">
        <v>160.260513</v>
      </c>
      <c r="J61" s="69">
        <v>161.679382</v>
      </c>
      <c r="K61" s="69">
        <v>163.16982999999999</v>
      </c>
      <c r="L61" s="69">
        <v>160.26634200000001</v>
      </c>
      <c r="M61" s="69">
        <v>158.746399</v>
      </c>
      <c r="N61" s="69">
        <v>160.073837</v>
      </c>
      <c r="O61" s="69">
        <v>160.86142000000001</v>
      </c>
      <c r="P61" s="69">
        <v>160.393021</v>
      </c>
      <c r="Q61" s="69">
        <v>161.62634299999999</v>
      </c>
      <c r="R61" s="69">
        <v>161.74923699999999</v>
      </c>
      <c r="S61" s="69">
        <v>160.83833300000001</v>
      </c>
      <c r="T61" s="69">
        <v>161.770355</v>
      </c>
      <c r="U61" s="69">
        <v>164.108261</v>
      </c>
      <c r="V61" s="69">
        <v>164.46107499999999</v>
      </c>
      <c r="W61" s="69">
        <v>164.64035000000001</v>
      </c>
      <c r="X61" s="69">
        <v>165.53192100000001</v>
      </c>
      <c r="Y61" s="69">
        <v>166.71005199999999</v>
      </c>
      <c r="Z61" s="69">
        <v>165.95352199999999</v>
      </c>
      <c r="AA61" s="69">
        <v>166.95352199999999</v>
      </c>
      <c r="AB61" s="69">
        <v>168.09728999999999</v>
      </c>
      <c r="AC61" s="69">
        <v>168.432526</v>
      </c>
      <c r="AD61" s="69">
        <v>169.06994599999999</v>
      </c>
      <c r="AE61" s="69">
        <v>170.881699</v>
      </c>
      <c r="AF61" s="69">
        <v>171.25427199999999</v>
      </c>
      <c r="AG61" s="69">
        <v>171.92172199999999</v>
      </c>
      <c r="AH61" s="69">
        <v>172.20568800000001</v>
      </c>
      <c r="AI61" s="69">
        <v>173.256393</v>
      </c>
      <c r="AJ61" s="69">
        <v>174.82086200000001</v>
      </c>
      <c r="AK61" s="69">
        <v>175.771286</v>
      </c>
      <c r="AL61" s="68">
        <v>8.9160000000000003E-3</v>
      </c>
    </row>
    <row r="62" spans="1:38">
      <c r="A62" s="65" t="s">
        <v>379</v>
      </c>
      <c r="B62" s="69">
        <v>3.2261310000000001</v>
      </c>
      <c r="C62" s="69">
        <v>4.2954629999999998</v>
      </c>
      <c r="D62" s="69">
        <v>4.8681789999999996</v>
      </c>
      <c r="E62" s="69">
        <v>10.645906999999999</v>
      </c>
      <c r="F62" s="69">
        <v>22.554293000000001</v>
      </c>
      <c r="G62" s="69">
        <v>35.813479999999998</v>
      </c>
      <c r="H62" s="69">
        <v>50.499507999999999</v>
      </c>
      <c r="I62" s="69">
        <v>63.035666999999997</v>
      </c>
      <c r="J62" s="69">
        <v>78.033493000000007</v>
      </c>
      <c r="K62" s="69">
        <v>89.873863</v>
      </c>
      <c r="L62" s="69">
        <v>98.898185999999995</v>
      </c>
      <c r="M62" s="69">
        <v>98.738067999999998</v>
      </c>
      <c r="N62" s="69">
        <v>100.214348</v>
      </c>
      <c r="O62" s="69">
        <v>99.214850999999996</v>
      </c>
      <c r="P62" s="69">
        <v>98.478554000000003</v>
      </c>
      <c r="Q62" s="69">
        <v>100.966194</v>
      </c>
      <c r="R62" s="69">
        <v>100.93103000000001</v>
      </c>
      <c r="S62" s="69">
        <v>99.388641000000007</v>
      </c>
      <c r="T62" s="69">
        <v>100.123779</v>
      </c>
      <c r="U62" s="69">
        <v>101.808876</v>
      </c>
      <c r="V62" s="69">
        <v>102.05059799999999</v>
      </c>
      <c r="W62" s="69">
        <v>101.934433</v>
      </c>
      <c r="X62" s="69">
        <v>102.480194</v>
      </c>
      <c r="Y62" s="69">
        <v>103.082703</v>
      </c>
      <c r="Z62" s="69">
        <v>103.90815000000001</v>
      </c>
      <c r="AA62" s="69">
        <v>105.670357</v>
      </c>
      <c r="AB62" s="69">
        <v>106.403839</v>
      </c>
      <c r="AC62" s="69">
        <v>107.40727200000001</v>
      </c>
      <c r="AD62" s="69">
        <v>108.67137099999999</v>
      </c>
      <c r="AE62" s="69">
        <v>110.304642</v>
      </c>
      <c r="AF62" s="69">
        <v>109.921516</v>
      </c>
      <c r="AG62" s="69">
        <v>110.778046</v>
      </c>
      <c r="AH62" s="69">
        <v>112.815887</v>
      </c>
      <c r="AI62" s="69">
        <v>113.94884500000001</v>
      </c>
      <c r="AJ62" s="69">
        <v>115.37262699999999</v>
      </c>
      <c r="AK62" s="69">
        <v>117.90819500000001</v>
      </c>
      <c r="AL62" s="68">
        <v>0.102325</v>
      </c>
    </row>
    <row r="63" spans="1:38">
      <c r="A63" s="28" t="s">
        <v>380</v>
      </c>
      <c r="B63" s="44">
        <v>16282.100586</v>
      </c>
      <c r="C63" s="44">
        <v>16425.302734000001</v>
      </c>
      <c r="D63" s="44">
        <v>17053.939452999999</v>
      </c>
      <c r="E63" s="44">
        <v>16912.943359000001</v>
      </c>
      <c r="F63" s="44">
        <v>16318.357421999999</v>
      </c>
      <c r="G63" s="44">
        <v>16269.064453000001</v>
      </c>
      <c r="H63" s="44">
        <v>16539.451172000001</v>
      </c>
      <c r="I63" s="44">
        <v>16400.929688</v>
      </c>
      <c r="J63" s="44">
        <v>16278.500977</v>
      </c>
      <c r="K63" s="44">
        <v>16705.443359000001</v>
      </c>
      <c r="L63" s="44">
        <v>16700.863281000002</v>
      </c>
      <c r="M63" s="44">
        <v>16450.789062</v>
      </c>
      <c r="N63" s="44">
        <v>16568.851562</v>
      </c>
      <c r="O63" s="44">
        <v>16850.166015999999</v>
      </c>
      <c r="P63" s="44">
        <v>16883.800781000002</v>
      </c>
      <c r="Q63" s="44">
        <v>16848.710938</v>
      </c>
      <c r="R63" s="44">
        <v>16914.681640999999</v>
      </c>
      <c r="S63" s="44">
        <v>16980.033202999999</v>
      </c>
      <c r="T63" s="44">
        <v>17086.5</v>
      </c>
      <c r="U63" s="44">
        <v>17338.199218999998</v>
      </c>
      <c r="V63" s="44">
        <v>17404.179688</v>
      </c>
      <c r="W63" s="44">
        <v>17500.832031000002</v>
      </c>
      <c r="X63" s="44">
        <v>17635.171875</v>
      </c>
      <c r="Y63" s="44">
        <v>17816.125</v>
      </c>
      <c r="Z63" s="44">
        <v>17641.199218999998</v>
      </c>
      <c r="AA63" s="44">
        <v>17664.386718999998</v>
      </c>
      <c r="AB63" s="44">
        <v>17841.273438</v>
      </c>
      <c r="AC63" s="44">
        <v>17845.236327999999</v>
      </c>
      <c r="AD63" s="44">
        <v>17877.271484000001</v>
      </c>
      <c r="AE63" s="44">
        <v>18085.240234000001</v>
      </c>
      <c r="AF63" s="44">
        <v>18276.121093999998</v>
      </c>
      <c r="AG63" s="44">
        <v>18385.279297000001</v>
      </c>
      <c r="AH63" s="44">
        <v>18289.714843999998</v>
      </c>
      <c r="AI63" s="44">
        <v>18441.753906000002</v>
      </c>
      <c r="AJ63" s="44">
        <v>18668.205077999999</v>
      </c>
      <c r="AK63" s="44">
        <v>18679.367188</v>
      </c>
      <c r="AL63" s="30">
        <v>3.7889999999999998E-3</v>
      </c>
    </row>
    <row r="64" spans="1:38">
      <c r="A64" s="67" t="s">
        <v>357</v>
      </c>
      <c r="B64" s="53">
        <f>B58/B63</f>
        <v>8.4941907384430901E-3</v>
      </c>
      <c r="C64" s="53">
        <f t="shared" ref="C64:Q64" si="0">C58/C63</f>
        <v>5.1321092442033521E-3</v>
      </c>
      <c r="D64" s="53">
        <f t="shared" si="0"/>
        <v>7.4328461379462368E-3</v>
      </c>
      <c r="E64" s="53">
        <f>E58/E63</f>
        <v>8.6327918742957806E-3</v>
      </c>
      <c r="F64" s="53">
        <f t="shared" si="0"/>
        <v>1.4716918118010323E-2</v>
      </c>
      <c r="G64" s="53">
        <f t="shared" si="0"/>
        <v>2.0647306117104851E-2</v>
      </c>
      <c r="H64" s="53">
        <f t="shared" si="0"/>
        <v>2.6613207561879064E-2</v>
      </c>
      <c r="I64" s="53">
        <f t="shared" si="0"/>
        <v>3.3220542271981478E-2</v>
      </c>
      <c r="J64" s="53">
        <f t="shared" si="0"/>
        <v>4.0434482875910574E-2</v>
      </c>
      <c r="K64" s="53">
        <f t="shared" si="0"/>
        <v>4.5160845467387876E-2</v>
      </c>
      <c r="L64" s="53">
        <f t="shared" si="0"/>
        <v>5.1538725664513146E-2</v>
      </c>
      <c r="M64" s="53">
        <f t="shared" si="0"/>
        <v>5.2472148828042645E-2</v>
      </c>
      <c r="N64" s="53">
        <f t="shared" si="0"/>
        <v>5.3483834210476346E-2</v>
      </c>
      <c r="O64" s="53">
        <f t="shared" si="0"/>
        <v>5.3142678306535213E-2</v>
      </c>
      <c r="P64" s="53">
        <f t="shared" si="0"/>
        <v>5.3532863110841981E-2</v>
      </c>
      <c r="Q64" s="53">
        <f t="shared" si="0"/>
        <v>5.554340153639592E-2</v>
      </c>
      <c r="R64" s="53">
        <f t="shared" ref="R64:AK64" si="1">R58/R63</f>
        <v>5.5859177846408516E-2</v>
      </c>
      <c r="S64" s="53">
        <f t="shared" si="1"/>
        <v>5.5831433346814993E-2</v>
      </c>
      <c r="T64" s="53">
        <f t="shared" si="1"/>
        <v>5.6560430749422061E-2</v>
      </c>
      <c r="U64" s="53">
        <f t="shared" si="1"/>
        <v>5.7428669749558264E-2</v>
      </c>
      <c r="V64" s="53">
        <f t="shared" si="1"/>
        <v>5.8056543434602578E-2</v>
      </c>
      <c r="W64" s="53">
        <f t="shared" si="1"/>
        <v>5.8627032656650944E-2</v>
      </c>
      <c r="X64" s="53">
        <f t="shared" si="1"/>
        <v>5.9027671654036544E-2</v>
      </c>
      <c r="Y64" s="53">
        <f t="shared" si="1"/>
        <v>5.9257444421836961E-2</v>
      </c>
      <c r="Z64" s="53">
        <f t="shared" si="1"/>
        <v>6.0819910465294329E-2</v>
      </c>
      <c r="AA64" s="53">
        <f t="shared" si="1"/>
        <v>6.2182233013418894E-2</v>
      </c>
      <c r="AB64" s="53">
        <f t="shared" si="1"/>
        <v>6.2465420412553846E-2</v>
      </c>
      <c r="AC64" s="53">
        <f t="shared" si="1"/>
        <v>6.3101238801369378E-2</v>
      </c>
      <c r="AD64" s="53">
        <f t="shared" si="1"/>
        <v>6.3730203181155645E-2</v>
      </c>
      <c r="AE64" s="53">
        <f t="shared" si="1"/>
        <v>6.4145419800343911E-2</v>
      </c>
      <c r="AF64" s="53">
        <f t="shared" si="1"/>
        <v>6.408362403467012E-2</v>
      </c>
      <c r="AG64" s="53">
        <f t="shared" si="1"/>
        <v>6.4483584222375712E-2</v>
      </c>
      <c r="AH64" s="53">
        <f t="shared" si="1"/>
        <v>6.544918196976128E-2</v>
      </c>
      <c r="AI64" s="53">
        <f t="shared" si="1"/>
        <v>6.5500479626669189E-2</v>
      </c>
      <c r="AJ64" s="53">
        <f t="shared" si="1"/>
        <v>6.570079907925469E-2</v>
      </c>
      <c r="AK64" s="53">
        <f t="shared" si="1"/>
        <v>6.6790309085068125E-2</v>
      </c>
      <c r="AL64" s="30"/>
    </row>
    <row r="65" spans="1:38">
      <c r="A65" s="67" t="s">
        <v>358</v>
      </c>
      <c r="B65" s="53">
        <f>B59/B63</f>
        <v>6.3085031601093928E-3</v>
      </c>
      <c r="C65" s="53">
        <f t="shared" ref="C65:Q65" si="2">C59/C63</f>
        <v>7.3422490259715898E-3</v>
      </c>
      <c r="D65" s="53">
        <f t="shared" si="2"/>
        <v>6.8403866638261602E-3</v>
      </c>
      <c r="E65" s="53">
        <f>E59/E63</f>
        <v>1.0014336263348921E-2</v>
      </c>
      <c r="F65" s="53">
        <f t="shared" si="2"/>
        <v>1.3469201361141752E-2</v>
      </c>
      <c r="G65" s="53">
        <f t="shared" si="2"/>
        <v>1.6634477094968823E-2</v>
      </c>
      <c r="H65" s="53">
        <f t="shared" si="2"/>
        <v>2.1276948935026005E-2</v>
      </c>
      <c r="I65" s="53">
        <f t="shared" si="2"/>
        <v>2.5629425465286466E-2</v>
      </c>
      <c r="J65" s="53">
        <f t="shared" si="2"/>
        <v>2.7683797582881087E-2</v>
      </c>
      <c r="K65" s="53">
        <f t="shared" si="2"/>
        <v>2.9571977790930772E-2</v>
      </c>
      <c r="L65" s="53">
        <f t="shared" si="2"/>
        <v>3.2146450453898544E-2</v>
      </c>
      <c r="M65" s="53">
        <f t="shared" si="2"/>
        <v>3.2954075452359601E-2</v>
      </c>
      <c r="N65" s="53">
        <f t="shared" si="2"/>
        <v>3.3319684646469283E-2</v>
      </c>
      <c r="O65" s="53">
        <f t="shared" si="2"/>
        <v>3.271874131545649E-2</v>
      </c>
      <c r="P65" s="53">
        <f t="shared" si="2"/>
        <v>3.2500028051592536E-2</v>
      </c>
      <c r="Q65" s="53">
        <f t="shared" si="2"/>
        <v>3.3487933769903937E-2</v>
      </c>
      <c r="R65" s="53">
        <f t="shared" ref="R65:AK65" si="3">R59/R63</f>
        <v>3.3857471642377457E-2</v>
      </c>
      <c r="S65" s="53">
        <f t="shared" si="3"/>
        <v>3.3846861082607274E-2</v>
      </c>
      <c r="T65" s="53">
        <f t="shared" si="3"/>
        <v>3.4213122640681243E-2</v>
      </c>
      <c r="U65" s="53">
        <f t="shared" si="3"/>
        <v>3.4647599927315156E-2</v>
      </c>
      <c r="V65" s="53">
        <f t="shared" si="3"/>
        <v>3.4941326330898317E-2</v>
      </c>
      <c r="W65" s="53">
        <f t="shared" si="3"/>
        <v>3.5190650416453903E-2</v>
      </c>
      <c r="X65" s="53">
        <f t="shared" si="3"/>
        <v>3.5372759189510314E-2</v>
      </c>
      <c r="Y65" s="53">
        <f t="shared" si="3"/>
        <v>3.5478950220656849E-2</v>
      </c>
      <c r="Z65" s="53">
        <f t="shared" si="3"/>
        <v>3.6077846755141287E-2</v>
      </c>
      <c r="AA65" s="53">
        <f t="shared" si="3"/>
        <v>3.6540952214645643E-2</v>
      </c>
      <c r="AB65" s="53">
        <f t="shared" si="3"/>
        <v>3.6445363121618668E-2</v>
      </c>
      <c r="AC65" s="53">
        <f t="shared" si="3"/>
        <v>3.6520929004308783E-2</v>
      </c>
      <c r="AD65" s="53">
        <f t="shared" si="3"/>
        <v>3.6602596407714766E-2</v>
      </c>
      <c r="AE65" s="53">
        <f t="shared" si="3"/>
        <v>3.6531591975091704E-2</v>
      </c>
      <c r="AF65" s="53">
        <f t="shared" si="3"/>
        <v>3.6067313715512861E-2</v>
      </c>
      <c r="AG65" s="53">
        <f t="shared" si="3"/>
        <v>3.5933372037910791E-2</v>
      </c>
      <c r="AH65" s="53">
        <f t="shared" si="3"/>
        <v>3.6250642596404606E-2</v>
      </c>
      <c r="AI65" s="53">
        <f t="shared" si="3"/>
        <v>3.6013771107959384E-2</v>
      </c>
      <c r="AJ65" s="53">
        <f t="shared" si="3"/>
        <v>3.580066558126762E-2</v>
      </c>
      <c r="AK65" s="53">
        <f t="shared" si="3"/>
        <v>3.6118336194676873E-2</v>
      </c>
      <c r="AL65" s="30"/>
    </row>
    <row r="66" spans="1:38">
      <c r="A66" s="67" t="s">
        <v>359</v>
      </c>
      <c r="B66" s="53">
        <f>B60/B63</f>
        <v>2.3554963929517145E-2</v>
      </c>
      <c r="C66" s="53">
        <f t="shared" ref="C66:Q66" si="4">C60/C63</f>
        <v>2.2324812451764212E-2</v>
      </c>
      <c r="D66" s="53">
        <f t="shared" si="4"/>
        <v>2.2602251465844936E-2</v>
      </c>
      <c r="E66" s="53">
        <f t="shared" si="4"/>
        <v>2.5707516117744952E-2</v>
      </c>
      <c r="F66" s="53">
        <f t="shared" si="4"/>
        <v>2.7357839177987828E-2</v>
      </c>
      <c r="G66" s="53">
        <f t="shared" si="4"/>
        <v>2.9024697908362266E-2</v>
      </c>
      <c r="H66" s="53">
        <f t="shared" si="4"/>
        <v>3.1292382837719956E-2</v>
      </c>
      <c r="I66" s="53">
        <f t="shared" si="4"/>
        <v>3.2764739696017169E-2</v>
      </c>
      <c r="J66" s="53">
        <f t="shared" si="4"/>
        <v>3.4148145199942387E-2</v>
      </c>
      <c r="K66" s="53">
        <f t="shared" si="4"/>
        <v>3.4591119348453568E-2</v>
      </c>
      <c r="L66" s="53">
        <f t="shared" si="4"/>
        <v>3.5818303756821226E-2</v>
      </c>
      <c r="M66" s="53">
        <f t="shared" si="4"/>
        <v>3.6872452179278932E-2</v>
      </c>
      <c r="N66" s="53">
        <f t="shared" si="4"/>
        <v>3.7757060147413493E-2</v>
      </c>
      <c r="O66" s="53">
        <f t="shared" si="4"/>
        <v>3.7927897528911798E-2</v>
      </c>
      <c r="P66" s="53">
        <f t="shared" si="4"/>
        <v>3.8330266472243323E-2</v>
      </c>
      <c r="Q66" s="53">
        <f t="shared" si="4"/>
        <v>3.9258917814784342E-2</v>
      </c>
      <c r="R66" s="53">
        <f t="shared" ref="R66:AK66" si="5">R60/R63</f>
        <v>4.0107921295756181E-2</v>
      </c>
      <c r="S66" s="53">
        <f t="shared" si="5"/>
        <v>4.0784007058222244E-2</v>
      </c>
      <c r="T66" s="53">
        <f t="shared" si="5"/>
        <v>4.1267820794194249E-2</v>
      </c>
      <c r="U66" s="53">
        <f t="shared" si="5"/>
        <v>4.1755146301851939E-2</v>
      </c>
      <c r="V66" s="53">
        <f t="shared" si="5"/>
        <v>4.2161471620862298E-2</v>
      </c>
      <c r="W66" s="53">
        <f t="shared" si="5"/>
        <v>4.2744065006448485E-2</v>
      </c>
      <c r="X66" s="53">
        <f t="shared" si="5"/>
        <v>4.3096713169970172E-2</v>
      </c>
      <c r="Y66" s="53">
        <f t="shared" si="5"/>
        <v>4.3368130780402581E-2</v>
      </c>
      <c r="Z66" s="53">
        <f t="shared" si="5"/>
        <v>4.3798888466030195E-2</v>
      </c>
      <c r="AA66" s="53">
        <f t="shared" si="5"/>
        <v>4.4104080452565191E-2</v>
      </c>
      <c r="AB66" s="53">
        <f t="shared" si="5"/>
        <v>4.4339050558751938E-2</v>
      </c>
      <c r="AC66" s="53">
        <f t="shared" si="5"/>
        <v>4.4336273807625871E-2</v>
      </c>
      <c r="AD66" s="53">
        <f t="shared" si="5"/>
        <v>4.4308945451152493E-2</v>
      </c>
      <c r="AE66" s="53">
        <f t="shared" si="5"/>
        <v>4.4244244237115281E-2</v>
      </c>
      <c r="AF66" s="53">
        <f t="shared" si="5"/>
        <v>4.4093707513492147E-2</v>
      </c>
      <c r="AG66" s="53">
        <f t="shared" si="5"/>
        <v>4.4010008166263215E-2</v>
      </c>
      <c r="AH66" s="53">
        <f t="shared" si="5"/>
        <v>4.4031618418818037E-2</v>
      </c>
      <c r="AI66" s="53">
        <f t="shared" si="5"/>
        <v>4.3804435907648313E-2</v>
      </c>
      <c r="AJ66" s="53">
        <f t="shared" si="5"/>
        <v>4.367743275763044E-2</v>
      </c>
      <c r="AK66" s="53">
        <f t="shared" si="5"/>
        <v>4.3814698793745881E-2</v>
      </c>
      <c r="AL66" s="30"/>
    </row>
    <row r="67" spans="1:38">
      <c r="A67" s="67" t="s">
        <v>392</v>
      </c>
      <c r="B67" s="53">
        <f>B62/B63</f>
        <v>1.9813972914366811E-4</v>
      </c>
      <c r="C67" s="53">
        <f t="shared" ref="C67:Q67" si="6">C62/C63</f>
        <v>2.6151499729186055E-4</v>
      </c>
      <c r="D67" s="53">
        <f t="shared" si="6"/>
        <v>2.8545773915853953E-4</v>
      </c>
      <c r="E67" s="99">
        <f t="shared" si="6"/>
        <v>6.2945324028031581E-4</v>
      </c>
      <c r="F67" s="53">
        <f t="shared" si="6"/>
        <v>1.3821423576366131E-3</v>
      </c>
      <c r="G67" s="53">
        <f t="shared" si="6"/>
        <v>2.2013238747355278E-3</v>
      </c>
      <c r="H67" s="53">
        <f t="shared" si="6"/>
        <v>3.0532759203940043E-3</v>
      </c>
      <c r="I67" s="53">
        <f t="shared" si="6"/>
        <v>3.8434203547693421E-3</v>
      </c>
      <c r="J67" s="53">
        <f t="shared" si="6"/>
        <v>4.7936534887489972E-3</v>
      </c>
      <c r="K67" s="53">
        <f t="shared" si="6"/>
        <v>5.3799148617974732E-3</v>
      </c>
      <c r="L67" s="53">
        <f t="shared" si="6"/>
        <v>5.921740950512005E-3</v>
      </c>
      <c r="M67" s="53">
        <f t="shared" si="6"/>
        <v>6.0020262631703784E-3</v>
      </c>
      <c r="N67" s="53">
        <f t="shared" si="6"/>
        <v>6.0483581269952114E-3</v>
      </c>
      <c r="O67" s="53">
        <f t="shared" si="6"/>
        <v>5.8880637084400816E-3</v>
      </c>
      <c r="P67" s="53">
        <f t="shared" si="6"/>
        <v>5.8327242353405258E-3</v>
      </c>
      <c r="Q67" s="53">
        <f t="shared" si="6"/>
        <v>5.992517431840102E-3</v>
      </c>
      <c r="R67" s="53">
        <f t="shared" ref="R67:AK67" si="7">R62/R63</f>
        <v>5.9670664894661855E-3</v>
      </c>
      <c r="S67" s="53">
        <f t="shared" si="7"/>
        <v>5.8532654095423218E-3</v>
      </c>
      <c r="T67" s="53">
        <f t="shared" si="7"/>
        <v>5.8598179264331487E-3</v>
      </c>
      <c r="U67" s="53">
        <f t="shared" si="7"/>
        <v>5.8719406043294935E-3</v>
      </c>
      <c r="V67" s="53">
        <f t="shared" si="7"/>
        <v>5.8635683973294536E-3</v>
      </c>
      <c r="W67" s="53">
        <f t="shared" si="7"/>
        <v>5.8245478168945913E-3</v>
      </c>
      <c r="X67" s="53">
        <f t="shared" si="7"/>
        <v>5.811125331036786E-3</v>
      </c>
      <c r="Y67" s="53">
        <f t="shared" si="7"/>
        <v>5.785921629984073E-3</v>
      </c>
      <c r="Z67" s="53">
        <f t="shared" si="7"/>
        <v>5.8900842686526898E-3</v>
      </c>
      <c r="AA67" s="53">
        <f t="shared" si="7"/>
        <v>5.9821129757275894E-3</v>
      </c>
      <c r="AB67" s="53">
        <f t="shared" si="7"/>
        <v>5.9639150405806363E-3</v>
      </c>
      <c r="AC67" s="53">
        <f t="shared" si="7"/>
        <v>6.0188203745709457E-3</v>
      </c>
      <c r="AD67" s="53">
        <f t="shared" si="7"/>
        <v>6.0787447959975271E-3</v>
      </c>
      <c r="AE67" s="53">
        <f t="shared" si="7"/>
        <v>6.0991527108735224E-3</v>
      </c>
      <c r="AF67" s="53">
        <f t="shared" si="7"/>
        <v>6.0144882732303048E-3</v>
      </c>
      <c r="AG67" s="53">
        <f t="shared" si="7"/>
        <v>6.0253665016705019E-3</v>
      </c>
      <c r="AH67" s="53">
        <f t="shared" si="7"/>
        <v>6.1682693230731061E-3</v>
      </c>
      <c r="AI67" s="53">
        <f t="shared" si="7"/>
        <v>6.1788507525266829E-3</v>
      </c>
      <c r="AJ67" s="53">
        <f t="shared" si="7"/>
        <v>6.1801671086184756E-3</v>
      </c>
      <c r="AK67" s="53">
        <f t="shared" si="7"/>
        <v>6.3122157090924683E-3</v>
      </c>
    </row>
    <row r="68" spans="1:38">
      <c r="A68" s="65" t="s">
        <v>381</v>
      </c>
      <c r="B68" s="69">
        <v>677.61224400000003</v>
      </c>
      <c r="C68" s="69">
        <v>796.24475099999995</v>
      </c>
      <c r="D68" s="69">
        <v>839.97985800000004</v>
      </c>
      <c r="E68" s="69">
        <v>915.14502000000005</v>
      </c>
      <c r="F68" s="69">
        <v>1149.261841</v>
      </c>
      <c r="G68" s="69">
        <v>1373.4304199999999</v>
      </c>
      <c r="H68" s="69">
        <v>1926.9506839999999</v>
      </c>
      <c r="I68" s="69">
        <v>2175.26001</v>
      </c>
      <c r="J68" s="69">
        <v>2427.491211</v>
      </c>
      <c r="K68" s="69">
        <v>2857.138672</v>
      </c>
      <c r="L68" s="69">
        <v>3105.5913089999999</v>
      </c>
      <c r="M68" s="69">
        <v>3043.672607</v>
      </c>
      <c r="N68" s="69">
        <v>3066.7062989999999</v>
      </c>
      <c r="O68" s="69">
        <v>3120.6289059999999</v>
      </c>
      <c r="P68" s="69">
        <v>3121.9448240000002</v>
      </c>
      <c r="Q68" s="69">
        <v>3095.2609859999998</v>
      </c>
      <c r="R68" s="69">
        <v>3099.453857</v>
      </c>
      <c r="S68" s="69">
        <v>3107.7551269999999</v>
      </c>
      <c r="T68" s="69">
        <v>3120.015625</v>
      </c>
      <c r="U68" s="69">
        <v>3151.90625</v>
      </c>
      <c r="V68" s="69">
        <v>3158.76001</v>
      </c>
      <c r="W68" s="69">
        <v>3176.9704590000001</v>
      </c>
      <c r="X68" s="69">
        <v>3207.431885</v>
      </c>
      <c r="Y68" s="69">
        <v>3247.1232909999999</v>
      </c>
      <c r="Z68" s="69">
        <v>3211.9101559999999</v>
      </c>
      <c r="AA68" s="69">
        <v>3207.3671880000002</v>
      </c>
      <c r="AB68" s="69">
        <v>3235.4670409999999</v>
      </c>
      <c r="AC68" s="69">
        <v>3232.78125</v>
      </c>
      <c r="AD68" s="69">
        <v>3234.796875</v>
      </c>
      <c r="AE68" s="69">
        <v>3270.7639159999999</v>
      </c>
      <c r="AF68" s="69">
        <v>3309.5778810000002</v>
      </c>
      <c r="AG68" s="69">
        <v>3329.744385</v>
      </c>
      <c r="AH68" s="69">
        <v>3307.344971</v>
      </c>
      <c r="AI68" s="69">
        <v>3338.2116700000001</v>
      </c>
      <c r="AJ68" s="69">
        <v>3380.6176759999998</v>
      </c>
      <c r="AK68" s="69">
        <v>3373.967529</v>
      </c>
      <c r="AL68" s="68">
        <v>4.3382999999999998E-2</v>
      </c>
    </row>
    <row r="69" spans="1:38">
      <c r="A69" s="65" t="s">
        <v>382</v>
      </c>
      <c r="B69" s="69">
        <v>13.209759999999999</v>
      </c>
      <c r="C69" s="69">
        <v>7.176895</v>
      </c>
      <c r="D69" s="69">
        <v>9.3536990000000007</v>
      </c>
      <c r="E69" s="69">
        <v>10.479889</v>
      </c>
      <c r="F69" s="69">
        <v>15.469117000000001</v>
      </c>
      <c r="G69" s="69">
        <v>21.573153000000001</v>
      </c>
      <c r="H69" s="69">
        <v>34.322605000000003</v>
      </c>
      <c r="I69" s="69">
        <v>44.664893999999997</v>
      </c>
      <c r="J69" s="69">
        <v>54.838389999999997</v>
      </c>
      <c r="K69" s="69">
        <v>69.999618999999996</v>
      </c>
      <c r="L69" s="69">
        <v>79.611785999999995</v>
      </c>
      <c r="M69" s="69">
        <v>81.571724000000003</v>
      </c>
      <c r="N69" s="69">
        <v>85.867087999999995</v>
      </c>
      <c r="O69" s="69">
        <v>91.373847999999995</v>
      </c>
      <c r="P69" s="69">
        <v>94.275176999999999</v>
      </c>
      <c r="Q69" s="69">
        <v>95.716239999999999</v>
      </c>
      <c r="R69" s="69">
        <v>96.085166999999998</v>
      </c>
      <c r="S69" s="69">
        <v>96.373588999999996</v>
      </c>
      <c r="T69" s="69">
        <v>96.575667999999993</v>
      </c>
      <c r="U69" s="69">
        <v>99.042548999999994</v>
      </c>
      <c r="V69" s="69">
        <v>99.268112000000002</v>
      </c>
      <c r="W69" s="69">
        <v>100.18750799999999</v>
      </c>
      <c r="X69" s="69">
        <v>101.833382</v>
      </c>
      <c r="Y69" s="69">
        <v>103.595184</v>
      </c>
      <c r="Z69" s="69">
        <v>102.909744</v>
      </c>
      <c r="AA69" s="69">
        <v>103.563934</v>
      </c>
      <c r="AB69" s="69">
        <v>105.83425099999999</v>
      </c>
      <c r="AC69" s="69">
        <v>106.605782</v>
      </c>
      <c r="AD69" s="69">
        <v>107.54331999999999</v>
      </c>
      <c r="AE69" s="69">
        <v>109.662109</v>
      </c>
      <c r="AF69" s="69">
        <v>110.78836800000001</v>
      </c>
      <c r="AG69" s="69">
        <v>110.482719</v>
      </c>
      <c r="AH69" s="69">
        <v>108.39260899999999</v>
      </c>
      <c r="AI69" s="69">
        <v>108.98841899999999</v>
      </c>
      <c r="AJ69" s="69">
        <v>109.149742</v>
      </c>
      <c r="AK69" s="69">
        <v>110.010147</v>
      </c>
      <c r="AL69" s="68">
        <v>8.3596000000000004E-2</v>
      </c>
    </row>
    <row r="71" spans="1:38">
      <c r="A71" s="28" t="s">
        <v>383</v>
      </c>
      <c r="B71" s="44">
        <v>3588.9794919999999</v>
      </c>
      <c r="C71" s="44">
        <v>3686.8984380000002</v>
      </c>
      <c r="D71" s="44">
        <v>3927.9736330000001</v>
      </c>
      <c r="E71" s="44">
        <v>4135.9628910000001</v>
      </c>
      <c r="F71" s="44">
        <v>4474.4169920000004</v>
      </c>
      <c r="G71" s="44">
        <v>4871.7060549999997</v>
      </c>
      <c r="H71" s="44">
        <v>5713.5029299999997</v>
      </c>
      <c r="I71" s="44">
        <v>6144.5869140000004</v>
      </c>
      <c r="J71" s="44">
        <v>6562.7236329999996</v>
      </c>
      <c r="K71" s="44">
        <v>7234.8701170000004</v>
      </c>
      <c r="L71" s="44">
        <v>7653.794922</v>
      </c>
      <c r="M71" s="44">
        <v>7578.716797</v>
      </c>
      <c r="N71" s="44">
        <v>7673.716797</v>
      </c>
      <c r="O71" s="44">
        <v>7798.8496089999999</v>
      </c>
      <c r="P71" s="44">
        <v>7820.8037109999996</v>
      </c>
      <c r="Q71" s="44">
        <v>7858.9736329999996</v>
      </c>
      <c r="R71" s="44">
        <v>7906.7597660000001</v>
      </c>
      <c r="S71" s="44">
        <v>7940.1201170000004</v>
      </c>
      <c r="T71" s="44">
        <v>8019.6777339999999</v>
      </c>
      <c r="U71" s="44">
        <v>8181.6005859999996</v>
      </c>
      <c r="V71" s="44">
        <v>8239.9892579999996</v>
      </c>
      <c r="W71" s="44">
        <v>8282.8408199999994</v>
      </c>
      <c r="X71" s="44">
        <v>8345.0625</v>
      </c>
      <c r="Y71" s="44">
        <v>8417.9179690000001</v>
      </c>
      <c r="Z71" s="44">
        <v>8350.5566409999992</v>
      </c>
      <c r="AA71" s="44">
        <v>8383.6572269999997</v>
      </c>
      <c r="AB71" s="44">
        <v>8471.2841800000006</v>
      </c>
      <c r="AC71" s="44">
        <v>8484.34375</v>
      </c>
      <c r="AD71" s="44">
        <v>8510.8476559999999</v>
      </c>
      <c r="AE71" s="44">
        <v>8615.4023440000001</v>
      </c>
      <c r="AF71" s="44">
        <v>8693.3369139999995</v>
      </c>
      <c r="AG71" s="44">
        <v>8744.6728519999997</v>
      </c>
      <c r="AH71" s="44">
        <v>8715.9648440000001</v>
      </c>
      <c r="AI71" s="44">
        <v>8785.3740230000003</v>
      </c>
      <c r="AJ71" s="44">
        <v>8887.2412110000005</v>
      </c>
      <c r="AK71" s="44">
        <v>8914.4287110000005</v>
      </c>
      <c r="AL71" s="30">
        <v>2.6307000000000001E-2</v>
      </c>
    </row>
    <row r="72" spans="1:38" ht="13" thickBot="1"/>
    <row r="73" spans="1:38">
      <c r="A73" s="120" t="s">
        <v>384</v>
      </c>
      <c r="B73" s="120"/>
      <c r="C73" s="120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20"/>
    </row>
    <row r="74" spans="1:38">
      <c r="A74" s="32" t="s">
        <v>385</v>
      </c>
    </row>
    <row r="75" spans="1:38">
      <c r="A75" s="32" t="s">
        <v>296</v>
      </c>
    </row>
    <row r="76" spans="1:38">
      <c r="A76" s="32" t="s">
        <v>386</v>
      </c>
    </row>
    <row r="77" spans="1:38">
      <c r="A77" s="32" t="s">
        <v>387</v>
      </c>
    </row>
    <row r="78" spans="1:38">
      <c r="A78" s="32" t="s">
        <v>6</v>
      </c>
    </row>
    <row r="79" spans="1:38">
      <c r="A79" s="32" t="s">
        <v>328</v>
      </c>
    </row>
    <row r="80" spans="1:38">
      <c r="A80" s="32" t="s">
        <v>388</v>
      </c>
    </row>
    <row r="81" spans="1:1">
      <c r="A81" s="32" t="s">
        <v>389</v>
      </c>
    </row>
    <row r="82" spans="1:1">
      <c r="A82" s="32" t="s">
        <v>390</v>
      </c>
    </row>
    <row r="83" spans="1:1">
      <c r="A83" s="32" t="s">
        <v>340</v>
      </c>
    </row>
  </sheetData>
  <mergeCells count="1">
    <mergeCell ref="A73:AL7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F57"/>
  <sheetViews>
    <sheetView workbookViewId="0">
      <pane xSplit="2" ySplit="3" topLeftCell="S4" activePane="bottomRight" state="frozen"/>
      <selection pane="topRight" activeCell="C1" sqref="C1"/>
      <selection pane="bottomLeft" activeCell="A4" sqref="A4"/>
      <selection pane="bottomRight" activeCell="AH28" sqref="AH28"/>
    </sheetView>
  </sheetViews>
  <sheetFormatPr defaultRowHeight="12.25"/>
  <cols>
    <col min="1" max="1" width="49.109375" customWidth="1"/>
    <col min="25" max="25" width="9.33203125" bestFit="1" customWidth="1"/>
  </cols>
  <sheetData>
    <row r="1" spans="1:32" ht="15" customHeight="1">
      <c r="A1" s="27" t="s">
        <v>44</v>
      </c>
    </row>
    <row r="2" spans="1:32" ht="15" customHeight="1">
      <c r="A2" s="1" t="s">
        <v>1</v>
      </c>
    </row>
    <row r="3" spans="1:32" ht="15" customHeight="1" thickBot="1">
      <c r="A3" s="2" t="s">
        <v>45</v>
      </c>
      <c r="B3" s="74">
        <v>2020</v>
      </c>
      <c r="C3" s="2">
        <v>2021</v>
      </c>
      <c r="D3" s="2">
        <v>2022</v>
      </c>
      <c r="E3" s="2">
        <v>2023</v>
      </c>
      <c r="F3" s="2">
        <v>2024</v>
      </c>
      <c r="G3" s="2">
        <v>2025</v>
      </c>
      <c r="H3" s="2">
        <v>2026</v>
      </c>
      <c r="I3" s="2">
        <v>2027</v>
      </c>
      <c r="J3" s="2">
        <v>2028</v>
      </c>
      <c r="K3" s="2">
        <v>2029</v>
      </c>
      <c r="L3" s="2">
        <v>2030</v>
      </c>
      <c r="M3" s="2">
        <v>2031</v>
      </c>
      <c r="N3" s="2">
        <v>2032</v>
      </c>
      <c r="O3" s="2">
        <v>2033</v>
      </c>
      <c r="P3" s="2">
        <v>2034</v>
      </c>
      <c r="Q3" s="2">
        <v>2035</v>
      </c>
      <c r="R3" s="2">
        <v>2036</v>
      </c>
      <c r="S3" s="2">
        <v>2037</v>
      </c>
      <c r="T3" s="2">
        <v>2038</v>
      </c>
      <c r="U3" s="2">
        <v>2039</v>
      </c>
      <c r="V3" s="2">
        <v>2040</v>
      </c>
      <c r="W3" s="2">
        <v>2041</v>
      </c>
      <c r="X3" s="2">
        <v>2042</v>
      </c>
      <c r="Y3" s="2">
        <v>2043</v>
      </c>
      <c r="Z3" s="2">
        <v>2044</v>
      </c>
      <c r="AA3" s="2">
        <v>2045</v>
      </c>
      <c r="AB3" s="2">
        <v>2046</v>
      </c>
      <c r="AC3" s="2">
        <v>2047</v>
      </c>
      <c r="AD3" s="2">
        <v>2048</v>
      </c>
      <c r="AE3" s="2">
        <v>2049</v>
      </c>
      <c r="AF3" s="74">
        <v>2050</v>
      </c>
    </row>
    <row r="4" spans="1:32" ht="15" customHeight="1" thickTop="1">
      <c r="A4" s="28" t="s">
        <v>46</v>
      </c>
    </row>
    <row r="5" spans="1:32" ht="15" customHeight="1">
      <c r="A5" s="3" t="s">
        <v>47</v>
      </c>
      <c r="B5" s="25">
        <v>23.8687</v>
      </c>
      <c r="C5" s="25">
        <v>23.252731000000001</v>
      </c>
      <c r="D5" s="25">
        <v>24.181763</v>
      </c>
      <c r="E5" s="25">
        <v>25.610167000000001</v>
      </c>
      <c r="F5" s="25">
        <v>26.449864999999999</v>
      </c>
      <c r="G5" s="25">
        <v>27.433527000000002</v>
      </c>
      <c r="H5" s="25">
        <v>27.981459000000001</v>
      </c>
      <c r="I5" s="25">
        <v>28.184557000000002</v>
      </c>
      <c r="J5" s="25">
        <v>28.436070999999998</v>
      </c>
      <c r="K5" s="25">
        <v>28.457267999999999</v>
      </c>
      <c r="L5" s="108">
        <v>28.573612000000001</v>
      </c>
      <c r="M5" s="25">
        <v>28.635943999999999</v>
      </c>
      <c r="N5" s="25">
        <v>28.57733</v>
      </c>
      <c r="O5" s="25">
        <v>28.781625999999999</v>
      </c>
      <c r="P5" s="25">
        <v>28.829138</v>
      </c>
      <c r="Q5" s="25">
        <v>28.573709000000001</v>
      </c>
      <c r="R5" s="25">
        <v>28.149768999999999</v>
      </c>
      <c r="S5" s="25">
        <v>27.907505</v>
      </c>
      <c r="T5" s="25">
        <v>27.682938</v>
      </c>
      <c r="U5" s="25">
        <v>27.541288000000002</v>
      </c>
      <c r="V5" s="25">
        <v>27.30584</v>
      </c>
      <c r="W5" s="25">
        <v>27.188379000000001</v>
      </c>
      <c r="X5" s="25">
        <v>27.247578000000001</v>
      </c>
      <c r="Y5" s="25">
        <v>27.590309000000001</v>
      </c>
      <c r="Z5" s="25">
        <v>27.674572000000001</v>
      </c>
      <c r="AA5" s="25">
        <v>27.394123</v>
      </c>
      <c r="AB5" s="25">
        <v>27.457819000000001</v>
      </c>
      <c r="AC5" s="25">
        <v>27.555928999999999</v>
      </c>
      <c r="AD5" s="25">
        <v>27.407074000000001</v>
      </c>
      <c r="AE5" s="25">
        <v>27.252414999999999</v>
      </c>
      <c r="AF5" s="25">
        <v>26.640561999999999</v>
      </c>
    </row>
    <row r="6" spans="1:32" ht="15" customHeight="1">
      <c r="A6" s="3" t="s">
        <v>48</v>
      </c>
      <c r="B6" s="25">
        <v>6.5830979999999997</v>
      </c>
      <c r="C6" s="25">
        <v>6.7031159999999996</v>
      </c>
      <c r="D6" s="25">
        <v>7.0491809999999999</v>
      </c>
      <c r="E6" s="25">
        <v>7.4552329999999998</v>
      </c>
      <c r="F6" s="25">
        <v>7.5801990000000004</v>
      </c>
      <c r="G6" s="25">
        <v>7.605804</v>
      </c>
      <c r="H6" s="25">
        <v>7.7026570000000003</v>
      </c>
      <c r="I6" s="25">
        <v>7.7505179999999996</v>
      </c>
      <c r="J6" s="25">
        <v>7.7318020000000001</v>
      </c>
      <c r="K6" s="25">
        <v>7.7949520000000003</v>
      </c>
      <c r="L6" s="25">
        <v>7.8972550000000004</v>
      </c>
      <c r="M6" s="25">
        <v>7.934329</v>
      </c>
      <c r="N6" s="25">
        <v>7.8997539999999997</v>
      </c>
      <c r="O6" s="25">
        <v>7.9069089999999997</v>
      </c>
      <c r="P6" s="25">
        <v>7.9408450000000004</v>
      </c>
      <c r="Q6" s="25">
        <v>7.9307350000000003</v>
      </c>
      <c r="R6" s="25">
        <v>7.8936229999999998</v>
      </c>
      <c r="S6" s="25">
        <v>7.8892980000000001</v>
      </c>
      <c r="T6" s="25">
        <v>7.8851290000000001</v>
      </c>
      <c r="U6" s="25">
        <v>7.9089780000000003</v>
      </c>
      <c r="V6" s="25">
        <v>7.9175449999999996</v>
      </c>
      <c r="W6" s="25">
        <v>7.9019709999999996</v>
      </c>
      <c r="X6" s="25">
        <v>7.9476339999999999</v>
      </c>
      <c r="Y6" s="25">
        <v>8.0173430000000003</v>
      </c>
      <c r="Z6" s="25">
        <v>8.0682869999999998</v>
      </c>
      <c r="AA6" s="25">
        <v>8.0711870000000001</v>
      </c>
      <c r="AB6" s="25">
        <v>8.0483150000000006</v>
      </c>
      <c r="AC6" s="25">
        <v>8.0116759999999996</v>
      </c>
      <c r="AD6" s="25">
        <v>8.007339</v>
      </c>
      <c r="AE6" s="25">
        <v>8.0318159999999992</v>
      </c>
      <c r="AF6" s="25">
        <v>8.0546290000000003</v>
      </c>
    </row>
    <row r="7" spans="1:32" ht="15" customHeight="1">
      <c r="A7" s="3" t="s">
        <v>49</v>
      </c>
      <c r="B7" s="25">
        <v>35.144691000000002</v>
      </c>
      <c r="C7" s="25">
        <v>33.50515</v>
      </c>
      <c r="D7" s="25">
        <v>33.993533999999997</v>
      </c>
      <c r="E7" s="25">
        <v>35.280872000000002</v>
      </c>
      <c r="F7" s="25">
        <v>36.258437999999998</v>
      </c>
      <c r="G7" s="25">
        <v>37.603428000000001</v>
      </c>
      <c r="H7" s="25">
        <v>38.250008000000001</v>
      </c>
      <c r="I7" s="25">
        <v>38.391167000000003</v>
      </c>
      <c r="J7" s="25">
        <v>38.572612999999997</v>
      </c>
      <c r="K7" s="25">
        <v>38.933571000000001</v>
      </c>
      <c r="L7" s="25">
        <v>39.282772000000001</v>
      </c>
      <c r="M7" s="25">
        <v>39.545341000000001</v>
      </c>
      <c r="N7" s="25">
        <v>39.715575999999999</v>
      </c>
      <c r="O7" s="25">
        <v>39.892344999999999</v>
      </c>
      <c r="P7" s="25">
        <v>40.040512</v>
      </c>
      <c r="Q7" s="25">
        <v>40.042014999999999</v>
      </c>
      <c r="R7" s="25">
        <v>40.208855</v>
      </c>
      <c r="S7" s="25">
        <v>40.425517999999997</v>
      </c>
      <c r="T7" s="25">
        <v>40.743046</v>
      </c>
      <c r="U7" s="25">
        <v>41.050590999999997</v>
      </c>
      <c r="V7" s="25">
        <v>41.393681000000001</v>
      </c>
      <c r="W7" s="25">
        <v>41.595657000000003</v>
      </c>
      <c r="X7" s="25">
        <v>41.985748000000001</v>
      </c>
      <c r="Y7" s="25">
        <v>42.434672999999997</v>
      </c>
      <c r="Z7" s="25">
        <v>42.814444999999999</v>
      </c>
      <c r="AA7" s="25">
        <v>43.075909000000003</v>
      </c>
      <c r="AB7" s="25">
        <v>43.351005999999998</v>
      </c>
      <c r="AC7" s="25">
        <v>43.622123999999999</v>
      </c>
      <c r="AD7" s="25">
        <v>43.960766</v>
      </c>
      <c r="AE7" s="25">
        <v>44.237194000000002</v>
      </c>
      <c r="AF7" s="25">
        <v>44.583553000000002</v>
      </c>
    </row>
    <row r="8" spans="1:32" ht="15" customHeight="1">
      <c r="A8" s="3" t="s">
        <v>50</v>
      </c>
      <c r="B8" s="25">
        <v>10.800087</v>
      </c>
      <c r="C8" s="25">
        <v>12.552465</v>
      </c>
      <c r="D8" s="25">
        <v>13.464594999999999</v>
      </c>
      <c r="E8" s="25">
        <v>12.362299</v>
      </c>
      <c r="F8" s="25">
        <v>11.363764</v>
      </c>
      <c r="G8" s="25">
        <v>10.380013999999999</v>
      </c>
      <c r="H8" s="25">
        <v>10.547122</v>
      </c>
      <c r="I8" s="25">
        <v>10.278834</v>
      </c>
      <c r="J8" s="25">
        <v>10.307351000000001</v>
      </c>
      <c r="K8" s="25">
        <v>10.262581000000001</v>
      </c>
      <c r="L8" s="25">
        <v>10.137418</v>
      </c>
      <c r="M8" s="25">
        <v>10.010776999999999</v>
      </c>
      <c r="N8" s="25">
        <v>9.9313479999999998</v>
      </c>
      <c r="O8" s="25">
        <v>9.853116</v>
      </c>
      <c r="P8" s="25">
        <v>9.8246149999999997</v>
      </c>
      <c r="Q8" s="25">
        <v>9.7129130000000004</v>
      </c>
      <c r="R8" s="25">
        <v>9.6577160000000006</v>
      </c>
      <c r="S8" s="25">
        <v>9.5686789999999995</v>
      </c>
      <c r="T8" s="25">
        <v>9.3951670000000007</v>
      </c>
      <c r="U8" s="25">
        <v>9.2912189999999999</v>
      </c>
      <c r="V8" s="25">
        <v>9.2794000000000008</v>
      </c>
      <c r="W8" s="25">
        <v>9.2307810000000003</v>
      </c>
      <c r="X8" s="25">
        <v>9.2491509999999995</v>
      </c>
      <c r="Y8" s="25">
        <v>9.1956209999999992</v>
      </c>
      <c r="Z8" s="25">
        <v>9.1528899999999993</v>
      </c>
      <c r="AA8" s="25">
        <v>9.0299569999999996</v>
      </c>
      <c r="AB8" s="25">
        <v>9.0036670000000001</v>
      </c>
      <c r="AC8" s="25">
        <v>8.9929970000000008</v>
      </c>
      <c r="AD8" s="25">
        <v>9.0276340000000008</v>
      </c>
      <c r="AE8" s="25">
        <v>9.0501369999999994</v>
      </c>
      <c r="AF8" s="25">
        <v>9.0817130000000006</v>
      </c>
    </row>
    <row r="9" spans="1:32" ht="15" customHeight="1">
      <c r="A9" s="3" t="s">
        <v>51</v>
      </c>
      <c r="B9" s="25">
        <v>8.2053379999999994</v>
      </c>
      <c r="C9" s="25">
        <v>7.9521930000000003</v>
      </c>
      <c r="D9" s="25">
        <v>7.7023359999999998</v>
      </c>
      <c r="E9" s="25">
        <v>7.8394539999999999</v>
      </c>
      <c r="F9" s="25">
        <v>7.8721709999999998</v>
      </c>
      <c r="G9" s="25">
        <v>7.7886559999999996</v>
      </c>
      <c r="H9" s="25">
        <v>6.8895980000000003</v>
      </c>
      <c r="I9" s="25">
        <v>6.742038</v>
      </c>
      <c r="J9" s="25">
        <v>6.7456670000000001</v>
      </c>
      <c r="K9" s="25">
        <v>6.5818890000000003</v>
      </c>
      <c r="L9" s="25">
        <v>6.5897199999999998</v>
      </c>
      <c r="M9" s="25">
        <v>6.6018720000000002</v>
      </c>
      <c r="N9" s="25">
        <v>6.6107250000000004</v>
      </c>
      <c r="O9" s="25">
        <v>6.5300070000000003</v>
      </c>
      <c r="P9" s="25">
        <v>6.3550139999999997</v>
      </c>
      <c r="Q9" s="25">
        <v>6.3697049999999997</v>
      </c>
      <c r="R9" s="25">
        <v>6.301876</v>
      </c>
      <c r="S9" s="25">
        <v>6.3040830000000003</v>
      </c>
      <c r="T9" s="25">
        <v>6.3062860000000001</v>
      </c>
      <c r="U9" s="25">
        <v>6.3062860000000001</v>
      </c>
      <c r="V9" s="25">
        <v>6.2189899999999998</v>
      </c>
      <c r="W9" s="25">
        <v>6.232081</v>
      </c>
      <c r="X9" s="25">
        <v>6.241549</v>
      </c>
      <c r="Y9" s="25">
        <v>6.2506820000000003</v>
      </c>
      <c r="Z9" s="25">
        <v>6.2585800000000003</v>
      </c>
      <c r="AA9" s="25">
        <v>6.2671380000000001</v>
      </c>
      <c r="AB9" s="25">
        <v>6.2715930000000002</v>
      </c>
      <c r="AC9" s="25">
        <v>6.1951790000000004</v>
      </c>
      <c r="AD9" s="25">
        <v>6.197953</v>
      </c>
      <c r="AE9" s="25">
        <v>6.2013059999999998</v>
      </c>
      <c r="AF9" s="25">
        <v>6.2061510000000002</v>
      </c>
    </row>
    <row r="10" spans="1:32" ht="15" customHeight="1">
      <c r="A10" s="3" t="s">
        <v>52</v>
      </c>
      <c r="B10" s="101">
        <v>2.534411</v>
      </c>
      <c r="C10" s="25">
        <v>2.4826380000000001</v>
      </c>
      <c r="D10" s="25">
        <v>2.5643180000000001</v>
      </c>
      <c r="E10" s="25">
        <v>2.6349200000000002</v>
      </c>
      <c r="F10" s="25">
        <v>2.5740500000000002</v>
      </c>
      <c r="G10" s="25">
        <v>2.5420980000000002</v>
      </c>
      <c r="H10" s="25">
        <v>2.470024</v>
      </c>
      <c r="I10" s="25">
        <v>2.453376</v>
      </c>
      <c r="J10" s="25">
        <v>2.4351470000000002</v>
      </c>
      <c r="K10" s="25">
        <v>2.4319229999999998</v>
      </c>
      <c r="L10" s="25">
        <v>2.4272170000000002</v>
      </c>
      <c r="M10" s="25">
        <v>2.4245009999999998</v>
      </c>
      <c r="N10" s="25">
        <v>2.4136000000000002</v>
      </c>
      <c r="O10" s="25">
        <v>2.4049689999999999</v>
      </c>
      <c r="P10" s="25">
        <v>2.3993850000000001</v>
      </c>
      <c r="Q10" s="25">
        <v>2.3948390000000002</v>
      </c>
      <c r="R10" s="25">
        <v>2.3885049999999999</v>
      </c>
      <c r="S10" s="25">
        <v>2.3842129999999999</v>
      </c>
      <c r="T10" s="25">
        <v>2.3756080000000002</v>
      </c>
      <c r="U10" s="25">
        <v>2.3628269999999998</v>
      </c>
      <c r="V10" s="101">
        <v>2.3550469999999999</v>
      </c>
      <c r="W10" s="25">
        <v>2.3482159999999999</v>
      </c>
      <c r="X10" s="25">
        <v>2.3421569999999998</v>
      </c>
      <c r="Y10" s="25">
        <v>2.3377150000000002</v>
      </c>
      <c r="Z10" s="25">
        <v>2.3251590000000002</v>
      </c>
      <c r="AA10" s="25">
        <v>2.3202970000000001</v>
      </c>
      <c r="AB10" s="25">
        <v>2.311928</v>
      </c>
      <c r="AC10" s="25">
        <v>2.3078069999999999</v>
      </c>
      <c r="AD10" s="25">
        <v>2.3054860000000001</v>
      </c>
      <c r="AE10" s="25">
        <v>2.301498</v>
      </c>
      <c r="AF10" s="101">
        <v>2.2946719999999998</v>
      </c>
    </row>
    <row r="11" spans="1:32" ht="15" customHeight="1">
      <c r="A11" s="3" t="s">
        <v>53</v>
      </c>
      <c r="B11" s="25">
        <v>4.4725640000000002</v>
      </c>
      <c r="C11" s="25">
        <v>4.6391410000000004</v>
      </c>
      <c r="D11" s="25">
        <v>4.7032660000000002</v>
      </c>
      <c r="E11" s="25">
        <v>4.7563110000000002</v>
      </c>
      <c r="F11" s="25">
        <v>4.7874749999999997</v>
      </c>
      <c r="G11" s="25">
        <v>4.8201510000000001</v>
      </c>
      <c r="H11" s="25">
        <v>4.8398859999999999</v>
      </c>
      <c r="I11" s="25">
        <v>4.8548609999999996</v>
      </c>
      <c r="J11" s="25">
        <v>4.858314</v>
      </c>
      <c r="K11" s="25">
        <v>4.867089</v>
      </c>
      <c r="L11" s="25">
        <v>4.8893750000000002</v>
      </c>
      <c r="M11" s="25">
        <v>4.916855</v>
      </c>
      <c r="N11" s="25">
        <v>4.9218929999999999</v>
      </c>
      <c r="O11" s="25">
        <v>4.9328260000000004</v>
      </c>
      <c r="P11" s="25">
        <v>4.9365410000000001</v>
      </c>
      <c r="Q11" s="25">
        <v>4.9468059999999996</v>
      </c>
      <c r="R11" s="25">
        <v>4.9525410000000001</v>
      </c>
      <c r="S11" s="25">
        <v>4.9590649999999998</v>
      </c>
      <c r="T11" s="25">
        <v>4.973096</v>
      </c>
      <c r="U11" s="25">
        <v>4.9849610000000002</v>
      </c>
      <c r="V11" s="25">
        <v>5.0002040000000001</v>
      </c>
      <c r="W11" s="25">
        <v>5.0283389999999999</v>
      </c>
      <c r="X11" s="25">
        <v>5.0545020000000003</v>
      </c>
      <c r="Y11" s="25">
        <v>5.0800679999999998</v>
      </c>
      <c r="Z11" s="25">
        <v>5.1141969999999999</v>
      </c>
      <c r="AA11" s="25">
        <v>5.1613350000000002</v>
      </c>
      <c r="AB11" s="25">
        <v>5.1867590000000003</v>
      </c>
      <c r="AC11" s="25">
        <v>5.2500900000000001</v>
      </c>
      <c r="AD11" s="25">
        <v>5.2904920000000004</v>
      </c>
      <c r="AE11" s="25">
        <v>5.3404800000000003</v>
      </c>
      <c r="AF11" s="25">
        <v>5.3917109999999999</v>
      </c>
    </row>
    <row r="12" spans="1:32" ht="15" customHeight="1">
      <c r="A12" s="3" t="s">
        <v>54</v>
      </c>
      <c r="B12" s="25">
        <v>4.4260960000000003</v>
      </c>
      <c r="C12" s="25">
        <v>5.1346569999999998</v>
      </c>
      <c r="D12" s="25">
        <v>5.5661149999999999</v>
      </c>
      <c r="E12" s="25">
        <v>6.3668800000000001</v>
      </c>
      <c r="F12" s="25">
        <v>7.4535580000000001</v>
      </c>
      <c r="G12" s="25">
        <v>7.9824849999999996</v>
      </c>
      <c r="H12" s="25">
        <v>8.2312250000000002</v>
      </c>
      <c r="I12" s="25">
        <v>8.5751600000000003</v>
      </c>
      <c r="J12" s="25">
        <v>8.7909480000000002</v>
      </c>
      <c r="K12" s="25">
        <v>9.1047930000000008</v>
      </c>
      <c r="L12" s="25">
        <v>9.5199949999999998</v>
      </c>
      <c r="M12" s="25">
        <v>9.7714110000000005</v>
      </c>
      <c r="N12" s="25">
        <v>9.9918110000000002</v>
      </c>
      <c r="O12" s="25">
        <v>10.224599</v>
      </c>
      <c r="P12" s="25">
        <v>10.543778</v>
      </c>
      <c r="Q12" s="25">
        <v>10.985343</v>
      </c>
      <c r="R12" s="25">
        <v>11.237375999999999</v>
      </c>
      <c r="S12" s="25">
        <v>11.435293</v>
      </c>
      <c r="T12" s="25">
        <v>11.624606999999999</v>
      </c>
      <c r="U12" s="25">
        <v>11.724011000000001</v>
      </c>
      <c r="V12" s="25">
        <v>11.842293</v>
      </c>
      <c r="W12" s="25">
        <v>12.046887</v>
      </c>
      <c r="X12" s="25">
        <v>12.177580000000001</v>
      </c>
      <c r="Y12" s="25">
        <v>12.353426000000001</v>
      </c>
      <c r="Z12" s="25">
        <v>12.532876</v>
      </c>
      <c r="AA12" s="25">
        <v>12.793443</v>
      </c>
      <c r="AB12" s="25">
        <v>13.085091</v>
      </c>
      <c r="AC12" s="25">
        <v>13.417382</v>
      </c>
      <c r="AD12" s="25">
        <v>13.63086</v>
      </c>
      <c r="AE12" s="25">
        <v>13.876656000000001</v>
      </c>
      <c r="AF12" s="25">
        <v>14.111439000000001</v>
      </c>
    </row>
    <row r="13" spans="1:32" ht="15" customHeight="1">
      <c r="A13" s="3" t="s">
        <v>55</v>
      </c>
      <c r="B13" s="25">
        <v>0.685083</v>
      </c>
      <c r="C13" s="25">
        <v>1.2140820000000001</v>
      </c>
      <c r="D13" s="25">
        <v>0.74536500000000006</v>
      </c>
      <c r="E13" s="25">
        <v>0.84564499999999998</v>
      </c>
      <c r="F13" s="25">
        <v>0.88408500000000001</v>
      </c>
      <c r="G13" s="25">
        <v>0.83308899999999997</v>
      </c>
      <c r="H13" s="25">
        <v>0.68311900000000003</v>
      </c>
      <c r="I13" s="25">
        <v>0.67267200000000005</v>
      </c>
      <c r="J13" s="25">
        <v>0.67675300000000005</v>
      </c>
      <c r="K13" s="25">
        <v>0.67341700000000004</v>
      </c>
      <c r="L13" s="25">
        <v>0.65309499999999998</v>
      </c>
      <c r="M13" s="25">
        <v>0.65416399999999997</v>
      </c>
      <c r="N13" s="25">
        <v>0.65273400000000004</v>
      </c>
      <c r="O13" s="25">
        <v>0.65209799999999996</v>
      </c>
      <c r="P13" s="25">
        <v>0.66031899999999999</v>
      </c>
      <c r="Q13" s="25">
        <v>0.66273099999999996</v>
      </c>
      <c r="R13" s="25">
        <v>0.67061300000000001</v>
      </c>
      <c r="S13" s="25">
        <v>0.67876400000000003</v>
      </c>
      <c r="T13" s="25">
        <v>0.68111600000000005</v>
      </c>
      <c r="U13" s="25">
        <v>0.69538999999999995</v>
      </c>
      <c r="V13" s="25">
        <v>0.69021900000000003</v>
      </c>
      <c r="W13" s="25">
        <v>0.69028599999999996</v>
      </c>
      <c r="X13" s="25">
        <v>0.69115400000000005</v>
      </c>
      <c r="Y13" s="25">
        <v>0.69076599999999999</v>
      </c>
      <c r="Z13" s="25">
        <v>0.69213499999999994</v>
      </c>
      <c r="AA13" s="25">
        <v>0.68751499999999999</v>
      </c>
      <c r="AB13" s="25">
        <v>0.69492799999999999</v>
      </c>
      <c r="AC13" s="25">
        <v>0.69852599999999998</v>
      </c>
      <c r="AD13" s="25">
        <v>0.69977699999999998</v>
      </c>
      <c r="AE13" s="25">
        <v>0.70252899999999996</v>
      </c>
      <c r="AF13" s="25">
        <v>0.71085900000000002</v>
      </c>
    </row>
    <row r="14" spans="1:32" ht="15" customHeight="1">
      <c r="A14" s="28" t="s">
        <v>56</v>
      </c>
      <c r="B14" s="29">
        <v>96.720061999999999</v>
      </c>
      <c r="C14" s="29">
        <v>97.436179999999993</v>
      </c>
      <c r="D14" s="29">
        <v>99.970473999999996</v>
      </c>
      <c r="E14" s="29">
        <v>103.151779</v>
      </c>
      <c r="F14" s="29">
        <v>105.223602</v>
      </c>
      <c r="G14" s="29">
        <v>106.98925800000001</v>
      </c>
      <c r="H14" s="29">
        <v>107.59509300000001</v>
      </c>
      <c r="I14" s="29">
        <v>107.90316799999999</v>
      </c>
      <c r="J14" s="29">
        <v>108.55465700000001</v>
      </c>
      <c r="K14" s="29">
        <v>109.10747499999999</v>
      </c>
      <c r="L14" s="29">
        <v>109.97045900000001</v>
      </c>
      <c r="M14" s="29">
        <v>110.495193</v>
      </c>
      <c r="N14" s="29">
        <v>110.714775</v>
      </c>
      <c r="O14" s="29">
        <v>111.17849699999999</v>
      </c>
      <c r="P14" s="29">
        <v>111.530136</v>
      </c>
      <c r="Q14" s="29">
        <v>111.61880499999999</v>
      </c>
      <c r="R14" s="29">
        <v>111.460869</v>
      </c>
      <c r="S14" s="29">
        <v>111.55242200000001</v>
      </c>
      <c r="T14" s="29">
        <v>111.666977</v>
      </c>
      <c r="U14" s="29">
        <v>111.86554700000001</v>
      </c>
      <c r="V14" s="29">
        <v>112.003212</v>
      </c>
      <c r="W14" s="29">
        <v>112.262596</v>
      </c>
      <c r="X14" s="29">
        <v>112.937057</v>
      </c>
      <c r="Y14" s="29">
        <v>113.95059999999999</v>
      </c>
      <c r="Z14" s="29">
        <v>114.63314800000001</v>
      </c>
      <c r="AA14" s="29">
        <v>114.800888</v>
      </c>
      <c r="AB14" s="29">
        <v>115.41110999999999</v>
      </c>
      <c r="AC14" s="29">
        <v>116.051704</v>
      </c>
      <c r="AD14" s="29">
        <v>116.527382</v>
      </c>
      <c r="AE14" s="29">
        <v>116.994034</v>
      </c>
      <c r="AF14" s="29">
        <v>117.07530199999999</v>
      </c>
    </row>
    <row r="15" spans="1:32" ht="15" customHeight="1">
      <c r="A15" s="28" t="s">
        <v>456</v>
      </c>
      <c r="B15" s="71">
        <f>B11+B12</f>
        <v>8.8986599999999996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82">
        <f>V11+V12</f>
        <v>16.842497000000002</v>
      </c>
      <c r="W15" s="29"/>
      <c r="X15" s="29"/>
      <c r="Y15" s="29"/>
      <c r="Z15" s="29"/>
      <c r="AA15" s="29"/>
      <c r="AB15" s="29"/>
      <c r="AC15" s="29"/>
      <c r="AD15" s="29"/>
      <c r="AE15" s="29"/>
      <c r="AF15" s="82">
        <f>AF11+AF12</f>
        <v>19.503150000000002</v>
      </c>
    </row>
    <row r="16" spans="1:32" ht="15" customHeight="1">
      <c r="A16" s="28" t="s">
        <v>57</v>
      </c>
    </row>
    <row r="17" spans="1:32" ht="15" customHeight="1">
      <c r="A17" s="3" t="s">
        <v>58</v>
      </c>
      <c r="B17" s="25">
        <v>13.444065</v>
      </c>
      <c r="C17" s="25">
        <v>16.717638000000001</v>
      </c>
      <c r="D17" s="25">
        <v>17.248041000000001</v>
      </c>
      <c r="E17" s="25">
        <v>17.161712999999999</v>
      </c>
      <c r="F17" s="25">
        <v>17.318028999999999</v>
      </c>
      <c r="G17" s="25">
        <v>16.686088999999999</v>
      </c>
      <c r="H17" s="25">
        <v>16.738325</v>
      </c>
      <c r="I17" s="25">
        <v>16.077218999999999</v>
      </c>
      <c r="J17" s="25">
        <v>15.647995999999999</v>
      </c>
      <c r="K17" s="25">
        <v>16.006972999999999</v>
      </c>
      <c r="L17" s="25">
        <v>15.421912000000001</v>
      </c>
      <c r="M17" s="25">
        <v>15.674384999999999</v>
      </c>
      <c r="N17" s="25">
        <v>15.270527</v>
      </c>
      <c r="O17" s="25">
        <v>15.017766999999999</v>
      </c>
      <c r="P17" s="25">
        <v>15.251607999999999</v>
      </c>
      <c r="Q17" s="25">
        <v>15.529316</v>
      </c>
      <c r="R17" s="25">
        <v>16.121769</v>
      </c>
      <c r="S17" s="25">
        <v>16.298079000000001</v>
      </c>
      <c r="T17" s="25">
        <v>16.412962</v>
      </c>
      <c r="U17" s="25">
        <v>16.890526000000001</v>
      </c>
      <c r="V17" s="25">
        <v>16.680824000000001</v>
      </c>
      <c r="W17" s="25">
        <v>16.674723</v>
      </c>
      <c r="X17" s="25">
        <v>16.816165999999999</v>
      </c>
      <c r="Y17" s="25">
        <v>16.438911000000001</v>
      </c>
      <c r="Z17" s="25">
        <v>16.153289999999998</v>
      </c>
      <c r="AA17" s="25">
        <v>16.185359999999999</v>
      </c>
      <c r="AB17" s="25">
        <v>15.944751</v>
      </c>
      <c r="AC17" s="25">
        <v>16.036000999999999</v>
      </c>
      <c r="AD17" s="25">
        <v>16.304767999999999</v>
      </c>
      <c r="AE17" s="25">
        <v>16.38036</v>
      </c>
      <c r="AF17" s="25">
        <v>17.022853999999999</v>
      </c>
    </row>
    <row r="18" spans="1:32" ht="15" customHeight="1">
      <c r="A18" s="3" t="s">
        <v>59</v>
      </c>
      <c r="B18" s="25">
        <v>4.1680479999999998</v>
      </c>
      <c r="C18" s="25">
        <v>4.3716910000000002</v>
      </c>
      <c r="D18" s="25">
        <v>4.160005</v>
      </c>
      <c r="E18" s="25">
        <v>4.1870390000000004</v>
      </c>
      <c r="F18" s="25">
        <v>4.1807889999999999</v>
      </c>
      <c r="G18" s="25">
        <v>4.1438220000000001</v>
      </c>
      <c r="H18" s="25">
        <v>4.1724620000000003</v>
      </c>
      <c r="I18" s="25">
        <v>4.0718030000000001</v>
      </c>
      <c r="J18" s="25">
        <v>3.9685350000000001</v>
      </c>
      <c r="K18" s="25">
        <v>3.8648639999999999</v>
      </c>
      <c r="L18" s="25">
        <v>3.8997700000000002</v>
      </c>
      <c r="M18" s="25">
        <v>3.8019229999999999</v>
      </c>
      <c r="N18" s="25">
        <v>3.7508940000000002</v>
      </c>
      <c r="O18" s="25">
        <v>3.7093759999999998</v>
      </c>
      <c r="P18" s="25">
        <v>3.6916030000000002</v>
      </c>
      <c r="Q18" s="25">
        <v>3.6743589999999999</v>
      </c>
      <c r="R18" s="25">
        <v>3.655491</v>
      </c>
      <c r="S18" s="25">
        <v>3.621194</v>
      </c>
      <c r="T18" s="25">
        <v>3.6207539999999998</v>
      </c>
      <c r="U18" s="25">
        <v>3.658703</v>
      </c>
      <c r="V18" s="25">
        <v>3.6642229999999998</v>
      </c>
      <c r="W18" s="25">
        <v>3.6410779999999998</v>
      </c>
      <c r="X18" s="25">
        <v>3.6326149999999999</v>
      </c>
      <c r="Y18" s="25">
        <v>3.6713840000000002</v>
      </c>
      <c r="Z18" s="25">
        <v>3.6729829999999999</v>
      </c>
      <c r="AA18" s="25">
        <v>3.6832189999999998</v>
      </c>
      <c r="AB18" s="25">
        <v>3.6492819999999999</v>
      </c>
      <c r="AC18" s="25">
        <v>3.6793230000000001</v>
      </c>
      <c r="AD18" s="25">
        <v>3.745635</v>
      </c>
      <c r="AE18" s="25">
        <v>3.755995</v>
      </c>
      <c r="AF18" s="25">
        <v>3.6865730000000001</v>
      </c>
    </row>
    <row r="19" spans="1:32" ht="15" customHeight="1">
      <c r="A19" s="3" t="s">
        <v>3</v>
      </c>
      <c r="B19" s="25">
        <v>2.6547350000000001</v>
      </c>
      <c r="C19" s="25">
        <v>2.7235420000000001</v>
      </c>
      <c r="D19" s="25">
        <v>2.731379</v>
      </c>
      <c r="E19" s="25">
        <v>2.5354589999999999</v>
      </c>
      <c r="F19" s="25">
        <v>2.412531</v>
      </c>
      <c r="G19" s="25">
        <v>2.5289160000000002</v>
      </c>
      <c r="H19" s="25">
        <v>2.6417259999999998</v>
      </c>
      <c r="I19" s="25">
        <v>2.553931</v>
      </c>
      <c r="J19" s="25">
        <v>2.4955539999999998</v>
      </c>
      <c r="K19" s="25">
        <v>2.399499</v>
      </c>
      <c r="L19" s="25">
        <v>2.2162099999999998</v>
      </c>
      <c r="M19" s="25">
        <v>2.222127</v>
      </c>
      <c r="N19" s="25">
        <v>2.1752850000000001</v>
      </c>
      <c r="O19" s="25">
        <v>2.0714480000000002</v>
      </c>
      <c r="P19" s="25">
        <v>2.0657540000000001</v>
      </c>
      <c r="Q19" s="25">
        <v>2.0795650000000001</v>
      </c>
      <c r="R19" s="25">
        <v>2.077264</v>
      </c>
      <c r="S19" s="25">
        <v>2.083555</v>
      </c>
      <c r="T19" s="25">
        <v>2.1008550000000001</v>
      </c>
      <c r="U19" s="25">
        <v>2.1009370000000001</v>
      </c>
      <c r="V19" s="25">
        <v>2.1026739999999999</v>
      </c>
      <c r="W19" s="25">
        <v>2.1014499999999998</v>
      </c>
      <c r="X19" s="25">
        <v>2.0697260000000002</v>
      </c>
      <c r="Y19" s="25">
        <v>2.0489250000000001</v>
      </c>
      <c r="Z19" s="25">
        <v>2.012251</v>
      </c>
      <c r="AA19" s="25">
        <v>2.0013580000000002</v>
      </c>
      <c r="AB19" s="25">
        <v>1.9764619999999999</v>
      </c>
      <c r="AC19" s="25">
        <v>1.9630559999999999</v>
      </c>
      <c r="AD19" s="25">
        <v>1.9401889999999999</v>
      </c>
      <c r="AE19" s="25">
        <v>1.94312</v>
      </c>
      <c r="AF19" s="25">
        <v>1.920091</v>
      </c>
    </row>
    <row r="20" spans="1:32" ht="15" customHeight="1">
      <c r="A20" s="3" t="s">
        <v>442</v>
      </c>
      <c r="B20" s="25">
        <v>0.23943300000000001</v>
      </c>
      <c r="C20" s="25">
        <v>0.24629999999999999</v>
      </c>
      <c r="D20" s="25">
        <v>0.15575700000000001</v>
      </c>
      <c r="E20" s="25">
        <v>0.14911199999999999</v>
      </c>
      <c r="F20" s="25">
        <v>0.16304199999999999</v>
      </c>
      <c r="G20" s="25">
        <v>0.154277</v>
      </c>
      <c r="H20" s="25">
        <v>0.15822800000000001</v>
      </c>
      <c r="I20" s="25">
        <v>0.17172399999999999</v>
      </c>
      <c r="J20" s="25">
        <v>0.17899000000000001</v>
      </c>
      <c r="K20" s="25">
        <v>0.176485</v>
      </c>
      <c r="L20" s="25">
        <v>0.18546399999999999</v>
      </c>
      <c r="M20" s="25">
        <v>0.175261</v>
      </c>
      <c r="N20" s="25">
        <v>0.184146</v>
      </c>
      <c r="O20" s="25">
        <v>0.18213099999999999</v>
      </c>
      <c r="P20" s="25">
        <v>0.189913</v>
      </c>
      <c r="Q20" s="25">
        <v>0.188059</v>
      </c>
      <c r="R20" s="25">
        <v>0.18949099999999999</v>
      </c>
      <c r="S20" s="25">
        <v>0.18700600000000001</v>
      </c>
      <c r="T20" s="25">
        <v>0.18579100000000001</v>
      </c>
      <c r="U20" s="25">
        <v>0.18656300000000001</v>
      </c>
      <c r="V20" s="25">
        <v>0.18410499999999999</v>
      </c>
      <c r="W20" s="25">
        <v>0.18097299999999999</v>
      </c>
      <c r="X20" s="25">
        <v>0.17812900000000001</v>
      </c>
      <c r="Y20" s="25">
        <v>0.179119</v>
      </c>
      <c r="Z20" s="25">
        <v>0.18207599999999999</v>
      </c>
      <c r="AA20" s="25">
        <v>0.180173</v>
      </c>
      <c r="AB20" s="25">
        <v>0.17882600000000001</v>
      </c>
      <c r="AC20" s="25">
        <v>0.17751600000000001</v>
      </c>
      <c r="AD20" s="25">
        <v>0.17730599999999999</v>
      </c>
      <c r="AE20" s="25">
        <v>0.173098</v>
      </c>
      <c r="AF20" s="25">
        <v>0.17243900000000001</v>
      </c>
    </row>
    <row r="21" spans="1:32" ht="15" customHeight="1">
      <c r="A21" s="28" t="s">
        <v>56</v>
      </c>
      <c r="B21" s="29">
        <v>20.506283</v>
      </c>
      <c r="C21" s="29">
        <v>24.059170000000002</v>
      </c>
      <c r="D21" s="29">
        <v>24.295180999999999</v>
      </c>
      <c r="E21" s="29">
        <v>24.033322999999999</v>
      </c>
      <c r="F21" s="29">
        <v>24.074390000000001</v>
      </c>
      <c r="G21" s="29">
        <v>23.513102</v>
      </c>
      <c r="H21" s="29">
        <v>23.710739</v>
      </c>
      <c r="I21" s="29">
        <v>22.874676000000001</v>
      </c>
      <c r="J21" s="29">
        <v>22.291077000000001</v>
      </c>
      <c r="K21" s="29">
        <v>22.447823</v>
      </c>
      <c r="L21" s="29">
        <v>21.723354</v>
      </c>
      <c r="M21" s="29">
        <v>21.873692999999999</v>
      </c>
      <c r="N21" s="29">
        <v>21.380853999999999</v>
      </c>
      <c r="O21" s="29">
        <v>20.980720999999999</v>
      </c>
      <c r="P21" s="29">
        <v>21.198877</v>
      </c>
      <c r="Q21" s="29">
        <v>21.471298000000001</v>
      </c>
      <c r="R21" s="29">
        <v>22.044015999999999</v>
      </c>
      <c r="S21" s="29">
        <v>22.189833</v>
      </c>
      <c r="T21" s="29">
        <v>22.320361999999999</v>
      </c>
      <c r="U21" s="29">
        <v>22.836728999999998</v>
      </c>
      <c r="V21" s="29">
        <v>22.631826</v>
      </c>
      <c r="W21" s="29">
        <v>22.598223000000001</v>
      </c>
      <c r="X21" s="29">
        <v>22.696636000000002</v>
      </c>
      <c r="Y21" s="29">
        <v>22.338341</v>
      </c>
      <c r="Z21" s="29">
        <v>22.020599000000001</v>
      </c>
      <c r="AA21" s="29">
        <v>22.050111999999999</v>
      </c>
      <c r="AB21" s="29">
        <v>21.749319</v>
      </c>
      <c r="AC21" s="29">
        <v>21.855896000000001</v>
      </c>
      <c r="AD21" s="29">
        <v>22.167895999999999</v>
      </c>
      <c r="AE21" s="29">
        <v>22.252571</v>
      </c>
      <c r="AF21" s="29">
        <v>22.801957999999999</v>
      </c>
    </row>
    <row r="22" spans="1:32" ht="15" customHeight="1">
      <c r="A22" s="28" t="s">
        <v>60</v>
      </c>
    </row>
    <row r="23" spans="1:32" ht="15" customHeight="1">
      <c r="A23" s="3" t="s">
        <v>443</v>
      </c>
      <c r="B23" s="25">
        <v>16.430902</v>
      </c>
      <c r="C23" s="25">
        <v>17.116541000000002</v>
      </c>
      <c r="D23" s="25">
        <v>18.477732</v>
      </c>
      <c r="E23" s="25">
        <v>20.111107000000001</v>
      </c>
      <c r="F23" s="25">
        <v>21.132919000000001</v>
      </c>
      <c r="G23" s="25">
        <v>21.38072</v>
      </c>
      <c r="H23" s="25">
        <v>21.967205</v>
      </c>
      <c r="I23" s="25">
        <v>21.543747</v>
      </c>
      <c r="J23" s="25">
        <v>21.305519</v>
      </c>
      <c r="K23" s="25">
        <v>21.683516999999998</v>
      </c>
      <c r="L23" s="25">
        <v>21.324262999999998</v>
      </c>
      <c r="M23" s="25">
        <v>21.586010000000002</v>
      </c>
      <c r="N23" s="25">
        <v>21.058119000000001</v>
      </c>
      <c r="O23" s="25">
        <v>20.948419999999999</v>
      </c>
      <c r="P23" s="25">
        <v>21.159203999999999</v>
      </c>
      <c r="Q23" s="25">
        <v>21.070436000000001</v>
      </c>
      <c r="R23" s="25">
        <v>21.133879</v>
      </c>
      <c r="S23" s="25">
        <v>20.962409999999998</v>
      </c>
      <c r="T23" s="25">
        <v>20.797433999999999</v>
      </c>
      <c r="U23" s="25">
        <v>21.126307000000001</v>
      </c>
      <c r="V23" s="25">
        <v>20.689105999999999</v>
      </c>
      <c r="W23" s="25">
        <v>20.448996000000001</v>
      </c>
      <c r="X23" s="25">
        <v>20.547243000000002</v>
      </c>
      <c r="Y23" s="25">
        <v>20.479012000000001</v>
      </c>
      <c r="Z23" s="25">
        <v>20.208075000000001</v>
      </c>
      <c r="AA23" s="25">
        <v>19.810006999999999</v>
      </c>
      <c r="AB23" s="25">
        <v>19.459275999999999</v>
      </c>
      <c r="AC23" s="25">
        <v>19.500133999999999</v>
      </c>
      <c r="AD23" s="25">
        <v>19.502410999999999</v>
      </c>
      <c r="AE23" s="25">
        <v>19.270994000000002</v>
      </c>
      <c r="AF23" s="25">
        <v>19.042248000000001</v>
      </c>
    </row>
    <row r="24" spans="1:32" ht="15" customHeight="1">
      <c r="A24" s="3" t="s">
        <v>3</v>
      </c>
      <c r="B24" s="25">
        <v>5.3078810000000001</v>
      </c>
      <c r="C24" s="25">
        <v>6.3637430000000004</v>
      </c>
      <c r="D24" s="25">
        <v>6.5637249999999998</v>
      </c>
      <c r="E24" s="25">
        <v>6.7777130000000003</v>
      </c>
      <c r="F24" s="25">
        <v>7.2647110000000001</v>
      </c>
      <c r="G24" s="25">
        <v>7.8580120000000004</v>
      </c>
      <c r="H24" s="25">
        <v>8.2013649999999991</v>
      </c>
      <c r="I24" s="25">
        <v>8.23489</v>
      </c>
      <c r="J24" s="25">
        <v>8.4406440000000007</v>
      </c>
      <c r="K24" s="25">
        <v>8.6563619999999997</v>
      </c>
      <c r="L24" s="25">
        <v>8.929964</v>
      </c>
      <c r="M24" s="25">
        <v>9.0609249999999992</v>
      </c>
      <c r="N24" s="25">
        <v>9.0957570000000008</v>
      </c>
      <c r="O24" s="25">
        <v>9.1089719999999996</v>
      </c>
      <c r="P24" s="25">
        <v>9.1260820000000002</v>
      </c>
      <c r="Q24" s="25">
        <v>9.1382429999999992</v>
      </c>
      <c r="R24" s="25">
        <v>9.1726829999999993</v>
      </c>
      <c r="S24" s="25">
        <v>9.1679809999999993</v>
      </c>
      <c r="T24" s="25">
        <v>9.1778139999999997</v>
      </c>
      <c r="U24" s="25">
        <v>9.1918849999999992</v>
      </c>
      <c r="V24" s="25">
        <v>9.2263409999999997</v>
      </c>
      <c r="W24" s="25">
        <v>9.2161259999999992</v>
      </c>
      <c r="X24" s="25">
        <v>9.2287499999999998</v>
      </c>
      <c r="Y24" s="25">
        <v>9.2466889999999999</v>
      </c>
      <c r="Z24" s="25">
        <v>9.2832919999999994</v>
      </c>
      <c r="AA24" s="25">
        <v>9.2829829999999998</v>
      </c>
      <c r="AB24" s="25">
        <v>9.3067320000000002</v>
      </c>
      <c r="AC24" s="25">
        <v>9.3270649999999993</v>
      </c>
      <c r="AD24" s="25">
        <v>9.3695120000000003</v>
      </c>
      <c r="AE24" s="25">
        <v>9.367388</v>
      </c>
      <c r="AF24" s="25">
        <v>9.3599730000000001</v>
      </c>
    </row>
    <row r="25" spans="1:32" ht="15" customHeight="1">
      <c r="A25" s="3" t="s">
        <v>2</v>
      </c>
      <c r="B25" s="25">
        <v>1.8138829999999999</v>
      </c>
      <c r="C25" s="25">
        <v>1.95567</v>
      </c>
      <c r="D25" s="25">
        <v>2.2624339999999998</v>
      </c>
      <c r="E25" s="25">
        <v>2.4960339999999999</v>
      </c>
      <c r="F25" s="25">
        <v>2.5178579999999999</v>
      </c>
      <c r="G25" s="25">
        <v>2.5232350000000001</v>
      </c>
      <c r="H25" s="25">
        <v>2.5343529999999999</v>
      </c>
      <c r="I25" s="25">
        <v>2.533531</v>
      </c>
      <c r="J25" s="25">
        <v>2.533604</v>
      </c>
      <c r="K25" s="25">
        <v>2.5020530000000001</v>
      </c>
      <c r="L25" s="25">
        <v>2.48231</v>
      </c>
      <c r="M25" s="25">
        <v>2.484524</v>
      </c>
      <c r="N25" s="25">
        <v>2.5312139999999999</v>
      </c>
      <c r="O25" s="25">
        <v>2.4807329999999999</v>
      </c>
      <c r="P25" s="25">
        <v>2.4726409999999999</v>
      </c>
      <c r="Q25" s="25">
        <v>2.507053</v>
      </c>
      <c r="R25" s="25">
        <v>2.4717319999999998</v>
      </c>
      <c r="S25" s="25">
        <v>2.4713319999999999</v>
      </c>
      <c r="T25" s="25">
        <v>2.4709680000000001</v>
      </c>
      <c r="U25" s="25">
        <v>2.4189029999999998</v>
      </c>
      <c r="V25" s="25">
        <v>2.4299919999999999</v>
      </c>
      <c r="W25" s="25">
        <v>2.412566</v>
      </c>
      <c r="X25" s="25">
        <v>2.4123250000000001</v>
      </c>
      <c r="Y25" s="25">
        <v>2.412112</v>
      </c>
      <c r="Z25" s="25">
        <v>2.411924</v>
      </c>
      <c r="AA25" s="25">
        <v>2.411762</v>
      </c>
      <c r="AB25" s="25">
        <v>2.4116240000000002</v>
      </c>
      <c r="AC25" s="25">
        <v>2.4115090000000001</v>
      </c>
      <c r="AD25" s="25">
        <v>2.411416</v>
      </c>
      <c r="AE25" s="25">
        <v>2.411343</v>
      </c>
      <c r="AF25" s="25">
        <v>2.4508960000000002</v>
      </c>
    </row>
    <row r="26" spans="1:32">
      <c r="A26" s="28" t="s">
        <v>56</v>
      </c>
      <c r="B26" s="29">
        <v>23.552665999999999</v>
      </c>
      <c r="C26" s="29">
        <v>25.435953000000001</v>
      </c>
      <c r="D26" s="29">
        <v>27.303889999999999</v>
      </c>
      <c r="E26" s="29">
        <v>29.384855000000002</v>
      </c>
      <c r="F26" s="29">
        <v>30.915489000000001</v>
      </c>
      <c r="G26" s="29">
        <v>31.761966999999999</v>
      </c>
      <c r="H26" s="29">
        <v>32.702922999999998</v>
      </c>
      <c r="I26" s="29">
        <v>32.312168</v>
      </c>
      <c r="J26" s="29">
        <v>32.279766000000002</v>
      </c>
      <c r="K26" s="29">
        <v>32.841929999999998</v>
      </c>
      <c r="L26" s="29">
        <v>32.736538000000003</v>
      </c>
      <c r="M26" s="29">
        <v>33.131458000000002</v>
      </c>
      <c r="N26" s="29">
        <v>32.685088999999998</v>
      </c>
      <c r="O26" s="29">
        <v>32.538124000000003</v>
      </c>
      <c r="P26" s="29">
        <v>32.757927000000002</v>
      </c>
      <c r="Q26" s="29">
        <v>32.715733</v>
      </c>
      <c r="R26" s="29">
        <v>32.778294000000002</v>
      </c>
      <c r="S26" s="29">
        <v>32.601723</v>
      </c>
      <c r="T26" s="29">
        <v>32.446213</v>
      </c>
      <c r="U26" s="29">
        <v>32.737094999999997</v>
      </c>
      <c r="V26" s="29">
        <v>32.345440000000004</v>
      </c>
      <c r="W26" s="29">
        <v>32.077689999999997</v>
      </c>
      <c r="X26" s="29">
        <v>32.188319999999997</v>
      </c>
      <c r="Y26" s="29">
        <v>32.137813999999999</v>
      </c>
      <c r="Z26" s="29">
        <v>31.903292</v>
      </c>
      <c r="AA26" s="29">
        <v>31.504753000000001</v>
      </c>
      <c r="AB26" s="29">
        <v>31.177633</v>
      </c>
      <c r="AC26" s="29">
        <v>31.238707000000002</v>
      </c>
      <c r="AD26" s="29">
        <v>31.283337</v>
      </c>
      <c r="AE26" s="29">
        <v>31.049724999999999</v>
      </c>
      <c r="AF26" s="29">
        <v>30.853117000000001</v>
      </c>
    </row>
    <row r="27" spans="1:32" ht="15" customHeight="1">
      <c r="A27" s="34" t="s">
        <v>61</v>
      </c>
      <c r="B27" s="121">
        <v>0.74946199999999996</v>
      </c>
      <c r="C27" s="121">
        <v>0.95758200000000004</v>
      </c>
      <c r="D27" s="121">
        <v>-4.7169000000000003E-2</v>
      </c>
      <c r="E27" s="121">
        <v>6.6002000000000005E-2</v>
      </c>
      <c r="F27" s="121">
        <v>0.17909600000000001</v>
      </c>
      <c r="G27" s="121">
        <v>0.29141600000000001</v>
      </c>
      <c r="H27" s="121">
        <v>0.40217199999999997</v>
      </c>
      <c r="I27" s="121">
        <v>0.37922699999999998</v>
      </c>
      <c r="J27" s="121">
        <v>0.38422800000000001</v>
      </c>
      <c r="K27" s="121">
        <v>0.38605899999999999</v>
      </c>
      <c r="L27" s="121">
        <v>0.39252500000000001</v>
      </c>
      <c r="M27" s="121">
        <v>0.39052999999999999</v>
      </c>
      <c r="N27" s="121">
        <v>0.39807900000000002</v>
      </c>
      <c r="O27" s="121">
        <v>0.37698399999999999</v>
      </c>
      <c r="P27" s="121">
        <v>0.37384000000000001</v>
      </c>
      <c r="Q27" s="121">
        <v>0.38117600000000001</v>
      </c>
      <c r="R27" s="121">
        <v>0.37659100000000001</v>
      </c>
      <c r="S27" s="121">
        <v>0.37722</v>
      </c>
      <c r="T27" s="121">
        <v>0.37488900000000003</v>
      </c>
      <c r="U27" s="121">
        <v>0.37643799999999999</v>
      </c>
      <c r="V27" s="121">
        <v>0.34775899999999998</v>
      </c>
      <c r="W27" s="121">
        <v>0.34921999999999997</v>
      </c>
      <c r="X27" s="121">
        <v>0.35121200000000002</v>
      </c>
      <c r="Y27" s="121">
        <v>0.33974799999999999</v>
      </c>
      <c r="Z27" s="121">
        <v>0.33291399999999999</v>
      </c>
      <c r="AA27" s="121">
        <v>0.32709700000000003</v>
      </c>
      <c r="AB27" s="121">
        <v>0.31032599999999999</v>
      </c>
      <c r="AC27" s="121">
        <v>0.33223900000000001</v>
      </c>
      <c r="AD27" s="121">
        <v>0.34087400000000001</v>
      </c>
      <c r="AE27" s="121">
        <v>0.34318900000000002</v>
      </c>
      <c r="AF27" s="121">
        <v>0.360043</v>
      </c>
    </row>
    <row r="28" spans="1:32" ht="15" customHeight="1">
      <c r="A28" s="34" t="s">
        <v>341</v>
      </c>
      <c r="B28" s="121">
        <f t="shared" ref="B28:AF28" si="0">B21-B26</f>
        <v>-3.0463829999999987</v>
      </c>
      <c r="C28" s="121">
        <f t="shared" si="0"/>
        <v>-1.3767829999999996</v>
      </c>
      <c r="D28" s="121">
        <f t="shared" si="0"/>
        <v>-3.0087089999999996</v>
      </c>
      <c r="E28" s="121">
        <f t="shared" si="0"/>
        <v>-5.3515320000000024</v>
      </c>
      <c r="F28" s="121">
        <f t="shared" si="0"/>
        <v>-6.8410989999999998</v>
      </c>
      <c r="G28" s="121">
        <f t="shared" si="0"/>
        <v>-8.2488649999999986</v>
      </c>
      <c r="H28" s="121">
        <f t="shared" si="0"/>
        <v>-8.9921839999999982</v>
      </c>
      <c r="I28" s="121">
        <f t="shared" si="0"/>
        <v>-9.4374919999999989</v>
      </c>
      <c r="J28" s="121">
        <f t="shared" si="0"/>
        <v>-9.9886890000000008</v>
      </c>
      <c r="K28" s="121">
        <f t="shared" si="0"/>
        <v>-10.394106999999998</v>
      </c>
      <c r="L28" s="121">
        <f t="shared" si="0"/>
        <v>-11.013184000000003</v>
      </c>
      <c r="M28" s="121">
        <f t="shared" si="0"/>
        <v>-11.257765000000003</v>
      </c>
      <c r="N28" s="121">
        <f t="shared" si="0"/>
        <v>-11.304234999999998</v>
      </c>
      <c r="O28" s="121">
        <f t="shared" si="0"/>
        <v>-11.557403000000004</v>
      </c>
      <c r="P28" s="121">
        <f t="shared" si="0"/>
        <v>-11.559050000000003</v>
      </c>
      <c r="Q28" s="121">
        <f t="shared" si="0"/>
        <v>-11.244434999999999</v>
      </c>
      <c r="R28" s="121">
        <f t="shared" si="0"/>
        <v>-10.734278000000003</v>
      </c>
      <c r="S28" s="121">
        <f t="shared" si="0"/>
        <v>-10.41189</v>
      </c>
      <c r="T28" s="121">
        <f t="shared" si="0"/>
        <v>-10.125851000000001</v>
      </c>
      <c r="U28" s="121">
        <f t="shared" si="0"/>
        <v>-9.9003659999999982</v>
      </c>
      <c r="V28" s="121">
        <f t="shared" si="0"/>
        <v>-9.7136140000000033</v>
      </c>
      <c r="W28" s="121">
        <f t="shared" si="0"/>
        <v>-9.4794669999999961</v>
      </c>
      <c r="X28" s="121">
        <f t="shared" si="0"/>
        <v>-9.4916839999999958</v>
      </c>
      <c r="Y28" s="121">
        <f t="shared" si="0"/>
        <v>-9.799472999999999</v>
      </c>
      <c r="Z28" s="121">
        <f t="shared" si="0"/>
        <v>-9.8826929999999997</v>
      </c>
      <c r="AA28" s="121">
        <f t="shared" si="0"/>
        <v>-9.4546410000000023</v>
      </c>
      <c r="AB28" s="121">
        <f t="shared" si="0"/>
        <v>-9.4283140000000003</v>
      </c>
      <c r="AC28" s="121">
        <f t="shared" si="0"/>
        <v>-9.3828110000000002</v>
      </c>
      <c r="AD28" s="121">
        <f t="shared" si="0"/>
        <v>-9.1154410000000006</v>
      </c>
      <c r="AE28" s="121">
        <f t="shared" si="0"/>
        <v>-8.797153999999999</v>
      </c>
      <c r="AF28" s="121">
        <f t="shared" si="0"/>
        <v>-8.051159000000002</v>
      </c>
    </row>
    <row r="29" spans="1:32" ht="15" customHeight="1">
      <c r="A29" s="34" t="s">
        <v>342</v>
      </c>
      <c r="B29" s="121">
        <f t="shared" ref="B29:AF29" si="1">B17+B18-B23</f>
        <v>1.1812110000000011</v>
      </c>
      <c r="C29" s="121">
        <f t="shared" si="1"/>
        <v>3.9727879999999978</v>
      </c>
      <c r="D29" s="121">
        <f t="shared" si="1"/>
        <v>2.9303139999999992</v>
      </c>
      <c r="E29" s="121">
        <f t="shared" si="1"/>
        <v>1.237644999999997</v>
      </c>
      <c r="F29" s="121">
        <f t="shared" si="1"/>
        <v>0.36589899999999886</v>
      </c>
      <c r="G29" s="121">
        <f t="shared" si="1"/>
        <v>-0.55080900000000099</v>
      </c>
      <c r="H29" s="121">
        <f t="shared" si="1"/>
        <v>-1.0564180000000007</v>
      </c>
      <c r="I29" s="121">
        <f t="shared" si="1"/>
        <v>-1.3947250000000011</v>
      </c>
      <c r="J29" s="121">
        <f t="shared" si="1"/>
        <v>-1.6889880000000019</v>
      </c>
      <c r="K29" s="121">
        <f t="shared" si="1"/>
        <v>-1.8116799999999991</v>
      </c>
      <c r="L29" s="121">
        <f t="shared" si="1"/>
        <v>-2.0025809999999957</v>
      </c>
      <c r="M29" s="121">
        <f t="shared" si="1"/>
        <v>-2.1097020000000022</v>
      </c>
      <c r="N29" s="121">
        <f t="shared" si="1"/>
        <v>-2.0366980000000012</v>
      </c>
      <c r="O29" s="121">
        <f t="shared" si="1"/>
        <v>-2.2212770000000006</v>
      </c>
      <c r="P29" s="121">
        <f t="shared" si="1"/>
        <v>-2.215993000000001</v>
      </c>
      <c r="Q29" s="121">
        <f t="shared" si="1"/>
        <v>-1.8667610000000003</v>
      </c>
      <c r="R29" s="121">
        <f t="shared" si="1"/>
        <v>-1.3566189999999985</v>
      </c>
      <c r="S29" s="121">
        <f t="shared" si="1"/>
        <v>-1.043136999999998</v>
      </c>
      <c r="T29" s="121">
        <f t="shared" si="1"/>
        <v>-0.76371800000000079</v>
      </c>
      <c r="U29" s="121">
        <f t="shared" si="1"/>
        <v>-0.5770780000000002</v>
      </c>
      <c r="V29" s="121">
        <f t="shared" si="1"/>
        <v>-0.34405899999999789</v>
      </c>
      <c r="W29" s="121">
        <f t="shared" si="1"/>
        <v>-0.13319500000000062</v>
      </c>
      <c r="X29" s="121">
        <f t="shared" si="1"/>
        <v>-9.8462000000001382E-2</v>
      </c>
      <c r="Y29" s="121">
        <f t="shared" si="1"/>
        <v>-0.36871700000000018</v>
      </c>
      <c r="Z29" s="121">
        <f t="shared" si="1"/>
        <v>-0.38180200000000397</v>
      </c>
      <c r="AA29" s="121">
        <f t="shared" si="1"/>
        <v>5.8572000000001623E-2</v>
      </c>
      <c r="AB29" s="121">
        <f t="shared" si="1"/>
        <v>0.13475700000000046</v>
      </c>
      <c r="AC29" s="121">
        <f t="shared" si="1"/>
        <v>0.21518999999999977</v>
      </c>
      <c r="AD29" s="121">
        <f t="shared" si="1"/>
        <v>0.5479920000000007</v>
      </c>
      <c r="AE29" s="121">
        <f t="shared" si="1"/>
        <v>0.86536099999999649</v>
      </c>
      <c r="AF29" s="121">
        <f t="shared" si="1"/>
        <v>1.6671789999999973</v>
      </c>
    </row>
    <row r="30" spans="1:32" ht="15" customHeight="1">
      <c r="A30" s="28" t="s">
        <v>62</v>
      </c>
    </row>
    <row r="31" spans="1:32" ht="15" customHeight="1">
      <c r="A31" s="3" t="s">
        <v>444</v>
      </c>
      <c r="B31" s="25">
        <v>33.549446000000003</v>
      </c>
      <c r="C31" s="25">
        <v>35.556072</v>
      </c>
      <c r="D31" s="25">
        <v>36.490887000000001</v>
      </c>
      <c r="E31" s="25">
        <v>36.766998000000001</v>
      </c>
      <c r="F31" s="25">
        <v>36.894145999999999</v>
      </c>
      <c r="G31" s="25">
        <v>37.000061000000002</v>
      </c>
      <c r="H31" s="25">
        <v>36.995776999999997</v>
      </c>
      <c r="I31" s="25">
        <v>36.931938000000002</v>
      </c>
      <c r="J31" s="25">
        <v>36.903244000000001</v>
      </c>
      <c r="K31" s="25">
        <v>36.865226999999997</v>
      </c>
      <c r="L31" s="25">
        <v>36.883015</v>
      </c>
      <c r="M31" s="25">
        <v>36.874088</v>
      </c>
      <c r="N31" s="25">
        <v>36.873806000000002</v>
      </c>
      <c r="O31" s="25">
        <v>36.908507999999998</v>
      </c>
      <c r="P31" s="25">
        <v>37.00029</v>
      </c>
      <c r="Q31" s="25">
        <v>37.087257000000001</v>
      </c>
      <c r="R31" s="25">
        <v>37.147323999999998</v>
      </c>
      <c r="S31" s="25">
        <v>37.220711000000001</v>
      </c>
      <c r="T31" s="25">
        <v>37.286738999999997</v>
      </c>
      <c r="U31" s="25">
        <v>37.356689000000003</v>
      </c>
      <c r="V31" s="25">
        <v>37.385254000000003</v>
      </c>
      <c r="W31" s="25">
        <v>37.487338999999999</v>
      </c>
      <c r="X31" s="25">
        <v>37.630794999999999</v>
      </c>
      <c r="Y31" s="25">
        <v>37.787616999999997</v>
      </c>
      <c r="Z31" s="25">
        <v>37.936050000000002</v>
      </c>
      <c r="AA31" s="25">
        <v>38.120131999999998</v>
      </c>
      <c r="AB31" s="25">
        <v>38.264538000000002</v>
      </c>
      <c r="AC31" s="25">
        <v>38.431533999999999</v>
      </c>
      <c r="AD31" s="25">
        <v>38.625594999999997</v>
      </c>
      <c r="AE31" s="25">
        <v>38.846153000000001</v>
      </c>
      <c r="AF31" s="25">
        <v>39.076946</v>
      </c>
    </row>
    <row r="32" spans="1:32" ht="15" customHeight="1">
      <c r="A32" s="3" t="s">
        <v>3</v>
      </c>
      <c r="B32" s="25">
        <v>31.894480000000001</v>
      </c>
      <c r="C32" s="25">
        <v>30.043800000000001</v>
      </c>
      <c r="D32" s="25">
        <v>30.213411000000001</v>
      </c>
      <c r="E32" s="25">
        <v>30.970762000000001</v>
      </c>
      <c r="F32" s="25">
        <v>31.211485</v>
      </c>
      <c r="G32" s="25">
        <v>31.956126999999999</v>
      </c>
      <c r="H32" s="25">
        <v>32.264912000000002</v>
      </c>
      <c r="I32" s="25">
        <v>32.282093000000003</v>
      </c>
      <c r="J32" s="25">
        <v>32.177483000000002</v>
      </c>
      <c r="K32" s="25">
        <v>32.231200999999999</v>
      </c>
      <c r="L32" s="25">
        <v>32.117640999999999</v>
      </c>
      <c r="M32" s="25">
        <v>32.271861999999999</v>
      </c>
      <c r="N32" s="25">
        <v>32.338593000000003</v>
      </c>
      <c r="O32" s="25">
        <v>32.414223</v>
      </c>
      <c r="P32" s="25">
        <v>32.550209000000002</v>
      </c>
      <c r="Q32" s="25">
        <v>32.548499999999997</v>
      </c>
      <c r="R32" s="25">
        <v>32.685020000000002</v>
      </c>
      <c r="S32" s="25">
        <v>32.916870000000003</v>
      </c>
      <c r="T32" s="25">
        <v>33.235233000000001</v>
      </c>
      <c r="U32" s="25">
        <v>33.544769000000002</v>
      </c>
      <c r="V32" s="25">
        <v>33.862040999999998</v>
      </c>
      <c r="W32" s="25">
        <v>34.064017999999997</v>
      </c>
      <c r="X32" s="25">
        <v>34.412781000000003</v>
      </c>
      <c r="Y32" s="25">
        <v>34.825248999999999</v>
      </c>
      <c r="Z32" s="25">
        <v>35.127544</v>
      </c>
      <c r="AA32" s="25">
        <v>35.376922999999998</v>
      </c>
      <c r="AB32" s="25">
        <v>35.608372000000003</v>
      </c>
      <c r="AC32" s="25">
        <v>35.830390999999999</v>
      </c>
      <c r="AD32" s="25">
        <v>36.098427000000001</v>
      </c>
      <c r="AE32" s="25">
        <v>36.369923</v>
      </c>
      <c r="AF32" s="25">
        <v>36.697468000000001</v>
      </c>
    </row>
    <row r="33" spans="1:32" ht="15" customHeight="1">
      <c r="A33" s="3" t="s">
        <v>445</v>
      </c>
      <c r="B33" s="25">
        <v>8.9876520000000006</v>
      </c>
      <c r="C33" s="25">
        <v>10.624501</v>
      </c>
      <c r="D33" s="25">
        <v>11.152017000000001</v>
      </c>
      <c r="E33" s="25">
        <v>9.8249449999999996</v>
      </c>
      <c r="F33" s="25">
        <v>8.8436199999999996</v>
      </c>
      <c r="G33" s="25">
        <v>7.8150639999999996</v>
      </c>
      <c r="H33" s="25">
        <v>7.9708589999999999</v>
      </c>
      <c r="I33" s="25">
        <v>7.7052120000000004</v>
      </c>
      <c r="J33" s="25">
        <v>7.7320409999999997</v>
      </c>
      <c r="K33" s="25">
        <v>7.719214</v>
      </c>
      <c r="L33" s="25">
        <v>7.6135979999999996</v>
      </c>
      <c r="M33" s="25">
        <v>7.4842890000000004</v>
      </c>
      <c r="N33" s="25">
        <v>7.3547409999999998</v>
      </c>
      <c r="O33" s="25">
        <v>7.3276139999999996</v>
      </c>
      <c r="P33" s="25">
        <v>7.3069639999999998</v>
      </c>
      <c r="Q33" s="25">
        <v>7.1619409999999997</v>
      </c>
      <c r="R33" s="25">
        <v>7.1475609999999996</v>
      </c>
      <c r="S33" s="25">
        <v>7.0599059999999998</v>
      </c>
      <c r="T33" s="25">
        <v>6.8873290000000003</v>
      </c>
      <c r="U33" s="25">
        <v>6.8358860000000004</v>
      </c>
      <c r="V33" s="25">
        <v>6.8118869999999996</v>
      </c>
      <c r="W33" s="25">
        <v>6.7781650000000004</v>
      </c>
      <c r="X33" s="25">
        <v>6.797472</v>
      </c>
      <c r="Y33" s="25">
        <v>6.7461359999999999</v>
      </c>
      <c r="Z33" s="25">
        <v>6.7068250000000003</v>
      </c>
      <c r="AA33" s="25">
        <v>6.5868370000000001</v>
      </c>
      <c r="AB33" s="25">
        <v>6.5609149999999996</v>
      </c>
      <c r="AC33" s="25">
        <v>6.5514799999999997</v>
      </c>
      <c r="AD33" s="25">
        <v>6.5866699999999998</v>
      </c>
      <c r="AE33" s="25">
        <v>6.6096029999999999</v>
      </c>
      <c r="AF33" s="25">
        <v>6.6021679999999998</v>
      </c>
    </row>
    <row r="34" spans="1:32" ht="15" customHeight="1">
      <c r="A34" s="3" t="s">
        <v>51</v>
      </c>
      <c r="B34" s="25">
        <v>8.2053379999999994</v>
      </c>
      <c r="C34" s="25">
        <v>7.9521930000000003</v>
      </c>
      <c r="D34" s="25">
        <v>7.7023359999999998</v>
      </c>
      <c r="E34" s="25">
        <v>7.8394539999999999</v>
      </c>
      <c r="F34" s="25">
        <v>7.8721709999999998</v>
      </c>
      <c r="G34" s="25">
        <v>7.7886559999999996</v>
      </c>
      <c r="H34" s="25">
        <v>6.8895980000000003</v>
      </c>
      <c r="I34" s="25">
        <v>6.742038</v>
      </c>
      <c r="J34" s="25">
        <v>6.7456670000000001</v>
      </c>
      <c r="K34" s="25">
        <v>6.5818890000000003</v>
      </c>
      <c r="L34" s="25">
        <v>6.5897199999999998</v>
      </c>
      <c r="M34" s="25">
        <v>6.6018720000000002</v>
      </c>
      <c r="N34" s="25">
        <v>6.6107250000000004</v>
      </c>
      <c r="O34" s="25">
        <v>6.5300070000000003</v>
      </c>
      <c r="P34" s="25">
        <v>6.3550139999999997</v>
      </c>
      <c r="Q34" s="25">
        <v>6.3697049999999997</v>
      </c>
      <c r="R34" s="25">
        <v>6.301876</v>
      </c>
      <c r="S34" s="25">
        <v>6.3040830000000003</v>
      </c>
      <c r="T34" s="25">
        <v>6.3062860000000001</v>
      </c>
      <c r="U34" s="25">
        <v>6.3062860000000001</v>
      </c>
      <c r="V34" s="25">
        <v>6.2189899999999998</v>
      </c>
      <c r="W34" s="25">
        <v>6.232081</v>
      </c>
      <c r="X34" s="25">
        <v>6.241549</v>
      </c>
      <c r="Y34" s="25">
        <v>6.2506820000000003</v>
      </c>
      <c r="Z34" s="25">
        <v>6.2585800000000003</v>
      </c>
      <c r="AA34" s="25">
        <v>6.2671380000000001</v>
      </c>
      <c r="AB34" s="25">
        <v>6.2715930000000002</v>
      </c>
      <c r="AC34" s="25">
        <v>6.1951790000000004</v>
      </c>
      <c r="AD34" s="25">
        <v>6.197953</v>
      </c>
      <c r="AE34" s="25">
        <v>6.2013059999999998</v>
      </c>
      <c r="AF34" s="25">
        <v>6.2061510000000002</v>
      </c>
    </row>
    <row r="35" spans="1:32" ht="15" customHeight="1">
      <c r="A35" s="3" t="s">
        <v>52</v>
      </c>
      <c r="B35" s="101">
        <v>2.534411</v>
      </c>
      <c r="C35" s="25">
        <v>2.4826380000000001</v>
      </c>
      <c r="D35" s="25">
        <v>2.5643180000000001</v>
      </c>
      <c r="E35" s="25">
        <v>2.6349200000000002</v>
      </c>
      <c r="F35" s="25">
        <v>2.5740500000000002</v>
      </c>
      <c r="G35" s="25">
        <v>2.5420980000000002</v>
      </c>
      <c r="H35" s="25">
        <v>2.470024</v>
      </c>
      <c r="I35" s="25">
        <v>2.453376</v>
      </c>
      <c r="J35" s="25">
        <v>2.4351470000000002</v>
      </c>
      <c r="K35" s="25">
        <v>2.4319229999999998</v>
      </c>
      <c r="L35" s="25">
        <v>2.4272170000000002</v>
      </c>
      <c r="M35" s="25">
        <v>2.4245009999999998</v>
      </c>
      <c r="N35" s="25">
        <v>2.4136000000000002</v>
      </c>
      <c r="O35" s="25">
        <v>2.4049689999999999</v>
      </c>
      <c r="P35" s="25">
        <v>2.3993850000000001</v>
      </c>
      <c r="Q35" s="25">
        <v>2.3948390000000002</v>
      </c>
      <c r="R35" s="25">
        <v>2.3885049999999999</v>
      </c>
      <c r="S35" s="25">
        <v>2.3842129999999999</v>
      </c>
      <c r="T35" s="25">
        <v>2.3756080000000002</v>
      </c>
      <c r="U35" s="25">
        <v>2.3628269999999998</v>
      </c>
      <c r="V35" s="25">
        <v>2.3550469999999999</v>
      </c>
      <c r="W35" s="25">
        <v>2.3482159999999999</v>
      </c>
      <c r="X35" s="25">
        <v>2.3421569999999998</v>
      </c>
      <c r="Y35" s="25">
        <v>2.3377150000000002</v>
      </c>
      <c r="Z35" s="25">
        <v>2.3251590000000002</v>
      </c>
      <c r="AA35" s="25">
        <v>2.3202970000000001</v>
      </c>
      <c r="AB35" s="25">
        <v>2.311928</v>
      </c>
      <c r="AC35" s="25">
        <v>2.3078069999999999</v>
      </c>
      <c r="AD35" s="25">
        <v>2.3054860000000001</v>
      </c>
      <c r="AE35" s="25">
        <v>2.301498</v>
      </c>
      <c r="AF35" s="101">
        <v>2.2946719999999998</v>
      </c>
    </row>
    <row r="36" spans="1:32" ht="15" customHeight="1">
      <c r="A36" s="3" t="s">
        <v>446</v>
      </c>
      <c r="B36" s="25">
        <v>3.052451</v>
      </c>
      <c r="C36" s="25">
        <v>3.0264139999999999</v>
      </c>
      <c r="D36" s="25">
        <v>3.0491269999999999</v>
      </c>
      <c r="E36" s="25">
        <v>3.0646990000000001</v>
      </c>
      <c r="F36" s="25">
        <v>3.0819329999999998</v>
      </c>
      <c r="G36" s="25">
        <v>3.101318</v>
      </c>
      <c r="H36" s="25">
        <v>3.1107559999999999</v>
      </c>
      <c r="I36" s="25">
        <v>3.1154489999999999</v>
      </c>
      <c r="J36" s="25">
        <v>3.1084870000000002</v>
      </c>
      <c r="K36" s="25">
        <v>3.106789</v>
      </c>
      <c r="L36" s="25">
        <v>3.1182889999999999</v>
      </c>
      <c r="M36" s="25">
        <v>3.1337480000000002</v>
      </c>
      <c r="N36" s="25">
        <v>3.1349360000000002</v>
      </c>
      <c r="O36" s="25">
        <v>3.1417320000000002</v>
      </c>
      <c r="P36" s="25">
        <v>3.1411579999999999</v>
      </c>
      <c r="Q36" s="25">
        <v>3.1469170000000002</v>
      </c>
      <c r="R36" s="25">
        <v>3.1482950000000001</v>
      </c>
      <c r="S36" s="25">
        <v>3.1505429999999999</v>
      </c>
      <c r="T36" s="25">
        <v>3.1600389999999998</v>
      </c>
      <c r="U36" s="25">
        <v>3.1669839999999998</v>
      </c>
      <c r="V36" s="25">
        <v>3.1770139999999998</v>
      </c>
      <c r="W36" s="25">
        <v>3.1910289999999999</v>
      </c>
      <c r="X36" s="25">
        <v>3.208736</v>
      </c>
      <c r="Y36" s="25">
        <v>3.2286220000000001</v>
      </c>
      <c r="Z36" s="25">
        <v>3.249727</v>
      </c>
      <c r="AA36" s="25">
        <v>3.2755320000000001</v>
      </c>
      <c r="AB36" s="25">
        <v>3.2923619999999998</v>
      </c>
      <c r="AC36" s="25">
        <v>3.3263699999999998</v>
      </c>
      <c r="AD36" s="25">
        <v>3.3498079999999999</v>
      </c>
      <c r="AE36" s="25">
        <v>3.3763999999999998</v>
      </c>
      <c r="AF36" s="25">
        <v>3.4040900000000001</v>
      </c>
    </row>
    <row r="37" spans="1:32" ht="15" customHeight="1">
      <c r="A37" s="3" t="s">
        <v>54</v>
      </c>
      <c r="B37" s="25">
        <v>4.4260960000000003</v>
      </c>
      <c r="C37" s="25">
        <v>5.1346569999999998</v>
      </c>
      <c r="D37" s="25">
        <v>5.5661149999999999</v>
      </c>
      <c r="E37" s="25">
        <v>6.3668800000000001</v>
      </c>
      <c r="F37" s="25">
        <v>7.4535580000000001</v>
      </c>
      <c r="G37" s="25">
        <v>7.9824849999999996</v>
      </c>
      <c r="H37" s="25">
        <v>8.2312250000000002</v>
      </c>
      <c r="I37" s="25">
        <v>8.5751600000000003</v>
      </c>
      <c r="J37" s="25">
        <v>8.7909480000000002</v>
      </c>
      <c r="K37" s="25">
        <v>9.1047930000000008</v>
      </c>
      <c r="L37" s="25">
        <v>9.5199949999999998</v>
      </c>
      <c r="M37" s="25">
        <v>9.7714110000000005</v>
      </c>
      <c r="N37" s="25">
        <v>9.9918110000000002</v>
      </c>
      <c r="O37" s="25">
        <v>10.224599</v>
      </c>
      <c r="P37" s="25">
        <v>10.543778</v>
      </c>
      <c r="Q37" s="25">
        <v>10.985343</v>
      </c>
      <c r="R37" s="25">
        <v>11.237375999999999</v>
      </c>
      <c r="S37" s="25">
        <v>11.435293</v>
      </c>
      <c r="T37" s="25">
        <v>11.624606999999999</v>
      </c>
      <c r="U37" s="25">
        <v>11.724011000000001</v>
      </c>
      <c r="V37" s="25">
        <v>11.842293</v>
      </c>
      <c r="W37" s="25">
        <v>12.046887</v>
      </c>
      <c r="X37" s="25">
        <v>12.177580000000001</v>
      </c>
      <c r="Y37" s="25">
        <v>12.353426000000001</v>
      </c>
      <c r="Z37" s="25">
        <v>12.532876</v>
      </c>
      <c r="AA37" s="25">
        <v>12.793443</v>
      </c>
      <c r="AB37" s="25">
        <v>13.085091</v>
      </c>
      <c r="AC37" s="25">
        <v>13.417382</v>
      </c>
      <c r="AD37" s="25">
        <v>13.63086</v>
      </c>
      <c r="AE37" s="25">
        <v>13.876656000000001</v>
      </c>
      <c r="AF37" s="25">
        <v>14.111439000000001</v>
      </c>
    </row>
    <row r="38" spans="1:32" ht="15" customHeight="1">
      <c r="A38" s="3" t="s">
        <v>447</v>
      </c>
      <c r="B38" s="25">
        <v>0.27434199999999997</v>
      </c>
      <c r="C38" s="25">
        <v>0.28154099999999999</v>
      </c>
      <c r="D38" s="25">
        <v>0.27072099999999999</v>
      </c>
      <c r="E38" s="25">
        <v>0.26558500000000002</v>
      </c>
      <c r="F38" s="25">
        <v>0.27244200000000002</v>
      </c>
      <c r="G38" s="25">
        <v>0.26316000000000001</v>
      </c>
      <c r="H38" s="25">
        <v>0.26759500000000003</v>
      </c>
      <c r="I38" s="25">
        <v>0.28118300000000002</v>
      </c>
      <c r="J38" s="25">
        <v>0.28872199999999998</v>
      </c>
      <c r="K38" s="25">
        <v>0.286275</v>
      </c>
      <c r="L38" s="25">
        <v>0.29527500000000001</v>
      </c>
      <c r="M38" s="25">
        <v>0.28512300000000002</v>
      </c>
      <c r="N38" s="25">
        <v>0.294242</v>
      </c>
      <c r="O38" s="25">
        <v>0.29245700000000002</v>
      </c>
      <c r="P38" s="25">
        <v>0.30045500000000003</v>
      </c>
      <c r="Q38" s="25">
        <v>0.29869499999999999</v>
      </c>
      <c r="R38" s="25">
        <v>0.29404799999999998</v>
      </c>
      <c r="S38" s="25">
        <v>0.29168899999999998</v>
      </c>
      <c r="T38" s="25">
        <v>0.29038799999999998</v>
      </c>
      <c r="U38" s="25">
        <v>0.291298</v>
      </c>
      <c r="V38" s="25">
        <v>0.28930400000000001</v>
      </c>
      <c r="W38" s="25">
        <v>0.28616000000000003</v>
      </c>
      <c r="X38" s="25">
        <v>0.28309699999999999</v>
      </c>
      <c r="Y38" s="25">
        <v>0.28192800000000001</v>
      </c>
      <c r="Z38" s="25">
        <v>0.280777</v>
      </c>
      <c r="AA38" s="25">
        <v>0.27884900000000001</v>
      </c>
      <c r="AB38" s="25">
        <v>0.27767700000000001</v>
      </c>
      <c r="AC38" s="25">
        <v>0.27650200000000003</v>
      </c>
      <c r="AD38" s="25">
        <v>0.27626600000000001</v>
      </c>
      <c r="AE38" s="25">
        <v>0.272144</v>
      </c>
      <c r="AF38" s="25">
        <v>0.27116800000000002</v>
      </c>
    </row>
    <row r="39" spans="1:32" ht="15" customHeight="1">
      <c r="A39" s="28" t="s">
        <v>4</v>
      </c>
      <c r="B39" s="29">
        <v>92.924216999999999</v>
      </c>
      <c r="C39" s="29">
        <v>95.101814000000005</v>
      </c>
      <c r="D39" s="29">
        <v>97.008933999999996</v>
      </c>
      <c r="E39" s="29">
        <v>97.734245000000001</v>
      </c>
      <c r="F39" s="29">
        <v>98.203406999999999</v>
      </c>
      <c r="G39" s="29">
        <v>98.448975000000004</v>
      </c>
      <c r="H39" s="29">
        <v>98.200737000000004</v>
      </c>
      <c r="I39" s="29">
        <v>98.086449000000002</v>
      </c>
      <c r="J39" s="29">
        <v>98.181740000000005</v>
      </c>
      <c r="K39" s="29">
        <v>98.327309</v>
      </c>
      <c r="L39" s="29">
        <v>98.564751000000001</v>
      </c>
      <c r="M39" s="29">
        <v>98.846901000000003</v>
      </c>
      <c r="N39" s="29">
        <v>99.012459000000007</v>
      </c>
      <c r="O39" s="29">
        <v>99.244110000000006</v>
      </c>
      <c r="P39" s="29">
        <v>99.597244000000003</v>
      </c>
      <c r="Q39" s="29">
        <v>99.993195</v>
      </c>
      <c r="R39" s="29">
        <v>100.349998</v>
      </c>
      <c r="S39" s="29">
        <v>100.763313</v>
      </c>
      <c r="T39" s="29">
        <v>101.166237</v>
      </c>
      <c r="U39" s="29">
        <v>101.588745</v>
      </c>
      <c r="V39" s="29">
        <v>101.941841</v>
      </c>
      <c r="W39" s="29">
        <v>102.433907</v>
      </c>
      <c r="X39" s="29">
        <v>103.094162</v>
      </c>
      <c r="Y39" s="29">
        <v>103.811378</v>
      </c>
      <c r="Z39" s="29">
        <v>104.417542</v>
      </c>
      <c r="AA39" s="29">
        <v>105.01915</v>
      </c>
      <c r="AB39" s="29">
        <v>105.67247</v>
      </c>
      <c r="AC39" s="29">
        <v>106.33665499999999</v>
      </c>
      <c r="AD39" s="29">
        <v>107.071068</v>
      </c>
      <c r="AE39" s="29">
        <v>107.853691</v>
      </c>
      <c r="AF39" s="29">
        <v>108.664101</v>
      </c>
    </row>
    <row r="40" spans="1:32" ht="15" customHeight="1">
      <c r="A40" s="25" t="s">
        <v>413</v>
      </c>
      <c r="B40" s="25">
        <f>B7-B32</f>
        <v>3.2502110000000002</v>
      </c>
      <c r="C40" s="25">
        <f t="shared" ref="C40:E40" si="2">C7-C32</f>
        <v>3.4613499999999995</v>
      </c>
      <c r="D40" s="25">
        <f t="shared" si="2"/>
        <v>3.7801229999999961</v>
      </c>
      <c r="E40" s="25">
        <f t="shared" si="2"/>
        <v>4.3101100000000017</v>
      </c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6"/>
    </row>
    <row r="41" spans="1:32" ht="15" customHeight="1">
      <c r="A41" s="28" t="s">
        <v>334</v>
      </c>
    </row>
    <row r="42" spans="1:32" ht="15" customHeight="1">
      <c r="A42" s="3" t="s">
        <v>63</v>
      </c>
      <c r="B42" s="33">
        <v>41.186000999999997</v>
      </c>
      <c r="C42" s="33">
        <v>46.575744999999998</v>
      </c>
      <c r="D42" s="33">
        <v>49.829048</v>
      </c>
      <c r="E42" s="33">
        <v>54.863232000000004</v>
      </c>
      <c r="F42" s="33">
        <v>58.333694000000001</v>
      </c>
      <c r="G42" s="33">
        <v>61.118706000000003</v>
      </c>
      <c r="H42" s="33">
        <v>64.106987000000004</v>
      </c>
      <c r="I42" s="33">
        <v>66.325333000000001</v>
      </c>
      <c r="J42" s="33">
        <v>68.645477</v>
      </c>
      <c r="K42" s="33">
        <v>70.636725999999996</v>
      </c>
      <c r="L42" s="33">
        <v>72.755272000000005</v>
      </c>
      <c r="M42" s="33">
        <v>74.340941999999998</v>
      </c>
      <c r="N42" s="33">
        <v>76.379615999999999</v>
      </c>
      <c r="O42" s="33">
        <v>77.591339000000005</v>
      </c>
      <c r="P42" s="33">
        <v>78.843818999999996</v>
      </c>
      <c r="Q42" s="33">
        <v>79.671036000000001</v>
      </c>
      <c r="R42" s="33">
        <v>81.085555999999997</v>
      </c>
      <c r="S42" s="33">
        <v>82.694901000000002</v>
      </c>
      <c r="T42" s="33">
        <v>84.245116999999993</v>
      </c>
      <c r="U42" s="33">
        <v>84.549728000000002</v>
      </c>
      <c r="V42" s="33">
        <v>87.0989</v>
      </c>
      <c r="W42" s="33">
        <v>88.644592000000003</v>
      </c>
      <c r="X42" s="33">
        <v>89.546081999999998</v>
      </c>
      <c r="Y42" s="33">
        <v>91.114470999999995</v>
      </c>
      <c r="Z42" s="33">
        <v>92.075562000000005</v>
      </c>
      <c r="AA42" s="33">
        <v>91.421554999999998</v>
      </c>
      <c r="AB42" s="33">
        <v>93.303398000000001</v>
      </c>
      <c r="AC42" s="33">
        <v>94.161773999999994</v>
      </c>
      <c r="AD42" s="33">
        <v>94.436706999999998</v>
      </c>
      <c r="AE42" s="33">
        <v>94.737694000000005</v>
      </c>
      <c r="AF42" s="33">
        <v>94.969657999999995</v>
      </c>
    </row>
    <row r="43" spans="1:32" ht="15" customHeight="1">
      <c r="A43" s="3" t="s">
        <v>335</v>
      </c>
      <c r="B43" s="33">
        <v>38.757998999999998</v>
      </c>
      <c r="C43" s="33">
        <v>44.253239000000001</v>
      </c>
      <c r="D43" s="33">
        <v>47.826709999999999</v>
      </c>
      <c r="E43" s="33">
        <v>53.140025999999999</v>
      </c>
      <c r="F43" s="33">
        <v>56.451301999999998</v>
      </c>
      <c r="G43" s="33">
        <v>59.299430999999998</v>
      </c>
      <c r="H43" s="33">
        <v>61.308624000000002</v>
      </c>
      <c r="I43" s="33">
        <v>63.758602000000003</v>
      </c>
      <c r="J43" s="33">
        <v>66.352974000000003</v>
      </c>
      <c r="K43" s="33">
        <v>68.132957000000005</v>
      </c>
      <c r="L43" s="33">
        <v>70.560135000000002</v>
      </c>
      <c r="M43" s="33">
        <v>72.098708999999999</v>
      </c>
      <c r="N43" s="33">
        <v>73.809844999999996</v>
      </c>
      <c r="O43" s="33">
        <v>74.862647999999993</v>
      </c>
      <c r="P43" s="33">
        <v>75.879065999999995</v>
      </c>
      <c r="Q43" s="33">
        <v>76.780379999999994</v>
      </c>
      <c r="R43" s="33">
        <v>78.140563999999998</v>
      </c>
      <c r="S43" s="33">
        <v>79.543839000000006</v>
      </c>
      <c r="T43" s="33">
        <v>81.167229000000006</v>
      </c>
      <c r="U43" s="33">
        <v>81.503058999999993</v>
      </c>
      <c r="V43" s="33">
        <v>84.234488999999996</v>
      </c>
      <c r="W43" s="33">
        <v>85.819237000000001</v>
      </c>
      <c r="X43" s="33">
        <v>86.814887999999996</v>
      </c>
      <c r="Y43" s="33">
        <v>88.076590999999993</v>
      </c>
      <c r="Z43" s="33">
        <v>88.816047999999995</v>
      </c>
      <c r="AA43" s="33">
        <v>87.537407000000002</v>
      </c>
      <c r="AB43" s="33">
        <v>90.181586999999993</v>
      </c>
      <c r="AC43" s="33">
        <v>90.933395000000004</v>
      </c>
      <c r="AD43" s="33">
        <v>90.700355999999999</v>
      </c>
      <c r="AE43" s="33">
        <v>90.679489000000004</v>
      </c>
      <c r="AF43" s="33">
        <v>91.126609999999999</v>
      </c>
    </row>
    <row r="44" spans="1:32" ht="15" customHeight="1">
      <c r="A44" s="3" t="s">
        <v>245</v>
      </c>
      <c r="B44" s="25">
        <v>2.0664720000000001</v>
      </c>
      <c r="C44" s="25">
        <v>3.10073</v>
      </c>
      <c r="D44" s="25">
        <v>3.2256840000000002</v>
      </c>
      <c r="E44" s="25">
        <v>2.992324</v>
      </c>
      <c r="F44" s="25">
        <v>2.8017919999999998</v>
      </c>
      <c r="G44" s="25">
        <v>2.8803239999999999</v>
      </c>
      <c r="H44" s="25">
        <v>2.9843310000000001</v>
      </c>
      <c r="I44" s="25">
        <v>3.042141</v>
      </c>
      <c r="J44" s="25">
        <v>3.1755100000000001</v>
      </c>
      <c r="K44" s="25">
        <v>3.2906309999999999</v>
      </c>
      <c r="L44" s="25">
        <v>3.3439549999999998</v>
      </c>
      <c r="M44" s="25">
        <v>3.3584839999999998</v>
      </c>
      <c r="N44" s="25">
        <v>3.4230429999999998</v>
      </c>
      <c r="O44" s="25">
        <v>3.4872100000000001</v>
      </c>
      <c r="P44" s="25">
        <v>3.5170400000000002</v>
      </c>
      <c r="Q44" s="25">
        <v>3.5326979999999999</v>
      </c>
      <c r="R44" s="25">
        <v>3.5373169999999998</v>
      </c>
      <c r="S44" s="25">
        <v>3.5283199999999999</v>
      </c>
      <c r="T44" s="25">
        <v>3.5497399999999999</v>
      </c>
      <c r="U44" s="25">
        <v>3.5503559999999998</v>
      </c>
      <c r="V44" s="25">
        <v>3.5492530000000002</v>
      </c>
      <c r="W44" s="25">
        <v>3.549023</v>
      </c>
      <c r="X44" s="25">
        <v>3.5287259999999998</v>
      </c>
      <c r="Y44" s="25">
        <v>3.5056509999999999</v>
      </c>
      <c r="Z44" s="25">
        <v>3.5018690000000001</v>
      </c>
      <c r="AA44" s="25">
        <v>3.5076990000000001</v>
      </c>
      <c r="AB44" s="25">
        <v>3.521007</v>
      </c>
      <c r="AC44" s="25">
        <v>3.547183</v>
      </c>
      <c r="AD44" s="25">
        <v>3.5962100000000001</v>
      </c>
      <c r="AE44" s="25">
        <v>3.6540050000000002</v>
      </c>
      <c r="AF44" s="25">
        <v>3.6939389999999999</v>
      </c>
    </row>
    <row r="45" spans="1:32" ht="15" customHeight="1">
      <c r="A45" s="3" t="s">
        <v>448</v>
      </c>
      <c r="B45" s="31">
        <v>34.055869999999999</v>
      </c>
      <c r="C45" s="31">
        <v>30.959633</v>
      </c>
      <c r="D45" s="31">
        <v>32.101292000000001</v>
      </c>
      <c r="E45" s="31">
        <v>31.761672999999998</v>
      </c>
      <c r="F45" s="31">
        <v>31.044367000000001</v>
      </c>
      <c r="G45" s="31">
        <v>30.794497</v>
      </c>
      <c r="H45" s="31">
        <v>30.492144</v>
      </c>
      <c r="I45" s="31">
        <v>30.590032999999998</v>
      </c>
      <c r="J45" s="31">
        <v>30.01351</v>
      </c>
      <c r="K45" s="31">
        <v>29.643726000000001</v>
      </c>
      <c r="L45" s="31">
        <v>29.369016999999999</v>
      </c>
      <c r="M45" s="31">
        <v>29.700735000000002</v>
      </c>
      <c r="N45" s="31">
        <v>29.820889000000001</v>
      </c>
      <c r="O45" s="31">
        <v>29.723274</v>
      </c>
      <c r="P45" s="31">
        <v>29.748425000000001</v>
      </c>
      <c r="Q45" s="31">
        <v>30.074885999999999</v>
      </c>
      <c r="R45" s="31">
        <v>30.340406000000002</v>
      </c>
      <c r="S45" s="31">
        <v>30.690798000000001</v>
      </c>
      <c r="T45" s="31">
        <v>31.569094</v>
      </c>
      <c r="U45" s="31">
        <v>31.561229999999998</v>
      </c>
      <c r="V45" s="31">
        <v>32.033199000000003</v>
      </c>
      <c r="W45" s="31">
        <v>32.104717000000001</v>
      </c>
      <c r="X45" s="31">
        <v>32.369056999999998</v>
      </c>
      <c r="Y45" s="31">
        <v>32.726455999999999</v>
      </c>
      <c r="Z45" s="31">
        <v>32.764400000000002</v>
      </c>
      <c r="AA45" s="31">
        <v>33.379210999999998</v>
      </c>
      <c r="AB45" s="31">
        <v>33.744594999999997</v>
      </c>
      <c r="AC45" s="31">
        <v>33.921534999999999</v>
      </c>
      <c r="AD45" s="31">
        <v>34.012577</v>
      </c>
      <c r="AE45" s="31">
        <v>34.418686000000001</v>
      </c>
      <c r="AF45" s="31">
        <v>34.677486000000002</v>
      </c>
    </row>
    <row r="46" spans="1:32" ht="15" customHeight="1">
      <c r="A46" s="3" t="s">
        <v>449</v>
      </c>
      <c r="B46" s="25">
        <v>1.6765049999999999</v>
      </c>
      <c r="C46" s="25">
        <v>1.5287580000000001</v>
      </c>
      <c r="D46" s="25">
        <v>1.568695</v>
      </c>
      <c r="E46" s="25">
        <v>1.53952</v>
      </c>
      <c r="F46" s="25">
        <v>1.5080830000000001</v>
      </c>
      <c r="G46" s="25">
        <v>1.4934019999999999</v>
      </c>
      <c r="H46" s="25">
        <v>1.4831989999999999</v>
      </c>
      <c r="I46" s="25">
        <v>1.488461</v>
      </c>
      <c r="J46" s="25">
        <v>1.467506</v>
      </c>
      <c r="K46" s="25">
        <v>1.456286</v>
      </c>
      <c r="L46" s="25">
        <v>1.447484</v>
      </c>
      <c r="M46" s="25">
        <v>1.4619329999999999</v>
      </c>
      <c r="N46" s="25">
        <v>1.4660420000000001</v>
      </c>
      <c r="O46" s="25">
        <v>1.459184</v>
      </c>
      <c r="P46" s="25">
        <v>1.4618660000000001</v>
      </c>
      <c r="Q46" s="25">
        <v>1.4755259999999999</v>
      </c>
      <c r="R46" s="25">
        <v>1.486899</v>
      </c>
      <c r="S46" s="25">
        <v>1.500397</v>
      </c>
      <c r="T46" s="25">
        <v>1.534394</v>
      </c>
      <c r="U46" s="25">
        <v>1.5332159999999999</v>
      </c>
      <c r="V46" s="25">
        <v>1.553666</v>
      </c>
      <c r="W46" s="25">
        <v>1.5579719999999999</v>
      </c>
      <c r="X46" s="25">
        <v>1.5680940000000001</v>
      </c>
      <c r="Y46" s="25">
        <v>1.582166</v>
      </c>
      <c r="Z46" s="25">
        <v>1.583526</v>
      </c>
      <c r="AA46" s="25">
        <v>1.606182</v>
      </c>
      <c r="AB46" s="25">
        <v>1.620431</v>
      </c>
      <c r="AC46" s="25">
        <v>1.629756</v>
      </c>
      <c r="AD46" s="25">
        <v>1.6362969999999999</v>
      </c>
      <c r="AE46" s="25">
        <v>1.6522600000000001</v>
      </c>
      <c r="AF46" s="25">
        <v>1.6645890000000001</v>
      </c>
    </row>
    <row r="47" spans="1:32" ht="15" customHeight="1">
      <c r="A47" s="3" t="s">
        <v>450</v>
      </c>
      <c r="B47" s="25">
        <v>2.1249950000000002</v>
      </c>
      <c r="C47" s="25">
        <v>2.0946739999999999</v>
      </c>
      <c r="D47" s="25">
        <v>2.1139559999999999</v>
      </c>
      <c r="E47" s="25">
        <v>2.0646420000000001</v>
      </c>
      <c r="F47" s="25">
        <v>2.0553439999999998</v>
      </c>
      <c r="G47" s="25">
        <v>2.032626</v>
      </c>
      <c r="H47" s="25">
        <v>2.0118740000000002</v>
      </c>
      <c r="I47" s="25">
        <v>2.0025949999999999</v>
      </c>
      <c r="J47" s="25">
        <v>1.977973</v>
      </c>
      <c r="K47" s="25">
        <v>1.977363</v>
      </c>
      <c r="L47" s="25">
        <v>1.9697789999999999</v>
      </c>
      <c r="M47" s="25">
        <v>1.9767749999999999</v>
      </c>
      <c r="N47" s="25">
        <v>1.9678180000000001</v>
      </c>
      <c r="O47" s="25">
        <v>1.962448</v>
      </c>
      <c r="P47" s="25">
        <v>1.9638800000000001</v>
      </c>
      <c r="Q47" s="25">
        <v>1.9624740000000001</v>
      </c>
      <c r="R47" s="25">
        <v>1.961322</v>
      </c>
      <c r="S47" s="25">
        <v>1.9638199999999999</v>
      </c>
      <c r="T47" s="25">
        <v>1.98109</v>
      </c>
      <c r="U47" s="25">
        <v>1.9788190000000001</v>
      </c>
      <c r="V47" s="25">
        <v>1.980291</v>
      </c>
      <c r="W47" s="25">
        <v>1.9826010000000001</v>
      </c>
      <c r="X47" s="25">
        <v>1.9874529999999999</v>
      </c>
      <c r="Y47" s="25">
        <v>1.9940100000000001</v>
      </c>
      <c r="Z47" s="25">
        <v>1.9868589999999999</v>
      </c>
      <c r="AA47" s="25">
        <v>1.9925360000000001</v>
      </c>
      <c r="AB47" s="25">
        <v>1.99726</v>
      </c>
      <c r="AC47" s="25">
        <v>1.9981519999999999</v>
      </c>
      <c r="AD47" s="25">
        <v>1.998089</v>
      </c>
      <c r="AE47" s="25">
        <v>2.0018319999999998</v>
      </c>
      <c r="AF47" s="25">
        <v>2.0087389999999998</v>
      </c>
    </row>
    <row r="48" spans="1:32" ht="15" customHeight="1">
      <c r="A48" s="3" t="s">
        <v>64</v>
      </c>
      <c r="B48" s="31">
        <v>10.416587</v>
      </c>
      <c r="C48" s="31">
        <v>10.604009</v>
      </c>
      <c r="D48" s="31">
        <v>10.523453</v>
      </c>
      <c r="E48" s="31">
        <v>10.404840999999999</v>
      </c>
      <c r="F48" s="31">
        <v>10.315863999999999</v>
      </c>
      <c r="G48" s="31">
        <v>10.29508</v>
      </c>
      <c r="H48" s="31">
        <v>10.309146</v>
      </c>
      <c r="I48" s="31">
        <v>10.315581999999999</v>
      </c>
      <c r="J48" s="31">
        <v>10.306461000000001</v>
      </c>
      <c r="K48" s="31">
        <v>10.313711</v>
      </c>
      <c r="L48" s="31">
        <v>10.279489</v>
      </c>
      <c r="M48" s="31">
        <v>10.281264</v>
      </c>
      <c r="N48" s="31">
        <v>10.238991</v>
      </c>
      <c r="O48" s="31">
        <v>10.282258000000001</v>
      </c>
      <c r="P48" s="31">
        <v>10.269257</v>
      </c>
      <c r="Q48" s="31">
        <v>10.265727999999999</v>
      </c>
      <c r="R48" s="31">
        <v>10.21719</v>
      </c>
      <c r="S48" s="31">
        <v>10.176542</v>
      </c>
      <c r="T48" s="31">
        <v>10.133089</v>
      </c>
      <c r="U48" s="31">
        <v>10.093248000000001</v>
      </c>
      <c r="V48" s="31">
        <v>10.071244</v>
      </c>
      <c r="W48" s="31">
        <v>10.046385000000001</v>
      </c>
      <c r="X48" s="31">
        <v>10.033480000000001</v>
      </c>
      <c r="Y48" s="31">
        <v>9.9435900000000004</v>
      </c>
      <c r="Z48" s="31">
        <v>9.9226019999999995</v>
      </c>
      <c r="AA48" s="31">
        <v>9.8906019999999994</v>
      </c>
      <c r="AB48" s="31">
        <v>9.8339180000000006</v>
      </c>
      <c r="AC48" s="31">
        <v>9.8216149999999995</v>
      </c>
      <c r="AD48" s="31">
        <v>9.7845440000000004</v>
      </c>
      <c r="AE48" s="31">
        <v>9.7091410000000007</v>
      </c>
      <c r="AF48" s="31">
        <v>9.6342680000000005</v>
      </c>
    </row>
    <row r="49" spans="1:32" ht="15" customHeight="1">
      <c r="A49" s="28" t="s">
        <v>65</v>
      </c>
    </row>
    <row r="50" spans="1:32" ht="15" customHeight="1">
      <c r="A50" s="3" t="s">
        <v>63</v>
      </c>
      <c r="B50" s="33">
        <v>41.186000999999997</v>
      </c>
      <c r="C50" s="33">
        <v>47.067000999999998</v>
      </c>
      <c r="D50" s="33">
        <v>50.944332000000003</v>
      </c>
      <c r="E50" s="33">
        <v>56.853104000000002</v>
      </c>
      <c r="F50" s="33">
        <v>61.464965999999997</v>
      </c>
      <c r="G50" s="33">
        <v>65.741164999999995</v>
      </c>
      <c r="H50" s="33">
        <v>70.597144999999998</v>
      </c>
      <c r="I50" s="33">
        <v>74.895163999999994</v>
      </c>
      <c r="J50" s="33">
        <v>79.556824000000006</v>
      </c>
      <c r="K50" s="33">
        <v>84.021987999999993</v>
      </c>
      <c r="L50" s="33">
        <v>88.782539</v>
      </c>
      <c r="M50" s="33">
        <v>92.990951999999993</v>
      </c>
      <c r="N50" s="33">
        <v>97.858131</v>
      </c>
      <c r="O50" s="33">
        <v>101.731178</v>
      </c>
      <c r="P50" s="33">
        <v>105.69770800000001</v>
      </c>
      <c r="Q50" s="33">
        <v>109.162842</v>
      </c>
      <c r="R50" s="33">
        <v>113.497246</v>
      </c>
      <c r="S50" s="33">
        <v>118.18248</v>
      </c>
      <c r="T50" s="33">
        <v>122.924004</v>
      </c>
      <c r="U50" s="33">
        <v>125.920807</v>
      </c>
      <c r="V50" s="33">
        <v>132.46168499999999</v>
      </c>
      <c r="W50" s="33">
        <v>137.70674099999999</v>
      </c>
      <c r="X50" s="33">
        <v>142.16511499999999</v>
      </c>
      <c r="Y50" s="33">
        <v>147.97259500000001</v>
      </c>
      <c r="Z50" s="33">
        <v>153.10218800000001</v>
      </c>
      <c r="AA50" s="33">
        <v>155.75962799999999</v>
      </c>
      <c r="AB50" s="33">
        <v>163.09445199999999</v>
      </c>
      <c r="AC50" s="33">
        <v>169.01828</v>
      </c>
      <c r="AD50" s="33">
        <v>174.192993</v>
      </c>
      <c r="AE50" s="33">
        <v>179.72056599999999</v>
      </c>
      <c r="AF50" s="33">
        <v>185.44593800000001</v>
      </c>
    </row>
    <row r="51" spans="1:32" ht="15" customHeight="1">
      <c r="A51" s="3" t="s">
        <v>335</v>
      </c>
      <c r="B51" s="33">
        <v>38.757998999999998</v>
      </c>
      <c r="C51" s="33">
        <v>44.720001000000003</v>
      </c>
      <c r="D51" s="33">
        <v>48.897179000000001</v>
      </c>
      <c r="E51" s="33">
        <v>55.067394</v>
      </c>
      <c r="F51" s="33">
        <v>59.481532999999999</v>
      </c>
      <c r="G51" s="33">
        <v>63.784301999999997</v>
      </c>
      <c r="H51" s="33">
        <v>67.515479999999997</v>
      </c>
      <c r="I51" s="33">
        <v>71.996780000000001</v>
      </c>
      <c r="J51" s="33">
        <v>76.899924999999996</v>
      </c>
      <c r="K51" s="33">
        <v>81.043762000000001</v>
      </c>
      <c r="L51" s="33">
        <v>86.103836000000001</v>
      </c>
      <c r="M51" s="33">
        <v>90.186211</v>
      </c>
      <c r="N51" s="33">
        <v>94.565719999999999</v>
      </c>
      <c r="O51" s="33">
        <v>98.153557000000006</v>
      </c>
      <c r="P51" s="33">
        <v>101.723167</v>
      </c>
      <c r="Q51" s="33">
        <v>105.202156</v>
      </c>
      <c r="R51" s="33">
        <v>109.375084</v>
      </c>
      <c r="S51" s="33">
        <v>113.679169</v>
      </c>
      <c r="T51" s="33">
        <v>118.432999</v>
      </c>
      <c r="U51" s="33">
        <v>121.383369</v>
      </c>
      <c r="V51" s="33">
        <v>128.105423</v>
      </c>
      <c r="W51" s="33">
        <v>133.31764200000001</v>
      </c>
      <c r="X51" s="33">
        <v>137.82901000000001</v>
      </c>
      <c r="Y51" s="33">
        <v>143.03898599999999</v>
      </c>
      <c r="Z51" s="33">
        <v>147.68229700000001</v>
      </c>
      <c r="AA51" s="33">
        <v>149.141998</v>
      </c>
      <c r="AB51" s="33">
        <v>157.63751199999999</v>
      </c>
      <c r="AC51" s="33">
        <v>163.22340399999999</v>
      </c>
      <c r="AD51" s="33">
        <v>167.30110199999999</v>
      </c>
      <c r="AE51" s="33">
        <v>172.02200300000001</v>
      </c>
      <c r="AF51" s="33">
        <v>177.941666</v>
      </c>
    </row>
    <row r="52" spans="1:32" ht="15" customHeight="1">
      <c r="A52" s="3" t="s">
        <v>245</v>
      </c>
      <c r="B52" s="25">
        <v>2.0664720000000001</v>
      </c>
      <c r="C52" s="25">
        <v>3.133435</v>
      </c>
      <c r="D52" s="25">
        <v>3.297882</v>
      </c>
      <c r="E52" s="25">
        <v>3.1008550000000001</v>
      </c>
      <c r="F52" s="25">
        <v>2.952188</v>
      </c>
      <c r="G52" s="25">
        <v>3.098166</v>
      </c>
      <c r="H52" s="25">
        <v>3.2864629999999999</v>
      </c>
      <c r="I52" s="25">
        <v>3.4352130000000001</v>
      </c>
      <c r="J52" s="25">
        <v>3.6802649999999999</v>
      </c>
      <c r="K52" s="25">
        <v>3.9141859999999999</v>
      </c>
      <c r="L52" s="25">
        <v>4.0805949999999998</v>
      </c>
      <c r="M52" s="25">
        <v>4.2010319999999997</v>
      </c>
      <c r="N52" s="25">
        <v>4.3856289999999998</v>
      </c>
      <c r="O52" s="25">
        <v>4.5721340000000001</v>
      </c>
      <c r="P52" s="25">
        <v>4.714931</v>
      </c>
      <c r="Q52" s="25">
        <v>4.8403960000000001</v>
      </c>
      <c r="R52" s="25">
        <v>4.9512609999999997</v>
      </c>
      <c r="S52" s="25">
        <v>5.042459</v>
      </c>
      <c r="T52" s="25">
        <v>5.1795080000000002</v>
      </c>
      <c r="U52" s="25">
        <v>5.2875819999999996</v>
      </c>
      <c r="V52" s="25">
        <v>5.3977729999999999</v>
      </c>
      <c r="W52" s="25">
        <v>5.5133020000000004</v>
      </c>
      <c r="X52" s="25">
        <v>5.6022740000000004</v>
      </c>
      <c r="Y52" s="25">
        <v>5.6932799999999997</v>
      </c>
      <c r="Z52" s="25">
        <v>5.8228669999999996</v>
      </c>
      <c r="AA52" s="25">
        <v>5.9762490000000001</v>
      </c>
      <c r="AB52" s="25">
        <v>6.154725</v>
      </c>
      <c r="AC52" s="25">
        <v>6.3671150000000001</v>
      </c>
      <c r="AD52" s="25">
        <v>6.6333799999999998</v>
      </c>
      <c r="AE52" s="25">
        <v>6.9317679999999999</v>
      </c>
      <c r="AF52" s="25">
        <v>7.2131030000000003</v>
      </c>
    </row>
    <row r="53" spans="1:32" ht="15" customHeight="1">
      <c r="A53" s="3" t="s">
        <v>448</v>
      </c>
      <c r="B53" s="31">
        <v>34.055869999999999</v>
      </c>
      <c r="C53" s="31">
        <v>31.286180000000002</v>
      </c>
      <c r="D53" s="31">
        <v>32.819794000000002</v>
      </c>
      <c r="E53" s="31">
        <v>32.913657999999998</v>
      </c>
      <c r="F53" s="31">
        <v>32.710788999999998</v>
      </c>
      <c r="G53" s="31">
        <v>33.123511999999998</v>
      </c>
      <c r="H53" s="31">
        <v>33.579151000000003</v>
      </c>
      <c r="I53" s="31">
        <v>34.542541999999997</v>
      </c>
      <c r="J53" s="31">
        <v>34.784222</v>
      </c>
      <c r="K53" s="31">
        <v>35.261043999999998</v>
      </c>
      <c r="L53" s="31">
        <v>35.838721999999997</v>
      </c>
      <c r="M53" s="31">
        <v>37.151797999999999</v>
      </c>
      <c r="N53" s="31">
        <v>38.206744999999998</v>
      </c>
      <c r="O53" s="31">
        <v>38.970638000000001</v>
      </c>
      <c r="P53" s="31">
        <v>39.880619000000003</v>
      </c>
      <c r="Q53" s="31">
        <v>41.207703000000002</v>
      </c>
      <c r="R53" s="31">
        <v>42.468139999999998</v>
      </c>
      <c r="S53" s="31">
        <v>43.861404</v>
      </c>
      <c r="T53" s="31">
        <v>46.063198</v>
      </c>
      <c r="U53" s="31">
        <v>47.004474999999999</v>
      </c>
      <c r="V53" s="31">
        <v>48.716704999999997</v>
      </c>
      <c r="W53" s="31">
        <v>49.873725999999998</v>
      </c>
      <c r="X53" s="31">
        <v>51.389744</v>
      </c>
      <c r="Y53" s="31">
        <v>53.148730999999998</v>
      </c>
      <c r="Z53" s="31">
        <v>54.480266999999998</v>
      </c>
      <c r="AA53" s="31">
        <v>56.869892</v>
      </c>
      <c r="AB53" s="31">
        <v>58.985591999999997</v>
      </c>
      <c r="AC53" s="31">
        <v>60.888396999999998</v>
      </c>
      <c r="AD53" s="31">
        <v>62.737811999999998</v>
      </c>
      <c r="AE53" s="31">
        <v>65.293396000000001</v>
      </c>
      <c r="AF53" s="31">
        <v>67.714241000000001</v>
      </c>
    </row>
    <row r="54" spans="1:32" ht="15" customHeight="1">
      <c r="A54" s="3" t="s">
        <v>449</v>
      </c>
      <c r="B54" s="25">
        <v>1.6765049999999999</v>
      </c>
      <c r="C54" s="25">
        <v>1.5448820000000001</v>
      </c>
      <c r="D54" s="25">
        <v>1.6038060000000001</v>
      </c>
      <c r="E54" s="25">
        <v>1.5953580000000001</v>
      </c>
      <c r="F54" s="25">
        <v>1.589035</v>
      </c>
      <c r="G54" s="25">
        <v>1.606349</v>
      </c>
      <c r="H54" s="25">
        <v>1.6333569999999999</v>
      </c>
      <c r="I54" s="25">
        <v>1.6807840000000001</v>
      </c>
      <c r="J54" s="25">
        <v>1.700769</v>
      </c>
      <c r="K54" s="25">
        <v>1.7322439999999999</v>
      </c>
      <c r="L54" s="25">
        <v>1.7663500000000001</v>
      </c>
      <c r="M54" s="25">
        <v>1.8286899999999999</v>
      </c>
      <c r="N54" s="25">
        <v>1.8783030000000001</v>
      </c>
      <c r="O54" s="25">
        <v>1.9131590000000001</v>
      </c>
      <c r="P54" s="25">
        <v>1.9597720000000001</v>
      </c>
      <c r="Q54" s="25">
        <v>2.021722</v>
      </c>
      <c r="R54" s="25">
        <v>2.081245</v>
      </c>
      <c r="S54" s="25">
        <v>2.1442749999999999</v>
      </c>
      <c r="T54" s="25">
        <v>2.2388699999999999</v>
      </c>
      <c r="U54" s="25">
        <v>2.283436</v>
      </c>
      <c r="V54" s="25">
        <v>2.3628459999999998</v>
      </c>
      <c r="W54" s="25">
        <v>2.4202629999999998</v>
      </c>
      <c r="X54" s="25">
        <v>2.4895369999999999</v>
      </c>
      <c r="Y54" s="25">
        <v>2.5694849999999998</v>
      </c>
      <c r="Z54" s="25">
        <v>2.63307</v>
      </c>
      <c r="AA54" s="25">
        <v>2.7365339999999998</v>
      </c>
      <c r="AB54" s="25">
        <v>2.832516</v>
      </c>
      <c r="AC54" s="25">
        <v>2.9253749999999998</v>
      </c>
      <c r="AD54" s="25">
        <v>3.0182280000000001</v>
      </c>
      <c r="AE54" s="25">
        <v>3.1343920000000001</v>
      </c>
      <c r="AF54" s="25">
        <v>3.2504189999999999</v>
      </c>
    </row>
    <row r="55" spans="1:32" ht="15" customHeight="1">
      <c r="A55" s="3" t="s">
        <v>450</v>
      </c>
      <c r="B55" s="25">
        <v>2.1249950000000002</v>
      </c>
      <c r="C55" s="25">
        <v>2.116768</v>
      </c>
      <c r="D55" s="25">
        <v>2.1612719999999999</v>
      </c>
      <c r="E55" s="25">
        <v>2.139526</v>
      </c>
      <c r="F55" s="25">
        <v>2.1656719999999998</v>
      </c>
      <c r="G55" s="25">
        <v>2.186356</v>
      </c>
      <c r="H55" s="25">
        <v>2.2155550000000002</v>
      </c>
      <c r="I55" s="25">
        <v>2.2613490000000001</v>
      </c>
      <c r="J55" s="25">
        <v>2.292376</v>
      </c>
      <c r="K55" s="25">
        <v>2.3520620000000001</v>
      </c>
      <c r="L55" s="25">
        <v>2.4037009999999999</v>
      </c>
      <c r="M55" s="25">
        <v>2.4726910000000002</v>
      </c>
      <c r="N55" s="25">
        <v>2.5211830000000002</v>
      </c>
      <c r="O55" s="25">
        <v>2.5729959999999998</v>
      </c>
      <c r="P55" s="25">
        <v>2.6327690000000001</v>
      </c>
      <c r="Q55" s="25">
        <v>2.6889219999999998</v>
      </c>
      <c r="R55" s="25">
        <v>2.7453059999999998</v>
      </c>
      <c r="S55" s="25">
        <v>2.8065709999999999</v>
      </c>
      <c r="T55" s="25">
        <v>2.8906550000000002</v>
      </c>
      <c r="U55" s="25">
        <v>2.947076</v>
      </c>
      <c r="V55" s="25">
        <v>3.0116649999999998</v>
      </c>
      <c r="W55" s="25">
        <v>3.0799120000000002</v>
      </c>
      <c r="X55" s="25">
        <v>3.155319</v>
      </c>
      <c r="Y55" s="25">
        <v>3.2383310000000001</v>
      </c>
      <c r="Z55" s="25">
        <v>3.3037260000000002</v>
      </c>
      <c r="AA55" s="25">
        <v>3.3947859999999999</v>
      </c>
      <c r="AB55" s="25">
        <v>3.4912139999999998</v>
      </c>
      <c r="AC55" s="25">
        <v>3.5866380000000002</v>
      </c>
      <c r="AD55" s="25">
        <v>3.6855709999999999</v>
      </c>
      <c r="AE55" s="25">
        <v>3.7975409999999998</v>
      </c>
      <c r="AF55" s="25">
        <v>3.922437</v>
      </c>
    </row>
    <row r="56" spans="1:32" ht="15" customHeight="1">
      <c r="A56" s="3" t="s">
        <v>64</v>
      </c>
      <c r="B56" s="31">
        <v>10.416587</v>
      </c>
      <c r="C56" s="31">
        <v>10.715854999999999</v>
      </c>
      <c r="D56" s="31">
        <v>10.758991</v>
      </c>
      <c r="E56" s="31">
        <v>10.782222000000001</v>
      </c>
      <c r="F56" s="31">
        <v>10.869605999999999</v>
      </c>
      <c r="G56" s="31">
        <v>11.073707000000001</v>
      </c>
      <c r="H56" s="31">
        <v>11.352838999999999</v>
      </c>
      <c r="I56" s="31">
        <v>11.648448</v>
      </c>
      <c r="J56" s="31">
        <v>11.944696</v>
      </c>
      <c r="K56" s="31">
        <v>12.268101</v>
      </c>
      <c r="L56" s="31">
        <v>12.543958999999999</v>
      </c>
      <c r="M56" s="31">
        <v>12.860538</v>
      </c>
      <c r="N56" s="31">
        <v>13.118271999999999</v>
      </c>
      <c r="O56" s="31">
        <v>13.481225</v>
      </c>
      <c r="P56" s="31">
        <v>13.766925000000001</v>
      </c>
      <c r="Q56" s="31">
        <v>14.06579</v>
      </c>
      <c r="R56" s="31">
        <v>14.301227000000001</v>
      </c>
      <c r="S56" s="31">
        <v>14.54369</v>
      </c>
      <c r="T56" s="31">
        <v>14.785427</v>
      </c>
      <c r="U56" s="31">
        <v>15.031981</v>
      </c>
      <c r="V56" s="31">
        <v>15.316542999999999</v>
      </c>
      <c r="W56" s="31">
        <v>15.60676</v>
      </c>
      <c r="X56" s="31">
        <v>15.929349999999999</v>
      </c>
      <c r="Y56" s="31">
        <v>16.148683999999999</v>
      </c>
      <c r="Z56" s="31">
        <v>16.499186999999999</v>
      </c>
      <c r="AA56" s="31">
        <v>16.851130000000001</v>
      </c>
      <c r="AB56" s="31">
        <v>17.189699000000001</v>
      </c>
      <c r="AC56" s="31">
        <v>17.629580000000001</v>
      </c>
      <c r="AD56" s="31">
        <v>18.048055999999999</v>
      </c>
      <c r="AE56" s="31">
        <v>18.418564</v>
      </c>
      <c r="AF56" s="31">
        <v>18.8127</v>
      </c>
    </row>
    <row r="57" spans="1:32" ht="15" customHeight="1"/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F47"/>
  <sheetViews>
    <sheetView workbookViewId="0">
      <pane xSplit="2" ySplit="3" topLeftCell="P4" activePane="bottomRight" state="frozen"/>
      <selection pane="topRight" activeCell="C1" sqref="C1"/>
      <selection pane="bottomLeft" activeCell="A4" sqref="A4"/>
      <selection pane="bottomRight" activeCell="AF12" sqref="AF12"/>
    </sheetView>
  </sheetViews>
  <sheetFormatPr defaultRowHeight="12.25"/>
  <cols>
    <col min="1" max="1" width="34.21875" customWidth="1"/>
    <col min="25" max="25" width="9.33203125" bestFit="1" customWidth="1"/>
  </cols>
  <sheetData>
    <row r="1" spans="1:32" ht="16">
      <c r="A1" s="27" t="s">
        <v>66</v>
      </c>
    </row>
    <row r="2" spans="1:32">
      <c r="A2" s="1" t="s">
        <v>1</v>
      </c>
    </row>
    <row r="3" spans="1:32" ht="13" thickBot="1">
      <c r="A3" s="2" t="s">
        <v>7</v>
      </c>
      <c r="B3" s="74">
        <v>2020</v>
      </c>
      <c r="C3" s="2">
        <v>2021</v>
      </c>
      <c r="D3" s="2">
        <v>2022</v>
      </c>
      <c r="E3" s="2">
        <v>2023</v>
      </c>
      <c r="F3" s="2">
        <v>2024</v>
      </c>
      <c r="G3" s="2">
        <v>2025</v>
      </c>
      <c r="H3" s="2">
        <v>2026</v>
      </c>
      <c r="I3" s="2">
        <v>2027</v>
      </c>
      <c r="J3" s="2">
        <v>2028</v>
      </c>
      <c r="K3" s="2">
        <v>2029</v>
      </c>
      <c r="L3" s="2">
        <v>2030</v>
      </c>
      <c r="M3" s="2">
        <v>2031</v>
      </c>
      <c r="N3" s="2">
        <v>2032</v>
      </c>
      <c r="O3" s="2">
        <v>2033</v>
      </c>
      <c r="P3" s="2">
        <v>2034</v>
      </c>
      <c r="Q3" s="2">
        <v>2035</v>
      </c>
      <c r="R3" s="2">
        <v>2036</v>
      </c>
      <c r="S3" s="2">
        <v>2037</v>
      </c>
      <c r="T3" s="2">
        <v>2038</v>
      </c>
      <c r="U3" s="2">
        <v>2039</v>
      </c>
      <c r="V3" s="74">
        <v>2040</v>
      </c>
      <c r="W3" s="2">
        <v>2041</v>
      </c>
      <c r="X3" s="2">
        <v>2042</v>
      </c>
      <c r="Y3" s="2">
        <v>2043</v>
      </c>
      <c r="Z3" s="2">
        <v>2044</v>
      </c>
      <c r="AA3" s="2">
        <v>2045</v>
      </c>
      <c r="AB3" s="2">
        <v>2046</v>
      </c>
      <c r="AC3" s="2">
        <v>2047</v>
      </c>
      <c r="AD3" s="2">
        <v>2048</v>
      </c>
      <c r="AE3" s="2">
        <v>2049</v>
      </c>
      <c r="AF3" s="74">
        <v>2050</v>
      </c>
    </row>
    <row r="4" spans="1:32" ht="13" thickTop="1">
      <c r="A4" s="28" t="s">
        <v>67</v>
      </c>
    </row>
    <row r="5" spans="1:32">
      <c r="A5" s="28" t="s">
        <v>68</v>
      </c>
      <c r="B5" s="29">
        <v>0.45751199999999997</v>
      </c>
      <c r="C5" s="29">
        <v>0.45433299999999999</v>
      </c>
      <c r="D5" s="29">
        <v>0.443909</v>
      </c>
      <c r="E5" s="29">
        <v>0.448911</v>
      </c>
      <c r="F5" s="29">
        <v>0.45432600000000001</v>
      </c>
      <c r="G5" s="29">
        <v>0.45631699999999997</v>
      </c>
      <c r="H5" s="29">
        <v>0.45534000000000002</v>
      </c>
      <c r="I5" s="29">
        <v>0.45182099999999997</v>
      </c>
      <c r="J5" s="29">
        <v>0.44889299999999999</v>
      </c>
      <c r="K5" s="29">
        <v>0.444799</v>
      </c>
      <c r="L5" s="29">
        <v>0.44039800000000001</v>
      </c>
      <c r="M5" s="29">
        <v>0.43509900000000001</v>
      </c>
      <c r="N5" s="29">
        <v>0.42979099999999998</v>
      </c>
      <c r="O5" s="29">
        <v>0.423655</v>
      </c>
      <c r="P5" s="29">
        <v>0.416962</v>
      </c>
      <c r="Q5" s="29">
        <v>0.40978399999999998</v>
      </c>
      <c r="R5" s="29">
        <v>0.40250999999999998</v>
      </c>
      <c r="S5" s="29">
        <v>0.39616499999999999</v>
      </c>
      <c r="T5" s="29">
        <v>0.3906</v>
      </c>
      <c r="U5" s="29">
        <v>0.38444800000000001</v>
      </c>
      <c r="V5" s="29">
        <v>0.37942199999999998</v>
      </c>
      <c r="W5" s="29">
        <v>0.37479000000000001</v>
      </c>
      <c r="X5" s="29">
        <v>0.37020500000000001</v>
      </c>
      <c r="Y5" s="29">
        <v>0.36615700000000001</v>
      </c>
      <c r="Z5" s="29">
        <v>0.36159400000000003</v>
      </c>
      <c r="AA5" s="29">
        <v>0.35714499999999999</v>
      </c>
      <c r="AB5" s="29">
        <v>0.35383199999999998</v>
      </c>
      <c r="AC5" s="29">
        <v>0.35059000000000001</v>
      </c>
      <c r="AD5" s="29">
        <v>0.34657500000000002</v>
      </c>
      <c r="AE5" s="29">
        <v>0.34247</v>
      </c>
      <c r="AF5" s="29">
        <v>0.33811099999999999</v>
      </c>
    </row>
    <row r="6" spans="1:32">
      <c r="A6" s="28" t="s">
        <v>69</v>
      </c>
      <c r="B6" s="29">
        <v>0.131216</v>
      </c>
      <c r="C6" s="29">
        <v>0.131216</v>
      </c>
      <c r="D6" s="29">
        <v>0.131216</v>
      </c>
      <c r="E6" s="29">
        <v>0.131216</v>
      </c>
      <c r="F6" s="29">
        <v>0.131216</v>
      </c>
      <c r="G6" s="29">
        <v>0.131216</v>
      </c>
      <c r="H6" s="29">
        <v>0.131216</v>
      </c>
      <c r="I6" s="29">
        <v>0.131216</v>
      </c>
      <c r="J6" s="29">
        <v>0.131216</v>
      </c>
      <c r="K6" s="29">
        <v>0.131216</v>
      </c>
      <c r="L6" s="29">
        <v>0.131216</v>
      </c>
      <c r="M6" s="29">
        <v>0.131216</v>
      </c>
      <c r="N6" s="29">
        <v>0.131216</v>
      </c>
      <c r="O6" s="29">
        <v>0.131216</v>
      </c>
      <c r="P6" s="29">
        <v>0.131216</v>
      </c>
      <c r="Q6" s="29">
        <v>0.131216</v>
      </c>
      <c r="R6" s="29">
        <v>0.131216</v>
      </c>
      <c r="S6" s="29">
        <v>0.131216</v>
      </c>
      <c r="T6" s="29">
        <v>0.131216</v>
      </c>
      <c r="U6" s="29">
        <v>0.131216</v>
      </c>
      <c r="V6" s="29">
        <v>0.131216</v>
      </c>
      <c r="W6" s="29">
        <v>0.131216</v>
      </c>
      <c r="X6" s="29">
        <v>0.131216</v>
      </c>
      <c r="Y6" s="29">
        <v>0.131216</v>
      </c>
      <c r="Z6" s="29">
        <v>0.131216</v>
      </c>
      <c r="AA6" s="29">
        <v>0.131216</v>
      </c>
      <c r="AB6" s="29">
        <v>0.131216</v>
      </c>
      <c r="AC6" s="29">
        <v>0.131216</v>
      </c>
      <c r="AD6" s="29">
        <v>0.131216</v>
      </c>
      <c r="AE6" s="29">
        <v>0.131216</v>
      </c>
      <c r="AF6" s="29">
        <v>0.131216</v>
      </c>
    </row>
    <row r="7" spans="1:32">
      <c r="A7" s="28" t="s">
        <v>70</v>
      </c>
      <c r="B7" s="29">
        <v>2.4349829999999999</v>
      </c>
      <c r="C7" s="29">
        <v>2.4103940000000001</v>
      </c>
      <c r="D7" s="29">
        <v>2.4423859999999999</v>
      </c>
      <c r="E7" s="29">
        <v>2.4542799999999998</v>
      </c>
      <c r="F7" s="29">
        <v>2.4660890000000002</v>
      </c>
      <c r="G7" s="29">
        <v>2.483581</v>
      </c>
      <c r="H7" s="29">
        <v>2.493573</v>
      </c>
      <c r="I7" s="29">
        <v>2.5009929999999998</v>
      </c>
      <c r="J7" s="29">
        <v>2.5043090000000001</v>
      </c>
      <c r="K7" s="29">
        <v>2.5094889999999999</v>
      </c>
      <c r="L7" s="29">
        <v>2.5218639999999999</v>
      </c>
      <c r="M7" s="29">
        <v>2.54087</v>
      </c>
      <c r="N7" s="29">
        <v>2.548273</v>
      </c>
      <c r="O7" s="29">
        <v>2.5546419999999999</v>
      </c>
      <c r="P7" s="29">
        <v>2.5604019999999998</v>
      </c>
      <c r="Q7" s="29">
        <v>2.573331</v>
      </c>
      <c r="R7" s="29">
        <v>2.5835149999999998</v>
      </c>
      <c r="S7" s="29">
        <v>2.595269</v>
      </c>
      <c r="T7" s="29">
        <v>2.6118899999999998</v>
      </c>
      <c r="U7" s="29">
        <v>2.627891</v>
      </c>
      <c r="V7" s="29">
        <v>2.6434540000000002</v>
      </c>
      <c r="W7" s="29">
        <v>2.663767</v>
      </c>
      <c r="X7" s="29">
        <v>2.687821</v>
      </c>
      <c r="Y7" s="29">
        <v>2.7147329999999998</v>
      </c>
      <c r="Z7" s="29">
        <v>2.7412200000000002</v>
      </c>
      <c r="AA7" s="29">
        <v>2.7734009999999998</v>
      </c>
      <c r="AB7" s="29">
        <v>2.7965499999999999</v>
      </c>
      <c r="AC7" s="29">
        <v>2.8346179999999999</v>
      </c>
      <c r="AD7" s="29">
        <v>2.8641700000000001</v>
      </c>
      <c r="AE7" s="29">
        <v>2.8970020000000001</v>
      </c>
      <c r="AF7" s="29">
        <v>2.9304329999999998</v>
      </c>
    </row>
    <row r="8" spans="1:32">
      <c r="A8" s="3" t="s">
        <v>71</v>
      </c>
      <c r="B8" s="25">
        <v>1.2289E-2</v>
      </c>
      <c r="C8" s="25">
        <v>1.2248E-2</v>
      </c>
      <c r="D8" s="25">
        <v>1.4031E-2</v>
      </c>
      <c r="E8" s="25">
        <v>1.5814000000000002E-2</v>
      </c>
      <c r="F8" s="25">
        <v>1.6705999999999999E-2</v>
      </c>
      <c r="G8" s="25">
        <v>1.7597000000000002E-2</v>
      </c>
      <c r="H8" s="25">
        <v>1.8488999999999998E-2</v>
      </c>
      <c r="I8" s="25">
        <v>1.9380000000000001E-2</v>
      </c>
      <c r="J8" s="25">
        <v>1.9826E-2</v>
      </c>
      <c r="K8" s="25">
        <v>2.0271999999999998E-2</v>
      </c>
      <c r="L8" s="25">
        <v>2.0716999999999999E-2</v>
      </c>
      <c r="M8" s="25">
        <v>2.1163000000000001E-2</v>
      </c>
      <c r="N8" s="25">
        <v>2.1163000000000001E-2</v>
      </c>
      <c r="O8" s="25">
        <v>2.1163000000000001E-2</v>
      </c>
      <c r="P8" s="25">
        <v>2.1163000000000001E-2</v>
      </c>
      <c r="Q8" s="25">
        <v>2.1163000000000001E-2</v>
      </c>
      <c r="R8" s="25">
        <v>2.1163000000000001E-2</v>
      </c>
      <c r="S8" s="25">
        <v>2.1163000000000001E-2</v>
      </c>
      <c r="T8" s="25">
        <v>2.1163000000000001E-2</v>
      </c>
      <c r="U8" s="25">
        <v>2.1163000000000001E-2</v>
      </c>
      <c r="V8" s="25">
        <v>2.1163000000000001E-2</v>
      </c>
      <c r="W8" s="25">
        <v>2.1163000000000001E-2</v>
      </c>
      <c r="X8" s="25">
        <v>2.1163000000000001E-2</v>
      </c>
      <c r="Y8" s="25">
        <v>2.1163000000000001E-2</v>
      </c>
      <c r="Z8" s="25">
        <v>2.1163000000000001E-2</v>
      </c>
      <c r="AA8" s="25">
        <v>2.1163000000000001E-2</v>
      </c>
      <c r="AB8" s="25">
        <v>2.1163000000000001E-2</v>
      </c>
      <c r="AC8" s="25">
        <v>2.1163000000000001E-2</v>
      </c>
      <c r="AD8" s="25">
        <v>2.1163000000000001E-2</v>
      </c>
      <c r="AE8" s="25">
        <v>2.1163000000000001E-2</v>
      </c>
      <c r="AF8" s="25">
        <v>2.1163000000000001E-2</v>
      </c>
    </row>
    <row r="9" spans="1:32">
      <c r="A9" s="3" t="s">
        <v>72</v>
      </c>
      <c r="B9" s="25">
        <v>0.16345499999999999</v>
      </c>
      <c r="C9" s="25">
        <v>0.16238900000000001</v>
      </c>
      <c r="D9" s="25">
        <v>0.16277800000000001</v>
      </c>
      <c r="E9" s="25">
        <v>0.16192300000000001</v>
      </c>
      <c r="F9" s="25">
        <v>0.16106699999999999</v>
      </c>
      <c r="G9" s="25">
        <v>0.160188</v>
      </c>
      <c r="H9" s="25">
        <v>0.15889600000000001</v>
      </c>
      <c r="I9" s="25">
        <v>0.157332</v>
      </c>
      <c r="J9" s="25">
        <v>0.15552099999999999</v>
      </c>
      <c r="K9" s="25">
        <v>0.15378</v>
      </c>
      <c r="L9" s="25">
        <v>0.152199</v>
      </c>
      <c r="M9" s="25">
        <v>0.15068200000000001</v>
      </c>
      <c r="N9" s="25">
        <v>0.14929000000000001</v>
      </c>
      <c r="O9" s="25">
        <v>0.14813000000000001</v>
      </c>
      <c r="P9" s="25">
        <v>0.146095</v>
      </c>
      <c r="Q9" s="25">
        <v>0.14769099999999999</v>
      </c>
      <c r="R9" s="25">
        <v>0.14918999999999999</v>
      </c>
      <c r="S9" s="25">
        <v>0.150589</v>
      </c>
      <c r="T9" s="25">
        <v>0.152061</v>
      </c>
      <c r="U9" s="25">
        <v>0.15356700000000001</v>
      </c>
      <c r="V9" s="25">
        <v>0.15520999999999999</v>
      </c>
      <c r="W9" s="25">
        <v>0.156971</v>
      </c>
      <c r="X9" s="25">
        <v>0.15872900000000001</v>
      </c>
      <c r="Y9" s="25">
        <v>0.16056300000000001</v>
      </c>
      <c r="Z9" s="25">
        <v>0.16247800000000001</v>
      </c>
      <c r="AA9" s="25">
        <v>0.16441700000000001</v>
      </c>
      <c r="AB9" s="25">
        <v>0.16634699999999999</v>
      </c>
      <c r="AC9" s="25">
        <v>0.16828099999999999</v>
      </c>
      <c r="AD9" s="25">
        <v>0.17033799999999999</v>
      </c>
      <c r="AE9" s="25">
        <v>0.172482</v>
      </c>
      <c r="AF9" s="25">
        <v>0.174732</v>
      </c>
    </row>
    <row r="10" spans="1:32">
      <c r="A10" s="3" t="s">
        <v>73</v>
      </c>
      <c r="B10" s="25">
        <v>1.35443</v>
      </c>
      <c r="C10" s="25">
        <v>1.3546860000000001</v>
      </c>
      <c r="D10" s="25">
        <v>1.3948849999999999</v>
      </c>
      <c r="E10" s="25">
        <v>1.400493</v>
      </c>
      <c r="F10" s="25">
        <v>1.4093169999999999</v>
      </c>
      <c r="G10" s="25">
        <v>1.420372</v>
      </c>
      <c r="H10" s="25">
        <v>1.4279390000000001</v>
      </c>
      <c r="I10" s="25">
        <v>1.4338040000000001</v>
      </c>
      <c r="J10" s="25">
        <v>1.4361889999999999</v>
      </c>
      <c r="K10" s="25">
        <v>1.440266</v>
      </c>
      <c r="L10" s="25">
        <v>1.449335</v>
      </c>
      <c r="M10" s="25">
        <v>1.4597599999999999</v>
      </c>
      <c r="N10" s="25">
        <v>1.465265</v>
      </c>
      <c r="O10" s="25">
        <v>1.4676439999999999</v>
      </c>
      <c r="P10" s="25">
        <v>1.469241</v>
      </c>
      <c r="Q10" s="25">
        <v>1.4744969999999999</v>
      </c>
      <c r="R10" s="25">
        <v>1.478361</v>
      </c>
      <c r="S10" s="25">
        <v>1.483511</v>
      </c>
      <c r="T10" s="25">
        <v>1.493263</v>
      </c>
      <c r="U10" s="25">
        <v>1.5015499999999999</v>
      </c>
      <c r="V10" s="25">
        <v>1.5086539999999999</v>
      </c>
      <c r="W10" s="25">
        <v>1.5205439999999999</v>
      </c>
      <c r="X10" s="25">
        <v>1.534778</v>
      </c>
      <c r="Y10" s="25">
        <v>1.5508310000000001</v>
      </c>
      <c r="Z10" s="25">
        <v>1.566098</v>
      </c>
      <c r="AA10" s="25">
        <v>1.5824149999999999</v>
      </c>
      <c r="AB10" s="25">
        <v>1.5988100000000001</v>
      </c>
      <c r="AC10" s="25">
        <v>1.617537</v>
      </c>
      <c r="AD10" s="25">
        <v>1.63527</v>
      </c>
      <c r="AE10" s="25">
        <v>1.655443</v>
      </c>
      <c r="AF10" s="25">
        <v>1.6759630000000001</v>
      </c>
    </row>
    <row r="11" spans="1:32">
      <c r="A11" s="3" t="s">
        <v>74</v>
      </c>
      <c r="B11" s="25">
        <v>0.90481</v>
      </c>
      <c r="C11" s="25">
        <v>0.88107100000000005</v>
      </c>
      <c r="D11" s="25">
        <v>0.87069200000000002</v>
      </c>
      <c r="E11" s="25">
        <v>0.87605100000000002</v>
      </c>
      <c r="F11" s="25">
        <v>0.879</v>
      </c>
      <c r="G11" s="25">
        <v>0.88542399999999999</v>
      </c>
      <c r="H11" s="25">
        <v>0.88824899999999996</v>
      </c>
      <c r="I11" s="25">
        <v>0.89047699999999996</v>
      </c>
      <c r="J11" s="25">
        <v>0.89277300000000004</v>
      </c>
      <c r="K11" s="25">
        <v>0.89517199999999997</v>
      </c>
      <c r="L11" s="25">
        <v>0.899613</v>
      </c>
      <c r="M11" s="25">
        <v>0.90926399999999996</v>
      </c>
      <c r="N11" s="25">
        <v>0.91255399999999998</v>
      </c>
      <c r="O11" s="25">
        <v>0.91770499999999999</v>
      </c>
      <c r="P11" s="25">
        <v>0.92390300000000003</v>
      </c>
      <c r="Q11" s="25">
        <v>0.92998000000000003</v>
      </c>
      <c r="R11" s="25">
        <v>0.93480099999999999</v>
      </c>
      <c r="S11" s="25">
        <v>0.94000700000000004</v>
      </c>
      <c r="T11" s="25">
        <v>0.94540199999999996</v>
      </c>
      <c r="U11" s="25">
        <v>0.95161099999999998</v>
      </c>
      <c r="V11" s="25">
        <v>0.95842700000000003</v>
      </c>
      <c r="W11" s="25">
        <v>0.96508899999999997</v>
      </c>
      <c r="X11" s="25">
        <v>0.97315099999999999</v>
      </c>
      <c r="Y11" s="25">
        <v>0.98217600000000005</v>
      </c>
      <c r="Z11" s="25">
        <v>0.99148099999999995</v>
      </c>
      <c r="AA11" s="25">
        <v>1.0054069999999999</v>
      </c>
      <c r="AB11" s="25">
        <v>1.010229</v>
      </c>
      <c r="AC11" s="25">
        <v>1.0276369999999999</v>
      </c>
      <c r="AD11" s="25">
        <v>1.037398</v>
      </c>
      <c r="AE11" s="25">
        <v>1.047914</v>
      </c>
      <c r="AF11" s="25">
        <v>1.058575</v>
      </c>
    </row>
    <row r="12" spans="1:32">
      <c r="A12" s="28" t="s">
        <v>75</v>
      </c>
      <c r="B12" s="29">
        <v>1.331656</v>
      </c>
      <c r="C12" s="29">
        <v>1.516716</v>
      </c>
      <c r="D12" s="29">
        <v>1.5437369999999999</v>
      </c>
      <c r="E12" s="29">
        <v>1.5753509999999999</v>
      </c>
      <c r="F12" s="29">
        <v>1.5821099999999999</v>
      </c>
      <c r="G12" s="29">
        <v>1.5888739999999999</v>
      </c>
      <c r="H12" s="29">
        <v>1.595691</v>
      </c>
      <c r="I12" s="29">
        <v>1.602471</v>
      </c>
      <c r="J12" s="29">
        <v>1.6092489999999999</v>
      </c>
      <c r="K12" s="29">
        <v>1.6160159999999999</v>
      </c>
      <c r="L12" s="29">
        <v>1.6228020000000001</v>
      </c>
      <c r="M12" s="29">
        <v>1.6218090000000001</v>
      </c>
      <c r="N12" s="29">
        <v>1.620954</v>
      </c>
      <c r="O12" s="29">
        <v>1.620123</v>
      </c>
      <c r="P12" s="29">
        <v>1.619237</v>
      </c>
      <c r="Q12" s="29">
        <v>1.6184080000000001</v>
      </c>
      <c r="R12" s="29">
        <v>1.617488</v>
      </c>
      <c r="S12" s="29">
        <v>1.616493</v>
      </c>
      <c r="T12" s="29">
        <v>1.6154999999999999</v>
      </c>
      <c r="U12" s="29">
        <v>1.614554</v>
      </c>
      <c r="V12" s="29">
        <v>1.613723</v>
      </c>
      <c r="W12" s="29">
        <v>1.622198</v>
      </c>
      <c r="X12" s="29">
        <v>1.624452</v>
      </c>
      <c r="Y12" s="29">
        <v>1.6236330000000001</v>
      </c>
      <c r="Z12" s="29">
        <v>1.630333</v>
      </c>
      <c r="AA12" s="29">
        <v>1.638765</v>
      </c>
      <c r="AB12" s="29">
        <v>1.6472739999999999</v>
      </c>
      <c r="AC12" s="29">
        <v>1.6571130000000001</v>
      </c>
      <c r="AD12" s="29">
        <v>1.6668270000000001</v>
      </c>
      <c r="AE12" s="29">
        <v>1.682777</v>
      </c>
      <c r="AF12" s="29">
        <v>1.698785</v>
      </c>
    </row>
    <row r="13" spans="1:32">
      <c r="A13" s="3" t="s">
        <v>76</v>
      </c>
      <c r="B13" s="25">
        <v>2.0695999999999999E-2</v>
      </c>
      <c r="C13" s="25">
        <v>2.1385000000000001E-2</v>
      </c>
      <c r="D13" s="25">
        <v>2.0244000000000002E-2</v>
      </c>
      <c r="E13" s="25">
        <v>2.0889999999999999E-2</v>
      </c>
      <c r="F13" s="25">
        <v>2.0712000000000001E-2</v>
      </c>
      <c r="G13" s="25">
        <v>2.0358000000000001E-2</v>
      </c>
      <c r="H13" s="25">
        <v>1.9987999999999999E-2</v>
      </c>
      <c r="I13" s="25">
        <v>1.9567999999999999E-2</v>
      </c>
      <c r="J13" s="25">
        <v>1.9035E-2</v>
      </c>
      <c r="K13" s="25">
        <v>1.8599999999999998E-2</v>
      </c>
      <c r="L13" s="25">
        <v>1.8121999999999999E-2</v>
      </c>
      <c r="M13" s="25">
        <v>1.7815999999999999E-2</v>
      </c>
      <c r="N13" s="25">
        <v>1.7461000000000001E-2</v>
      </c>
      <c r="O13" s="25">
        <v>1.7233999999999999E-2</v>
      </c>
      <c r="P13" s="25">
        <v>1.7044E-2</v>
      </c>
      <c r="Q13" s="25">
        <v>1.6931000000000002E-2</v>
      </c>
      <c r="R13" s="25">
        <v>1.6846E-2</v>
      </c>
      <c r="S13" s="25">
        <v>1.6806000000000001E-2</v>
      </c>
      <c r="T13" s="25">
        <v>1.6781000000000001E-2</v>
      </c>
      <c r="U13" s="25">
        <v>1.6875000000000001E-2</v>
      </c>
      <c r="V13" s="25">
        <v>1.6924999999999999E-2</v>
      </c>
      <c r="W13" s="25">
        <v>1.7033E-2</v>
      </c>
      <c r="X13" s="25">
        <v>1.7191999999999999E-2</v>
      </c>
      <c r="Y13" s="25">
        <v>1.7378999999999999E-2</v>
      </c>
      <c r="Z13" s="25">
        <v>1.7603000000000001E-2</v>
      </c>
      <c r="AA13" s="25">
        <v>1.7871000000000001E-2</v>
      </c>
      <c r="AB13" s="25">
        <v>1.805E-2</v>
      </c>
      <c r="AC13" s="25">
        <v>1.8305999999999999E-2</v>
      </c>
      <c r="AD13" s="25">
        <v>1.8568000000000001E-2</v>
      </c>
      <c r="AE13" s="25">
        <v>1.8886E-2</v>
      </c>
      <c r="AF13" s="25">
        <v>1.9217000000000001E-2</v>
      </c>
    </row>
    <row r="14" spans="1:32">
      <c r="A14" s="3" t="s">
        <v>77</v>
      </c>
      <c r="B14" s="25">
        <v>1.0145219999999999</v>
      </c>
      <c r="C14" s="25">
        <v>1.120045</v>
      </c>
      <c r="D14" s="25">
        <v>1.108233</v>
      </c>
      <c r="E14" s="25">
        <v>1.1098079999999999</v>
      </c>
      <c r="F14" s="25">
        <v>1.1074930000000001</v>
      </c>
      <c r="G14" s="25">
        <v>1.1097109999999999</v>
      </c>
      <c r="H14" s="25">
        <v>1.110063</v>
      </c>
      <c r="I14" s="25">
        <v>1.1099950000000001</v>
      </c>
      <c r="J14" s="25">
        <v>1.110088</v>
      </c>
      <c r="K14" s="25">
        <v>1.109396</v>
      </c>
      <c r="L14" s="25">
        <v>1.109607</v>
      </c>
      <c r="M14" s="25">
        <v>1.1099159999999999</v>
      </c>
      <c r="N14" s="25">
        <v>1.110895</v>
      </c>
      <c r="O14" s="25">
        <v>1.113478</v>
      </c>
      <c r="P14" s="25">
        <v>1.1171530000000001</v>
      </c>
      <c r="Q14" s="25">
        <v>1.1214090000000001</v>
      </c>
      <c r="R14" s="25">
        <v>1.1239760000000001</v>
      </c>
      <c r="S14" s="25">
        <v>1.1267419999999999</v>
      </c>
      <c r="T14" s="25">
        <v>1.1300209999999999</v>
      </c>
      <c r="U14" s="25">
        <v>1.1342410000000001</v>
      </c>
      <c r="V14" s="25">
        <v>1.139008</v>
      </c>
      <c r="W14" s="25">
        <v>1.143327</v>
      </c>
      <c r="X14" s="25">
        <v>1.1488700000000001</v>
      </c>
      <c r="Y14" s="25">
        <v>1.1553389999999999</v>
      </c>
      <c r="Z14" s="25">
        <v>1.162115</v>
      </c>
      <c r="AA14" s="25">
        <v>1.1685939999999999</v>
      </c>
      <c r="AB14" s="25">
        <v>1.175678</v>
      </c>
      <c r="AC14" s="25">
        <v>1.1825190000000001</v>
      </c>
      <c r="AD14" s="25">
        <v>1.1902790000000001</v>
      </c>
      <c r="AE14" s="25">
        <v>1.198693</v>
      </c>
      <c r="AF14" s="25">
        <v>1.207211</v>
      </c>
    </row>
    <row r="15" spans="1:32">
      <c r="A15" s="3" t="s">
        <v>78</v>
      </c>
      <c r="B15" s="25">
        <v>0.22708700000000001</v>
      </c>
      <c r="C15" s="25">
        <v>0.268152</v>
      </c>
      <c r="D15" s="25">
        <v>0.25878800000000002</v>
      </c>
      <c r="E15" s="25">
        <v>0.26499</v>
      </c>
      <c r="F15" s="25">
        <v>0.26540200000000003</v>
      </c>
      <c r="G15" s="25">
        <v>0.26579799999999998</v>
      </c>
      <c r="H15" s="25">
        <v>0.26619100000000001</v>
      </c>
      <c r="I15" s="25">
        <v>0.26691100000000001</v>
      </c>
      <c r="J15" s="25">
        <v>0.267289</v>
      </c>
      <c r="K15" s="25">
        <v>0.26771</v>
      </c>
      <c r="L15" s="25">
        <v>0.26918900000000001</v>
      </c>
      <c r="M15" s="25">
        <v>0.26889800000000003</v>
      </c>
      <c r="N15" s="25">
        <v>0.26927699999999999</v>
      </c>
      <c r="O15" s="25">
        <v>0.269397</v>
      </c>
      <c r="P15" s="25">
        <v>0.26981899999999998</v>
      </c>
      <c r="Q15" s="25">
        <v>0.27024199999999998</v>
      </c>
      <c r="R15" s="25">
        <v>0.26932899999999999</v>
      </c>
      <c r="S15" s="25">
        <v>0.265098</v>
      </c>
      <c r="T15" s="25">
        <v>0.262687</v>
      </c>
      <c r="U15" s="25">
        <v>0.26302900000000001</v>
      </c>
      <c r="V15" s="25">
        <v>0.26337300000000002</v>
      </c>
      <c r="W15" s="25">
        <v>0.26371800000000001</v>
      </c>
      <c r="X15" s="25">
        <v>0.26406499999999999</v>
      </c>
      <c r="Y15" s="25">
        <v>0.263598</v>
      </c>
      <c r="Z15" s="25">
        <v>0.263936</v>
      </c>
      <c r="AA15" s="25">
        <v>0.26427600000000001</v>
      </c>
      <c r="AB15" s="25">
        <v>0.26504499999999998</v>
      </c>
      <c r="AC15" s="25">
        <v>0.26540000000000002</v>
      </c>
      <c r="AD15" s="25">
        <v>0.26575799999999999</v>
      </c>
      <c r="AE15" s="25">
        <v>0.27254</v>
      </c>
      <c r="AF15" s="25">
        <v>0.27727000000000002</v>
      </c>
    </row>
    <row r="16" spans="1:32">
      <c r="A16" s="3" t="s">
        <v>79</v>
      </c>
      <c r="B16" s="25">
        <v>0</v>
      </c>
      <c r="C16" s="25">
        <v>0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25">
        <v>0</v>
      </c>
      <c r="U16" s="25">
        <v>0</v>
      </c>
      <c r="V16" s="25">
        <v>0</v>
      </c>
      <c r="W16" s="25">
        <v>0</v>
      </c>
      <c r="X16" s="25">
        <v>0</v>
      </c>
      <c r="Y16" s="25">
        <v>0</v>
      </c>
      <c r="Z16" s="25">
        <v>0</v>
      </c>
      <c r="AA16" s="25">
        <v>0</v>
      </c>
      <c r="AB16" s="25">
        <v>0</v>
      </c>
      <c r="AC16" s="25">
        <v>0</v>
      </c>
      <c r="AD16" s="25">
        <v>0</v>
      </c>
      <c r="AE16" s="25">
        <v>0</v>
      </c>
      <c r="AF16" s="25">
        <v>0</v>
      </c>
    </row>
    <row r="17" spans="1:32">
      <c r="A17" s="3" t="s">
        <v>80</v>
      </c>
      <c r="B17" s="25">
        <v>0</v>
      </c>
      <c r="C17" s="25">
        <v>0</v>
      </c>
      <c r="D17" s="25">
        <v>0</v>
      </c>
      <c r="E17" s="25">
        <v>2.745E-3</v>
      </c>
      <c r="F17" s="25">
        <v>2.14E-3</v>
      </c>
      <c r="G17" s="25">
        <v>2.33E-3</v>
      </c>
      <c r="H17" s="25">
        <v>2.6329999999999999E-3</v>
      </c>
      <c r="I17" s="25">
        <v>1.5709999999999999E-3</v>
      </c>
      <c r="J17" s="25">
        <v>1.31E-3</v>
      </c>
      <c r="K17" s="25">
        <v>1.2830000000000001E-3</v>
      </c>
      <c r="L17" s="25">
        <v>2.745E-3</v>
      </c>
      <c r="M17" s="25">
        <v>2.5569999999999998E-3</v>
      </c>
      <c r="N17" s="25">
        <v>1.302E-3</v>
      </c>
      <c r="O17" s="25">
        <v>1.31E-3</v>
      </c>
      <c r="P17" s="25">
        <v>1.31E-3</v>
      </c>
      <c r="Q17" s="25">
        <v>1.31E-3</v>
      </c>
      <c r="R17" s="25">
        <v>9.4200000000000002E-4</v>
      </c>
      <c r="S17" s="25">
        <v>9.4200000000000002E-4</v>
      </c>
      <c r="T17" s="25">
        <v>9.0200000000000002E-4</v>
      </c>
      <c r="U17" s="25">
        <v>9.0200000000000002E-4</v>
      </c>
      <c r="V17" s="25">
        <v>9.0200000000000002E-4</v>
      </c>
      <c r="W17" s="25">
        <v>9.0200000000000002E-4</v>
      </c>
      <c r="X17" s="25">
        <v>8.3799999999999999E-4</v>
      </c>
      <c r="Y17" s="25">
        <v>5.8E-5</v>
      </c>
      <c r="Z17" s="25">
        <v>0</v>
      </c>
      <c r="AA17" s="25">
        <v>0</v>
      </c>
      <c r="AB17" s="25">
        <v>0</v>
      </c>
      <c r="AC17" s="25">
        <v>9.9999999999999995E-7</v>
      </c>
      <c r="AD17" s="25">
        <v>9.0200000000000002E-4</v>
      </c>
      <c r="AE17" s="25">
        <v>9.0200000000000002E-4</v>
      </c>
      <c r="AF17" s="25">
        <v>9.0200000000000002E-4</v>
      </c>
    </row>
    <row r="18" spans="1:32">
      <c r="A18" s="3" t="s">
        <v>81</v>
      </c>
      <c r="B18" s="25">
        <v>6.9350999999999996E-2</v>
      </c>
      <c r="C18" s="25">
        <v>0.10713399999999999</v>
      </c>
      <c r="D18" s="25">
        <v>0.156473</v>
      </c>
      <c r="E18" s="25">
        <v>0.17691899999999999</v>
      </c>
      <c r="F18" s="25">
        <v>0.186361</v>
      </c>
      <c r="G18" s="25">
        <v>0.19067700000000001</v>
      </c>
      <c r="H18" s="25">
        <v>0.19681499999999999</v>
      </c>
      <c r="I18" s="25">
        <v>0.204426</v>
      </c>
      <c r="J18" s="25">
        <v>0.21152699999999999</v>
      </c>
      <c r="K18" s="25">
        <v>0.219027</v>
      </c>
      <c r="L18" s="25">
        <v>0.22314000000000001</v>
      </c>
      <c r="M18" s="25">
        <v>0.22262199999999999</v>
      </c>
      <c r="N18" s="25">
        <v>0.22201899999999999</v>
      </c>
      <c r="O18" s="25">
        <v>0.21870500000000001</v>
      </c>
      <c r="P18" s="25">
        <v>0.21391099999999999</v>
      </c>
      <c r="Q18" s="25">
        <v>0.20851700000000001</v>
      </c>
      <c r="R18" s="25">
        <v>0.206395</v>
      </c>
      <c r="S18" s="25">
        <v>0.20690500000000001</v>
      </c>
      <c r="T18" s="25">
        <v>0.20510900000000001</v>
      </c>
      <c r="U18" s="25">
        <v>0.19950699999999999</v>
      </c>
      <c r="V18" s="25">
        <v>0.19351499999999999</v>
      </c>
      <c r="W18" s="25">
        <v>0.197218</v>
      </c>
      <c r="X18" s="25">
        <v>0.19348899999999999</v>
      </c>
      <c r="Y18" s="25">
        <v>0.18726000000000001</v>
      </c>
      <c r="Z18" s="25">
        <v>0.18667900000000001</v>
      </c>
      <c r="AA18" s="25">
        <v>0.188024</v>
      </c>
      <c r="AB18" s="25">
        <v>0.188501</v>
      </c>
      <c r="AC18" s="25">
        <v>0.190888</v>
      </c>
      <c r="AD18" s="25">
        <v>0.19132099999999999</v>
      </c>
      <c r="AE18" s="25">
        <v>0.19175600000000001</v>
      </c>
      <c r="AF18" s="25">
        <v>0.194184</v>
      </c>
    </row>
    <row r="19" spans="1:32">
      <c r="A19" s="28" t="s">
        <v>82</v>
      </c>
      <c r="B19" s="29">
        <v>6.9892469999999998</v>
      </c>
      <c r="C19" s="29">
        <v>7.647767</v>
      </c>
      <c r="D19" s="29">
        <v>8.1620500000000007</v>
      </c>
      <c r="E19" s="29">
        <v>9.0320909999999994</v>
      </c>
      <c r="F19" s="29">
        <v>10.05791</v>
      </c>
      <c r="G19" s="29">
        <v>10.554788</v>
      </c>
      <c r="H19" s="29">
        <v>10.731877000000001</v>
      </c>
      <c r="I19" s="29">
        <v>11.059958999999999</v>
      </c>
      <c r="J19" s="29">
        <v>11.250163000000001</v>
      </c>
      <c r="K19" s="29">
        <v>11.557999000000001</v>
      </c>
      <c r="L19" s="29">
        <v>11.972022000000001</v>
      </c>
      <c r="M19" s="29">
        <v>12.222474999999999</v>
      </c>
      <c r="N19" s="29">
        <v>12.431069000000001</v>
      </c>
      <c r="O19" s="29">
        <v>12.661788</v>
      </c>
      <c r="P19" s="29">
        <v>12.97574</v>
      </c>
      <c r="Q19" s="29">
        <v>13.412763999999999</v>
      </c>
      <c r="R19" s="29">
        <v>13.656935000000001</v>
      </c>
      <c r="S19" s="29">
        <v>13.847401</v>
      </c>
      <c r="T19" s="29">
        <v>14.026551</v>
      </c>
      <c r="U19" s="29">
        <v>14.110263</v>
      </c>
      <c r="V19" s="29">
        <v>14.220264</v>
      </c>
      <c r="W19" s="29">
        <v>14.416359</v>
      </c>
      <c r="X19" s="29">
        <v>14.539232999999999</v>
      </c>
      <c r="Y19" s="29">
        <v>14.707656999999999</v>
      </c>
      <c r="Z19" s="29">
        <v>14.873734000000001</v>
      </c>
      <c r="AA19" s="29">
        <v>15.127509999999999</v>
      </c>
      <c r="AB19" s="29">
        <v>15.407783999999999</v>
      </c>
      <c r="AC19" s="29">
        <v>15.735134</v>
      </c>
      <c r="AD19" s="29">
        <v>15.944193</v>
      </c>
      <c r="AE19" s="29">
        <v>16.183862999999999</v>
      </c>
      <c r="AF19" s="29">
        <v>16.410440000000001</v>
      </c>
    </row>
    <row r="20" spans="1:32">
      <c r="A20" s="3" t="s">
        <v>71</v>
      </c>
      <c r="B20" s="101">
        <v>2.5221230000000001</v>
      </c>
      <c r="C20" s="25">
        <v>2.4703900000000001</v>
      </c>
      <c r="D20" s="25">
        <v>2.550287</v>
      </c>
      <c r="E20" s="25">
        <v>2.6191059999999999</v>
      </c>
      <c r="F20" s="25">
        <v>2.5573450000000002</v>
      </c>
      <c r="G20" s="25">
        <v>2.5245009999999999</v>
      </c>
      <c r="H20" s="25">
        <v>2.4515349999999998</v>
      </c>
      <c r="I20" s="25">
        <v>2.433996</v>
      </c>
      <c r="J20" s="25">
        <v>2.4153210000000001</v>
      </c>
      <c r="K20" s="25">
        <v>2.411651</v>
      </c>
      <c r="L20" s="25">
        <v>2.4064999999999999</v>
      </c>
      <c r="M20" s="25">
        <v>2.4033370000000001</v>
      </c>
      <c r="N20" s="25">
        <v>2.3924370000000001</v>
      </c>
      <c r="O20" s="25">
        <v>2.3838059999999999</v>
      </c>
      <c r="P20" s="25">
        <v>2.3782220000000001</v>
      </c>
      <c r="Q20" s="25">
        <v>2.3736760000000001</v>
      </c>
      <c r="R20" s="25">
        <v>2.3673419999999998</v>
      </c>
      <c r="S20" s="25">
        <v>2.3630499999999999</v>
      </c>
      <c r="T20" s="25">
        <v>2.3544450000000001</v>
      </c>
      <c r="U20" s="25">
        <v>2.3416640000000002</v>
      </c>
      <c r="V20" s="25">
        <v>2.3338839999999998</v>
      </c>
      <c r="W20" s="25">
        <v>2.3270529999999998</v>
      </c>
      <c r="X20" s="25">
        <v>2.3209930000000001</v>
      </c>
      <c r="Y20" s="25">
        <v>2.3165520000000002</v>
      </c>
      <c r="Z20" s="25">
        <v>2.3039960000000002</v>
      </c>
      <c r="AA20" s="25">
        <v>2.2991329999999999</v>
      </c>
      <c r="AB20" s="25">
        <v>2.2907649999999999</v>
      </c>
      <c r="AC20" s="25">
        <v>2.2866439999999999</v>
      </c>
      <c r="AD20" s="25">
        <v>2.2843230000000001</v>
      </c>
      <c r="AE20" s="25">
        <v>2.280335</v>
      </c>
      <c r="AF20" s="25">
        <v>2.2735080000000001</v>
      </c>
    </row>
    <row r="21" spans="1:32">
      <c r="A21" s="3" t="s">
        <v>83</v>
      </c>
      <c r="B21" s="25">
        <v>0.13980699999999999</v>
      </c>
      <c r="C21" s="25">
        <v>0.136294</v>
      </c>
      <c r="D21" s="25">
        <v>0.14283699999999999</v>
      </c>
      <c r="E21" s="25">
        <v>0.14507500000000001</v>
      </c>
      <c r="F21" s="25">
        <v>0.15068999999999999</v>
      </c>
      <c r="G21" s="25">
        <v>0.159276</v>
      </c>
      <c r="H21" s="25">
        <v>0.16339300000000001</v>
      </c>
      <c r="I21" s="25">
        <v>0.17166799999999999</v>
      </c>
      <c r="J21" s="25">
        <v>0.18447</v>
      </c>
      <c r="K21" s="25">
        <v>0.19550500000000001</v>
      </c>
      <c r="L21" s="25">
        <v>0.20671900000000001</v>
      </c>
      <c r="M21" s="25">
        <v>0.217196</v>
      </c>
      <c r="N21" s="25">
        <v>0.22500999999999999</v>
      </c>
      <c r="O21" s="25">
        <v>0.23528499999999999</v>
      </c>
      <c r="P21" s="25">
        <v>0.245174</v>
      </c>
      <c r="Q21" s="25">
        <v>0.25771300000000003</v>
      </c>
      <c r="R21" s="25">
        <v>0.27001199999999997</v>
      </c>
      <c r="S21" s="25">
        <v>0.28304000000000001</v>
      </c>
      <c r="T21" s="25">
        <v>0.29422900000000002</v>
      </c>
      <c r="U21" s="25">
        <v>0.304396</v>
      </c>
      <c r="V21" s="25">
        <v>0.314305</v>
      </c>
      <c r="W21" s="25">
        <v>0.32286100000000001</v>
      </c>
      <c r="X21" s="25">
        <v>0.33069700000000002</v>
      </c>
      <c r="Y21" s="25">
        <v>0.33694000000000002</v>
      </c>
      <c r="Z21" s="25">
        <v>0.34493699999999999</v>
      </c>
      <c r="AA21" s="25">
        <v>0.35279100000000002</v>
      </c>
      <c r="AB21" s="25">
        <v>0.36144199999999999</v>
      </c>
      <c r="AC21" s="25">
        <v>0.36892200000000003</v>
      </c>
      <c r="AD21" s="25">
        <v>0.37639600000000001</v>
      </c>
      <c r="AE21" s="25">
        <v>0.38148799999999999</v>
      </c>
      <c r="AF21" s="25">
        <v>0.38670700000000002</v>
      </c>
    </row>
    <row r="22" spans="1:32">
      <c r="A22" s="3" t="s">
        <v>84</v>
      </c>
      <c r="B22" s="25">
        <v>0.29455799999999999</v>
      </c>
      <c r="C22" s="25">
        <v>0.30295499999999997</v>
      </c>
      <c r="D22" s="25">
        <v>0.306645</v>
      </c>
      <c r="E22" s="25">
        <v>0.31494499999999997</v>
      </c>
      <c r="F22" s="25">
        <v>0.32712000000000002</v>
      </c>
      <c r="G22" s="25">
        <v>0.33619500000000002</v>
      </c>
      <c r="H22" s="25">
        <v>0.34770099999999998</v>
      </c>
      <c r="I22" s="25">
        <v>0.35702099999999998</v>
      </c>
      <c r="J22" s="25">
        <v>0.36231799999999997</v>
      </c>
      <c r="K22" s="25">
        <v>0.37375000000000003</v>
      </c>
      <c r="L22" s="25">
        <v>0.38544299999999998</v>
      </c>
      <c r="M22" s="25">
        <v>0.39695200000000003</v>
      </c>
      <c r="N22" s="25">
        <v>0.40321600000000002</v>
      </c>
      <c r="O22" s="25">
        <v>0.41711399999999998</v>
      </c>
      <c r="P22" s="25">
        <v>0.429788</v>
      </c>
      <c r="Q22" s="25">
        <v>0.44145499999999999</v>
      </c>
      <c r="R22" s="25">
        <v>0.45154300000000003</v>
      </c>
      <c r="S22" s="25">
        <v>0.46375300000000003</v>
      </c>
      <c r="T22" s="25">
        <v>0.47088400000000002</v>
      </c>
      <c r="U22" s="25">
        <v>0.47914200000000001</v>
      </c>
      <c r="V22" s="25">
        <v>0.487647</v>
      </c>
      <c r="W22" s="25">
        <v>0.49712499999999998</v>
      </c>
      <c r="X22" s="25">
        <v>0.50504400000000005</v>
      </c>
      <c r="Y22" s="25">
        <v>0.51580999999999999</v>
      </c>
      <c r="Z22" s="25">
        <v>0.52440900000000001</v>
      </c>
      <c r="AA22" s="25">
        <v>0.53153099999999998</v>
      </c>
      <c r="AB22" s="25">
        <v>0.54166499999999995</v>
      </c>
      <c r="AC22" s="25">
        <v>0.55590399999999995</v>
      </c>
      <c r="AD22" s="25">
        <v>0.56929399999999997</v>
      </c>
      <c r="AE22" s="25">
        <v>0.57769700000000002</v>
      </c>
      <c r="AF22" s="25">
        <v>0.579264</v>
      </c>
    </row>
    <row r="23" spans="1:32">
      <c r="A23" s="3" t="s">
        <v>73</v>
      </c>
      <c r="B23" s="25">
        <v>0.204482</v>
      </c>
      <c r="C23" s="25">
        <v>0.20510900000000001</v>
      </c>
      <c r="D23" s="25">
        <v>0.208425</v>
      </c>
      <c r="E23" s="25">
        <v>0.20802899999999999</v>
      </c>
      <c r="F23" s="25">
        <v>0.20807400000000001</v>
      </c>
      <c r="G23" s="25">
        <v>0.20799000000000001</v>
      </c>
      <c r="H23" s="25">
        <v>0.208012</v>
      </c>
      <c r="I23" s="25">
        <v>0.20813200000000001</v>
      </c>
      <c r="J23" s="25">
        <v>0.19941600000000001</v>
      </c>
      <c r="K23" s="25">
        <v>0.19533600000000001</v>
      </c>
      <c r="L23" s="25">
        <v>0.19772700000000001</v>
      </c>
      <c r="M23" s="25">
        <v>0.198408</v>
      </c>
      <c r="N23" s="25">
        <v>0.19610900000000001</v>
      </c>
      <c r="O23" s="25">
        <v>0.201512</v>
      </c>
      <c r="P23" s="25">
        <v>0.19983500000000001</v>
      </c>
      <c r="Q23" s="25">
        <v>0.20144000000000001</v>
      </c>
      <c r="R23" s="25">
        <v>0.201407</v>
      </c>
      <c r="S23" s="25">
        <v>0.19964499999999999</v>
      </c>
      <c r="T23" s="25">
        <v>0.19955700000000001</v>
      </c>
      <c r="U23" s="25">
        <v>0.198159</v>
      </c>
      <c r="V23" s="25">
        <v>0.199295</v>
      </c>
      <c r="W23" s="25">
        <v>0.19939000000000001</v>
      </c>
      <c r="X23" s="25">
        <v>0.19938600000000001</v>
      </c>
      <c r="Y23" s="25">
        <v>0.198243</v>
      </c>
      <c r="Z23" s="25">
        <v>0.19933699999999999</v>
      </c>
      <c r="AA23" s="25">
        <v>0.199349</v>
      </c>
      <c r="AB23" s="25">
        <v>0.19827500000000001</v>
      </c>
      <c r="AC23" s="25">
        <v>0.19939000000000001</v>
      </c>
      <c r="AD23" s="25">
        <v>0.199349</v>
      </c>
      <c r="AE23" s="25">
        <v>0.19935700000000001</v>
      </c>
      <c r="AF23" s="25">
        <v>0.20022499999999999</v>
      </c>
    </row>
    <row r="24" spans="1:32">
      <c r="A24" s="3" t="s">
        <v>85</v>
      </c>
      <c r="B24" s="25">
        <v>0.16355900000000001</v>
      </c>
      <c r="C24" s="25">
        <v>0.16401499999999999</v>
      </c>
      <c r="D24" s="25">
        <v>0.168099</v>
      </c>
      <c r="E24" s="25">
        <v>0.167902</v>
      </c>
      <c r="F24" s="25">
        <v>0.167881</v>
      </c>
      <c r="G24" s="25">
        <v>0.167904</v>
      </c>
      <c r="H24" s="25">
        <v>0.16789999999999999</v>
      </c>
      <c r="I24" s="25">
        <v>0.167989</v>
      </c>
      <c r="J24" s="25">
        <v>0.16027</v>
      </c>
      <c r="K24" s="25">
        <v>0.156719</v>
      </c>
      <c r="L24" s="25">
        <v>0.158555</v>
      </c>
      <c r="M24" s="25">
        <v>0.159162</v>
      </c>
      <c r="N24" s="25">
        <v>0.15743799999999999</v>
      </c>
      <c r="O24" s="25">
        <v>0.161688</v>
      </c>
      <c r="P24" s="25">
        <v>0.160524</v>
      </c>
      <c r="Q24" s="25">
        <v>0.16162299999999999</v>
      </c>
      <c r="R24" s="25">
        <v>0.161607</v>
      </c>
      <c r="S24" s="25">
        <v>0.160353</v>
      </c>
      <c r="T24" s="25">
        <v>0.16098499999999999</v>
      </c>
      <c r="U24" s="25">
        <v>0.15896399999999999</v>
      </c>
      <c r="V24" s="25">
        <v>0.159997</v>
      </c>
      <c r="W24" s="25">
        <v>0.16017100000000001</v>
      </c>
      <c r="X24" s="25">
        <v>0.16017000000000001</v>
      </c>
      <c r="Y24" s="25">
        <v>0.159053</v>
      </c>
      <c r="Z24" s="25">
        <v>0.160138</v>
      </c>
      <c r="AA24" s="25">
        <v>0.16014900000000001</v>
      </c>
      <c r="AB24" s="25">
        <v>0.159079</v>
      </c>
      <c r="AC24" s="25">
        <v>0.16017100000000001</v>
      </c>
      <c r="AD24" s="25">
        <v>0.160159</v>
      </c>
      <c r="AE24" s="25">
        <v>0.160163</v>
      </c>
      <c r="AF24" s="25">
        <v>0.16103200000000001</v>
      </c>
    </row>
    <row r="25" spans="1:32">
      <c r="A25" s="3" t="s">
        <v>86</v>
      </c>
      <c r="B25" s="25">
        <v>4.0923000000000001E-2</v>
      </c>
      <c r="C25" s="25">
        <v>4.1093999999999999E-2</v>
      </c>
      <c r="D25" s="25">
        <v>4.0326000000000001E-2</v>
      </c>
      <c r="E25" s="25">
        <v>4.0126000000000002E-2</v>
      </c>
      <c r="F25" s="25">
        <v>4.0191999999999999E-2</v>
      </c>
      <c r="G25" s="25">
        <v>4.0085999999999997E-2</v>
      </c>
      <c r="H25" s="25">
        <v>4.0112000000000002E-2</v>
      </c>
      <c r="I25" s="25">
        <v>4.0142999999999998E-2</v>
      </c>
      <c r="J25" s="25">
        <v>3.9146E-2</v>
      </c>
      <c r="K25" s="25">
        <v>3.8616999999999999E-2</v>
      </c>
      <c r="L25" s="25">
        <v>3.9172999999999999E-2</v>
      </c>
      <c r="M25" s="25">
        <v>3.9246999999999997E-2</v>
      </c>
      <c r="N25" s="25">
        <v>3.8670999999999997E-2</v>
      </c>
      <c r="O25" s="25">
        <v>3.9823999999999998E-2</v>
      </c>
      <c r="P25" s="25">
        <v>3.9312E-2</v>
      </c>
      <c r="Q25" s="25">
        <v>3.9816999999999998E-2</v>
      </c>
      <c r="R25" s="25">
        <v>3.9799000000000001E-2</v>
      </c>
      <c r="S25" s="25">
        <v>3.9292000000000001E-2</v>
      </c>
      <c r="T25" s="25">
        <v>3.8572000000000002E-2</v>
      </c>
      <c r="U25" s="25">
        <v>3.9194E-2</v>
      </c>
      <c r="V25" s="25">
        <v>3.9296999999999999E-2</v>
      </c>
      <c r="W25" s="25">
        <v>3.9218999999999997E-2</v>
      </c>
      <c r="X25" s="25">
        <v>3.9217000000000002E-2</v>
      </c>
      <c r="Y25" s="25">
        <v>3.9190000000000003E-2</v>
      </c>
      <c r="Z25" s="25">
        <v>3.9198999999999998E-2</v>
      </c>
      <c r="AA25" s="25">
        <v>3.9199999999999999E-2</v>
      </c>
      <c r="AB25" s="25">
        <v>3.9196000000000002E-2</v>
      </c>
      <c r="AC25" s="25">
        <v>3.9218999999999997E-2</v>
      </c>
      <c r="AD25" s="25">
        <v>3.9190000000000003E-2</v>
      </c>
      <c r="AE25" s="25">
        <v>3.9194E-2</v>
      </c>
      <c r="AF25" s="25">
        <v>3.9192999999999999E-2</v>
      </c>
    </row>
    <row r="26" spans="1:32">
      <c r="A26" s="3" t="s">
        <v>87</v>
      </c>
      <c r="B26" s="25">
        <v>2.9326000000000001E-2</v>
      </c>
      <c r="C26" s="25">
        <v>3.0709E-2</v>
      </c>
      <c r="D26" s="25">
        <v>2.964E-2</v>
      </c>
      <c r="E26" s="25">
        <v>2.8917999999999999E-2</v>
      </c>
      <c r="F26" s="25">
        <v>2.8173E-2</v>
      </c>
      <c r="G26" s="25">
        <v>2.7123999999999999E-2</v>
      </c>
      <c r="H26" s="25">
        <v>2.6089999999999999E-2</v>
      </c>
      <c r="I26" s="25">
        <v>2.6868E-2</v>
      </c>
      <c r="J26" s="25">
        <v>2.6119E-2</v>
      </c>
      <c r="K26" s="25">
        <v>2.5588E-2</v>
      </c>
      <c r="L26" s="25">
        <v>2.5392000000000001E-2</v>
      </c>
      <c r="M26" s="25">
        <v>2.2912999999999999E-2</v>
      </c>
      <c r="N26" s="25">
        <v>2.4746000000000001E-2</v>
      </c>
      <c r="O26" s="25">
        <v>2.4958000000000001E-2</v>
      </c>
      <c r="P26" s="25">
        <v>2.4944999999999998E-2</v>
      </c>
      <c r="Q26" s="25">
        <v>2.3675000000000002E-2</v>
      </c>
      <c r="R26" s="25">
        <v>2.2373000000000001E-2</v>
      </c>
      <c r="S26" s="25">
        <v>2.4933E-2</v>
      </c>
      <c r="T26" s="25">
        <v>2.4050999999999999E-2</v>
      </c>
      <c r="U26" s="25">
        <v>2.368E-2</v>
      </c>
      <c r="V26" s="25">
        <v>2.1846000000000001E-2</v>
      </c>
      <c r="W26" s="25">
        <v>2.1956E-2</v>
      </c>
      <c r="X26" s="25">
        <v>2.3845000000000002E-2</v>
      </c>
      <c r="Y26" s="25">
        <v>2.5633E-2</v>
      </c>
      <c r="Z26" s="25">
        <v>2.1787999999999998E-2</v>
      </c>
      <c r="AA26" s="25">
        <v>2.0558E-2</v>
      </c>
      <c r="AB26" s="25">
        <v>2.4331999999999999E-2</v>
      </c>
      <c r="AC26" s="25">
        <v>2.4237000000000002E-2</v>
      </c>
      <c r="AD26" s="25">
        <v>2.1736999999999999E-2</v>
      </c>
      <c r="AE26" s="25">
        <v>2.2109E-2</v>
      </c>
      <c r="AF26" s="25">
        <v>2.4303000000000002E-2</v>
      </c>
    </row>
    <row r="27" spans="1:32">
      <c r="A27" s="3" t="s">
        <v>88</v>
      </c>
      <c r="B27" s="25">
        <v>0.73886200000000002</v>
      </c>
      <c r="C27" s="25">
        <v>0.95929200000000003</v>
      </c>
      <c r="D27" s="25">
        <v>1.241563</v>
      </c>
      <c r="E27" s="25">
        <v>1.375319</v>
      </c>
      <c r="F27" s="25">
        <v>1.542475</v>
      </c>
      <c r="G27" s="25">
        <v>1.8985449999999999</v>
      </c>
      <c r="H27" s="25">
        <v>2.2701699999999998</v>
      </c>
      <c r="I27" s="25">
        <v>2.6069779999999998</v>
      </c>
      <c r="J27" s="25">
        <v>2.7745869999999999</v>
      </c>
      <c r="K27" s="25">
        <v>3.0471499999999998</v>
      </c>
      <c r="L27" s="25">
        <v>3.2458490000000002</v>
      </c>
      <c r="M27" s="25">
        <v>3.4195549999999999</v>
      </c>
      <c r="N27" s="25">
        <v>3.6300300000000001</v>
      </c>
      <c r="O27" s="25">
        <v>3.8425090000000002</v>
      </c>
      <c r="P27" s="25">
        <v>4.0059100000000001</v>
      </c>
      <c r="Q27" s="25">
        <v>4.2098100000000001</v>
      </c>
      <c r="R27" s="25">
        <v>4.3711190000000002</v>
      </c>
      <c r="S27" s="25">
        <v>4.5342330000000004</v>
      </c>
      <c r="T27" s="25">
        <v>4.7089840000000001</v>
      </c>
      <c r="U27" s="25">
        <v>4.8128549999999999</v>
      </c>
      <c r="V27" s="25">
        <v>4.918622</v>
      </c>
      <c r="W27" s="25">
        <v>5.1047580000000004</v>
      </c>
      <c r="X27" s="25">
        <v>5.2344059999999999</v>
      </c>
      <c r="Y27" s="25">
        <v>5.3787370000000001</v>
      </c>
      <c r="Z27" s="25">
        <v>5.5249490000000003</v>
      </c>
      <c r="AA27" s="25">
        <v>5.742737</v>
      </c>
      <c r="AB27" s="25">
        <v>5.9992619999999999</v>
      </c>
      <c r="AC27" s="25">
        <v>6.2735709999999996</v>
      </c>
      <c r="AD27" s="25">
        <v>6.4545240000000002</v>
      </c>
      <c r="AE27" s="25">
        <v>6.6406710000000002</v>
      </c>
      <c r="AF27" s="25">
        <v>6.8109970000000004</v>
      </c>
    </row>
    <row r="28" spans="1:32">
      <c r="A28" s="3" t="s">
        <v>89</v>
      </c>
      <c r="B28" s="25">
        <v>3.0600890000000001</v>
      </c>
      <c r="C28" s="25">
        <v>3.543018</v>
      </c>
      <c r="D28" s="25">
        <v>3.6826539999999999</v>
      </c>
      <c r="E28" s="25">
        <v>4.3406989999999999</v>
      </c>
      <c r="F28" s="25">
        <v>5.2440329999999999</v>
      </c>
      <c r="G28" s="25">
        <v>5.4011570000000004</v>
      </c>
      <c r="H28" s="25">
        <v>5.2649759999999999</v>
      </c>
      <c r="I28" s="25">
        <v>5.2552940000000001</v>
      </c>
      <c r="J28" s="25">
        <v>5.2879329999999998</v>
      </c>
      <c r="K28" s="25">
        <v>5.3090169999999999</v>
      </c>
      <c r="L28" s="25">
        <v>5.504391</v>
      </c>
      <c r="M28" s="25">
        <v>5.564114</v>
      </c>
      <c r="N28" s="25">
        <v>5.5595210000000002</v>
      </c>
      <c r="O28" s="25">
        <v>5.5566040000000001</v>
      </c>
      <c r="P28" s="25">
        <v>5.691865</v>
      </c>
      <c r="Q28" s="25">
        <v>5.9049950000000004</v>
      </c>
      <c r="R28" s="25">
        <v>5.9731389999999998</v>
      </c>
      <c r="S28" s="25">
        <v>5.9787460000000001</v>
      </c>
      <c r="T28" s="25">
        <v>5.9744010000000003</v>
      </c>
      <c r="U28" s="25">
        <v>5.950367</v>
      </c>
      <c r="V28" s="25">
        <v>5.9446649999999996</v>
      </c>
      <c r="W28" s="25">
        <v>5.9432159999999996</v>
      </c>
      <c r="X28" s="25">
        <v>5.9248609999999999</v>
      </c>
      <c r="Y28" s="25">
        <v>5.93574</v>
      </c>
      <c r="Z28" s="25">
        <v>5.9543179999999998</v>
      </c>
      <c r="AA28" s="25">
        <v>5.9814109999999996</v>
      </c>
      <c r="AB28" s="25">
        <v>5.9920439999999999</v>
      </c>
      <c r="AC28" s="25">
        <v>6.0264660000000001</v>
      </c>
      <c r="AD28" s="25">
        <v>6.03857</v>
      </c>
      <c r="AE28" s="25">
        <v>6.0822060000000002</v>
      </c>
      <c r="AF28" s="25">
        <v>6.1354350000000002</v>
      </c>
    </row>
    <row r="29" spans="1:32">
      <c r="A29" s="28" t="s">
        <v>90</v>
      </c>
      <c r="B29" s="29">
        <v>11.344614999999999</v>
      </c>
      <c r="C29" s="29">
        <v>12.160427</v>
      </c>
      <c r="D29" s="29">
        <v>12.723299000000001</v>
      </c>
      <c r="E29" s="29">
        <v>13.64185</v>
      </c>
      <c r="F29" s="29">
        <v>14.691649999999999</v>
      </c>
      <c r="G29" s="29">
        <v>15.214774999999999</v>
      </c>
      <c r="H29" s="29">
        <v>15.407698</v>
      </c>
      <c r="I29" s="29">
        <v>15.746460000000001</v>
      </c>
      <c r="J29" s="29">
        <v>15.94383</v>
      </c>
      <c r="K29" s="29">
        <v>16.259518</v>
      </c>
      <c r="L29" s="29">
        <v>16.688303000000001</v>
      </c>
      <c r="M29" s="29">
        <v>16.951468999999999</v>
      </c>
      <c r="N29" s="29">
        <v>17.161303</v>
      </c>
      <c r="O29" s="29">
        <v>17.391424000000001</v>
      </c>
      <c r="P29" s="29">
        <v>17.703558000000001</v>
      </c>
      <c r="Q29" s="29">
        <v>18.145503999999999</v>
      </c>
      <c r="R29" s="29">
        <v>18.391663000000001</v>
      </c>
      <c r="S29" s="29">
        <v>18.586544</v>
      </c>
      <c r="T29" s="29">
        <v>18.775756999999999</v>
      </c>
      <c r="U29" s="29">
        <v>18.868373999999999</v>
      </c>
      <c r="V29" s="29">
        <v>18.988078999999999</v>
      </c>
      <c r="W29" s="29">
        <v>19.20833</v>
      </c>
      <c r="X29" s="29">
        <v>19.352927999999999</v>
      </c>
      <c r="Y29" s="29">
        <v>19.543396000000001</v>
      </c>
      <c r="Z29" s="29">
        <v>19.738095999999999</v>
      </c>
      <c r="AA29" s="29">
        <v>20.028037999999999</v>
      </c>
      <c r="AB29" s="29">
        <v>20.336656999999999</v>
      </c>
      <c r="AC29" s="29">
        <v>20.708672</v>
      </c>
      <c r="AD29" s="29">
        <v>20.95298</v>
      </c>
      <c r="AE29" s="29">
        <v>21.237328000000002</v>
      </c>
      <c r="AF29" s="29">
        <v>21.508986</v>
      </c>
    </row>
    <row r="30" spans="1:32">
      <c r="A30" s="41" t="s">
        <v>343</v>
      </c>
      <c r="B30" s="39">
        <f>B19/B29</f>
        <v>0.61608498834028302</v>
      </c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39">
        <f>V19/V29</f>
        <v>0.74890482602268515</v>
      </c>
      <c r="W30" s="25"/>
      <c r="X30" s="83"/>
      <c r="Y30" s="26"/>
      <c r="AF30" s="39">
        <f>AF19/AF29</f>
        <v>0.76295739836364207</v>
      </c>
    </row>
    <row r="31" spans="1:32">
      <c r="A31" s="41" t="s">
        <v>344</v>
      </c>
      <c r="B31" s="40">
        <f>B7/B29</f>
        <v>0.21463778189035063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40">
        <f>V7/V29</f>
        <v>0.13921650526101143</v>
      </c>
      <c r="W31" s="25"/>
      <c r="X31" s="84"/>
      <c r="Y31" s="26"/>
      <c r="AF31" s="40">
        <f>AF7/AF29</f>
        <v>0.13624226637183173</v>
      </c>
    </row>
    <row r="32" spans="1:32">
      <c r="A32" s="28" t="s">
        <v>91</v>
      </c>
    </row>
    <row r="33" spans="1:32">
      <c r="A33" s="3" t="s">
        <v>92</v>
      </c>
      <c r="B33" s="25">
        <v>1.133613</v>
      </c>
      <c r="C33" s="25">
        <v>1.2481439999999999</v>
      </c>
      <c r="D33" s="25">
        <v>1.265447</v>
      </c>
      <c r="E33" s="25">
        <v>1.2710440000000001</v>
      </c>
      <c r="F33" s="25">
        <v>1.277336</v>
      </c>
      <c r="G33" s="25">
        <v>1.2860450000000001</v>
      </c>
      <c r="H33" s="25">
        <v>1.2903530000000001</v>
      </c>
      <c r="I33" s="25">
        <v>1.2934509999999999</v>
      </c>
      <c r="J33" s="25">
        <v>1.2975479999999999</v>
      </c>
      <c r="K33" s="25">
        <v>1.3005359999999999</v>
      </c>
      <c r="L33" s="25">
        <v>1.3046679999999999</v>
      </c>
      <c r="M33" s="25">
        <v>1.3177319999999999</v>
      </c>
      <c r="N33" s="25">
        <v>1.323108</v>
      </c>
      <c r="O33" s="25">
        <v>1.330333</v>
      </c>
      <c r="P33" s="25">
        <v>1.338808</v>
      </c>
      <c r="Q33" s="25">
        <v>1.3480650000000001</v>
      </c>
      <c r="R33" s="25">
        <v>1.355367</v>
      </c>
      <c r="S33" s="25">
        <v>1.3634759999999999</v>
      </c>
      <c r="T33" s="25">
        <v>1.372201</v>
      </c>
      <c r="U33" s="25">
        <v>1.3821509999999999</v>
      </c>
      <c r="V33" s="25">
        <v>1.3927620000000001</v>
      </c>
      <c r="W33" s="25">
        <v>1.4031260000000001</v>
      </c>
      <c r="X33" s="25">
        <v>1.4149050000000001</v>
      </c>
      <c r="Y33" s="25">
        <v>1.426971</v>
      </c>
      <c r="Z33" s="25">
        <v>1.440293</v>
      </c>
      <c r="AA33" s="25">
        <v>1.4601010000000001</v>
      </c>
      <c r="AB33" s="25">
        <v>1.4675640000000001</v>
      </c>
      <c r="AC33" s="25">
        <v>1.494367</v>
      </c>
      <c r="AD33" s="25">
        <v>1.5106329999999999</v>
      </c>
      <c r="AE33" s="25">
        <v>1.5269250000000001</v>
      </c>
      <c r="AF33" s="25">
        <v>1.543531</v>
      </c>
    </row>
    <row r="34" spans="1:32">
      <c r="A34" s="3" t="s">
        <v>93</v>
      </c>
      <c r="B34" s="25">
        <v>9.9999999999999995E-7</v>
      </c>
      <c r="C34" s="25">
        <v>1.3500000000000001E-3</v>
      </c>
      <c r="D34" s="25">
        <v>1.346E-3</v>
      </c>
      <c r="E34" s="25">
        <v>1.4289999999999999E-3</v>
      </c>
      <c r="F34" s="25">
        <v>4.2299999999999998E-4</v>
      </c>
      <c r="G34" s="25">
        <v>4.2299999999999998E-4</v>
      </c>
      <c r="H34" s="25">
        <v>0</v>
      </c>
      <c r="I34" s="25">
        <v>4.2299999999999998E-4</v>
      </c>
      <c r="J34" s="25">
        <v>0</v>
      </c>
      <c r="K34" s="25">
        <v>8.8999999999999995E-5</v>
      </c>
      <c r="L34" s="25">
        <v>0</v>
      </c>
      <c r="M34" s="25">
        <v>6.9999999999999999E-6</v>
      </c>
      <c r="N34" s="25">
        <v>7.9999999999999996E-6</v>
      </c>
      <c r="O34" s="25">
        <v>0</v>
      </c>
      <c r="P34" s="25">
        <v>0</v>
      </c>
      <c r="Q34" s="25">
        <v>0</v>
      </c>
      <c r="R34" s="25">
        <v>4.2299999999999998E-4</v>
      </c>
      <c r="S34" s="25">
        <v>4.2299999999999998E-4</v>
      </c>
      <c r="T34" s="25">
        <v>4.6299999999999998E-4</v>
      </c>
      <c r="U34" s="25">
        <v>4.6299999999999998E-4</v>
      </c>
      <c r="V34" s="25">
        <v>4.6299999999999998E-4</v>
      </c>
      <c r="W34" s="25">
        <v>4.6299999999999998E-4</v>
      </c>
      <c r="X34" s="25">
        <v>4.6299999999999998E-4</v>
      </c>
      <c r="Y34" s="25">
        <v>1.289E-3</v>
      </c>
      <c r="Z34" s="25">
        <v>1.346E-3</v>
      </c>
      <c r="AA34" s="25">
        <v>1.346E-3</v>
      </c>
      <c r="AB34" s="25">
        <v>1.346E-3</v>
      </c>
      <c r="AC34" s="25">
        <v>1.346E-3</v>
      </c>
      <c r="AD34" s="25">
        <v>4.6299999999999998E-4</v>
      </c>
      <c r="AE34" s="25">
        <v>4.6299999999999998E-4</v>
      </c>
      <c r="AF34" s="25">
        <v>4.6299999999999998E-4</v>
      </c>
    </row>
    <row r="35" spans="1:32">
      <c r="A35" s="3" t="s">
        <v>94</v>
      </c>
      <c r="B35" s="25">
        <v>-9.8394999999999996E-2</v>
      </c>
      <c r="C35" s="25">
        <v>-0.10806399999999999</v>
      </c>
      <c r="D35" s="25">
        <v>-0.13831599999999999</v>
      </c>
      <c r="E35" s="25">
        <v>-0.14177500000000001</v>
      </c>
      <c r="F35" s="25">
        <v>-0.14955299999999999</v>
      </c>
      <c r="G35" s="25">
        <v>-0.15639900000000001</v>
      </c>
      <c r="H35" s="25">
        <v>-0.160302</v>
      </c>
      <c r="I35" s="25">
        <v>-0.16431100000000001</v>
      </c>
      <c r="J35" s="25">
        <v>-0.16842499999999999</v>
      </c>
      <c r="K35" s="25">
        <v>-0.17263000000000001</v>
      </c>
      <c r="L35" s="25">
        <v>-0.17693999999999999</v>
      </c>
      <c r="M35" s="25">
        <v>-0.19000700000000001</v>
      </c>
      <c r="N35" s="25">
        <v>-0.19475899999999999</v>
      </c>
      <c r="O35" s="25">
        <v>-0.19962199999999999</v>
      </c>
      <c r="P35" s="25">
        <v>-0.20461099999999999</v>
      </c>
      <c r="Q35" s="25">
        <v>-0.209726</v>
      </c>
      <c r="R35" s="25">
        <v>-0.21496799999999999</v>
      </c>
      <c r="S35" s="25">
        <v>-0.22035099999999999</v>
      </c>
      <c r="T35" s="25">
        <v>-0.22586100000000001</v>
      </c>
      <c r="U35" s="25">
        <v>-0.23149800000000001</v>
      </c>
      <c r="V35" s="25">
        <v>-0.237292</v>
      </c>
      <c r="W35" s="25">
        <v>-0.243228</v>
      </c>
      <c r="X35" s="25">
        <v>-0.249306</v>
      </c>
      <c r="Y35" s="25">
        <v>-0.25554300000000002</v>
      </c>
      <c r="Z35" s="25">
        <v>-0.26192100000000001</v>
      </c>
      <c r="AA35" s="25">
        <v>-0.27498299999999998</v>
      </c>
      <c r="AB35" s="25">
        <v>-0.27518300000000001</v>
      </c>
      <c r="AC35" s="25">
        <v>-0.29488700000000001</v>
      </c>
      <c r="AD35" s="25">
        <v>-0.30224899999999999</v>
      </c>
      <c r="AE35" s="25">
        <v>-0.30980799999999997</v>
      </c>
      <c r="AF35" s="25">
        <v>-0.31756600000000001</v>
      </c>
    </row>
    <row r="36" spans="1:32">
      <c r="A36" s="28" t="s">
        <v>95</v>
      </c>
      <c r="B36" s="29">
        <v>1.035218</v>
      </c>
      <c r="C36" s="29">
        <v>1.1414299999999999</v>
      </c>
      <c r="D36" s="29">
        <v>1.128477</v>
      </c>
      <c r="E36" s="29">
        <v>1.1306970000000001</v>
      </c>
      <c r="F36" s="29">
        <v>1.128206</v>
      </c>
      <c r="G36" s="29">
        <v>1.130069</v>
      </c>
      <c r="H36" s="29">
        <v>1.1300509999999999</v>
      </c>
      <c r="I36" s="29">
        <v>1.1295630000000001</v>
      </c>
      <c r="J36" s="29">
        <v>1.1291230000000001</v>
      </c>
      <c r="K36" s="29">
        <v>1.127996</v>
      </c>
      <c r="L36" s="29">
        <v>1.1277280000000001</v>
      </c>
      <c r="M36" s="29">
        <v>1.127731</v>
      </c>
      <c r="N36" s="29">
        <v>1.1283559999999999</v>
      </c>
      <c r="O36" s="29">
        <v>1.130711</v>
      </c>
      <c r="P36" s="29">
        <v>1.1341969999999999</v>
      </c>
      <c r="Q36" s="29">
        <v>1.138339</v>
      </c>
      <c r="R36" s="29">
        <v>1.140822</v>
      </c>
      <c r="S36" s="29">
        <v>1.1435470000000001</v>
      </c>
      <c r="T36" s="29">
        <v>1.1468020000000001</v>
      </c>
      <c r="U36" s="29">
        <v>1.151116</v>
      </c>
      <c r="V36" s="29">
        <v>1.1559330000000001</v>
      </c>
      <c r="W36" s="29">
        <v>1.160361</v>
      </c>
      <c r="X36" s="29">
        <v>1.166061</v>
      </c>
      <c r="Y36" s="29">
        <v>1.172717</v>
      </c>
      <c r="Z36" s="29">
        <v>1.179718</v>
      </c>
      <c r="AA36" s="29">
        <v>1.1864650000000001</v>
      </c>
      <c r="AB36" s="29">
        <v>1.1937279999999999</v>
      </c>
      <c r="AC36" s="29">
        <v>1.200825</v>
      </c>
      <c r="AD36" s="29">
        <v>1.208847</v>
      </c>
      <c r="AE36" s="29">
        <v>1.217579</v>
      </c>
      <c r="AF36" s="29">
        <v>1.2264280000000001</v>
      </c>
    </row>
    <row r="37" spans="1:32">
      <c r="A37" s="28" t="s">
        <v>96</v>
      </c>
    </row>
    <row r="38" spans="1:32">
      <c r="A38" s="28" t="s">
        <v>97</v>
      </c>
    </row>
    <row r="39" spans="1:32">
      <c r="A39" s="28" t="s">
        <v>98</v>
      </c>
      <c r="B39" s="29">
        <v>0.27982400000000002</v>
      </c>
      <c r="C39" s="29">
        <v>0.32071699999999997</v>
      </c>
      <c r="D39" s="29">
        <v>0.35361799999999999</v>
      </c>
      <c r="E39" s="29">
        <v>0.38002000000000002</v>
      </c>
      <c r="F39" s="29">
        <v>0.40817700000000001</v>
      </c>
      <c r="G39" s="29">
        <v>0.43098999999999998</v>
      </c>
      <c r="H39" s="29">
        <v>0.45727699999999999</v>
      </c>
      <c r="I39" s="29">
        <v>0.486734</v>
      </c>
      <c r="J39" s="29">
        <v>0.51718900000000001</v>
      </c>
      <c r="K39" s="29">
        <v>0.54669900000000005</v>
      </c>
      <c r="L39" s="29">
        <v>0.58058299999999996</v>
      </c>
      <c r="M39" s="29">
        <v>0.61256999999999995</v>
      </c>
      <c r="N39" s="29">
        <v>0.64334800000000003</v>
      </c>
      <c r="O39" s="29">
        <v>0.67493199999999998</v>
      </c>
      <c r="P39" s="29">
        <v>0.70849499999999999</v>
      </c>
      <c r="Q39" s="29">
        <v>0.74302800000000002</v>
      </c>
      <c r="R39" s="29">
        <v>0.77892899999999998</v>
      </c>
      <c r="S39" s="29">
        <v>0.81736699999999995</v>
      </c>
      <c r="T39" s="29">
        <v>0.85011999999999999</v>
      </c>
      <c r="U39" s="29">
        <v>0.88812500000000005</v>
      </c>
      <c r="V39" s="29">
        <v>0.92653700000000005</v>
      </c>
      <c r="W39" s="29">
        <v>0.96557000000000004</v>
      </c>
      <c r="X39" s="29">
        <v>1.005617</v>
      </c>
      <c r="Y39" s="29">
        <v>1.045633</v>
      </c>
      <c r="Z39" s="29">
        <v>1.0865199999999999</v>
      </c>
      <c r="AA39" s="29">
        <v>1.126142</v>
      </c>
      <c r="AB39" s="29">
        <v>1.167511</v>
      </c>
      <c r="AC39" s="29">
        <v>1.21296</v>
      </c>
      <c r="AD39" s="29">
        <v>1.2558910000000001</v>
      </c>
      <c r="AE39" s="29">
        <v>1.2983389999999999</v>
      </c>
      <c r="AF39" s="29">
        <v>1.344705</v>
      </c>
    </row>
    <row r="40" spans="1:32">
      <c r="A40" s="3" t="s">
        <v>99</v>
      </c>
      <c r="B40" s="25">
        <v>4.1875999999999997E-2</v>
      </c>
      <c r="C40" s="25">
        <v>4.5830999999999997E-2</v>
      </c>
      <c r="D40" s="25">
        <v>4.6117999999999999E-2</v>
      </c>
      <c r="E40" s="25">
        <v>4.5619E-2</v>
      </c>
      <c r="F40" s="25">
        <v>4.5566000000000002E-2</v>
      </c>
      <c r="G40" s="25">
        <v>4.4778999999999999E-2</v>
      </c>
      <c r="H40" s="25">
        <v>4.4589999999999998E-2</v>
      </c>
      <c r="I40" s="25">
        <v>4.4705000000000002E-2</v>
      </c>
      <c r="J40" s="25">
        <v>4.4933000000000001E-2</v>
      </c>
      <c r="K40" s="25">
        <v>4.5137999999999998E-2</v>
      </c>
      <c r="L40" s="25">
        <v>4.5601999999999997E-2</v>
      </c>
      <c r="M40" s="25">
        <v>4.5950999999999999E-2</v>
      </c>
      <c r="N40" s="25">
        <v>4.6161000000000001E-2</v>
      </c>
      <c r="O40" s="25">
        <v>4.6390000000000001E-2</v>
      </c>
      <c r="P40" s="25">
        <v>4.6642999999999997E-2</v>
      </c>
      <c r="Q40" s="25">
        <v>4.6836999999999997E-2</v>
      </c>
      <c r="R40" s="25">
        <v>4.7087999999999998E-2</v>
      </c>
      <c r="S40" s="25">
        <v>4.7438000000000001E-2</v>
      </c>
      <c r="T40" s="25">
        <v>4.7509999999999997E-2</v>
      </c>
      <c r="U40" s="25">
        <v>4.7744000000000002E-2</v>
      </c>
      <c r="V40" s="25">
        <v>4.7961999999999998E-2</v>
      </c>
      <c r="W40" s="25">
        <v>4.8198999999999999E-2</v>
      </c>
      <c r="X40" s="25">
        <v>4.8433999999999998E-2</v>
      </c>
      <c r="Y40" s="25">
        <v>4.8627999999999998E-2</v>
      </c>
      <c r="Z40" s="25">
        <v>4.8779999999999997E-2</v>
      </c>
      <c r="AA40" s="25">
        <v>4.8828000000000003E-2</v>
      </c>
      <c r="AB40" s="25">
        <v>4.8940999999999998E-2</v>
      </c>
      <c r="AC40" s="25">
        <v>4.9234E-2</v>
      </c>
      <c r="AD40" s="25">
        <v>4.9318000000000001E-2</v>
      </c>
      <c r="AE40" s="25">
        <v>4.9361000000000002E-2</v>
      </c>
      <c r="AF40" s="25">
        <v>4.9486000000000002E-2</v>
      </c>
    </row>
    <row r="41" spans="1:32">
      <c r="A41" s="3" t="s">
        <v>100</v>
      </c>
      <c r="B41" s="25">
        <v>1.3027E-2</v>
      </c>
      <c r="C41" s="25">
        <v>1.5183E-2</v>
      </c>
      <c r="D41" s="25">
        <v>1.7817E-2</v>
      </c>
      <c r="E41" s="25">
        <v>1.9005000000000001E-2</v>
      </c>
      <c r="F41" s="25">
        <v>2.0483999999999999E-2</v>
      </c>
      <c r="G41" s="25">
        <v>2.1389999999999999E-2</v>
      </c>
      <c r="H41" s="25">
        <v>2.2734999999999998E-2</v>
      </c>
      <c r="I41" s="25">
        <v>2.3963000000000002E-2</v>
      </c>
      <c r="J41" s="25">
        <v>2.5274999999999999E-2</v>
      </c>
      <c r="K41" s="25">
        <v>2.6539E-2</v>
      </c>
      <c r="L41" s="25">
        <v>2.7795E-2</v>
      </c>
      <c r="M41" s="25">
        <v>2.8951000000000001E-2</v>
      </c>
      <c r="N41" s="25">
        <v>3.0151000000000001E-2</v>
      </c>
      <c r="O41" s="25">
        <v>3.1366999999999999E-2</v>
      </c>
      <c r="P41" s="25">
        <v>3.2542000000000001E-2</v>
      </c>
      <c r="Q41" s="25">
        <v>3.3729000000000002E-2</v>
      </c>
      <c r="R41" s="25">
        <v>3.4930999999999997E-2</v>
      </c>
      <c r="S41" s="25">
        <v>3.61E-2</v>
      </c>
      <c r="T41" s="25">
        <v>3.7217E-2</v>
      </c>
      <c r="U41" s="25">
        <v>3.8406000000000003E-2</v>
      </c>
      <c r="V41" s="25">
        <v>3.9655000000000003E-2</v>
      </c>
      <c r="W41" s="25">
        <v>4.0898999999999998E-2</v>
      </c>
      <c r="X41" s="25">
        <v>4.2190999999999999E-2</v>
      </c>
      <c r="Y41" s="25">
        <v>4.3469000000000001E-2</v>
      </c>
      <c r="Z41" s="25">
        <v>4.4774000000000001E-2</v>
      </c>
      <c r="AA41" s="25">
        <v>4.6102999999999998E-2</v>
      </c>
      <c r="AB41" s="25">
        <v>4.7516000000000003E-2</v>
      </c>
      <c r="AC41" s="25">
        <v>4.8974999999999998E-2</v>
      </c>
      <c r="AD41" s="25">
        <v>5.0460999999999999E-2</v>
      </c>
      <c r="AE41" s="25">
        <v>5.1894000000000003E-2</v>
      </c>
      <c r="AF41" s="25">
        <v>5.3342000000000001E-2</v>
      </c>
    </row>
    <row r="42" spans="1:32">
      <c r="A42" s="3" t="s">
        <v>88</v>
      </c>
      <c r="B42" s="25">
        <v>0.224748</v>
      </c>
      <c r="C42" s="25">
        <v>0.25952999999999998</v>
      </c>
      <c r="D42" s="25">
        <v>0.28950999999999999</v>
      </c>
      <c r="E42" s="25">
        <v>0.31522600000000001</v>
      </c>
      <c r="F42" s="25">
        <v>0.34195799999999998</v>
      </c>
      <c r="G42" s="25">
        <v>0.36465500000000001</v>
      </c>
      <c r="H42" s="25">
        <v>0.38978800000000002</v>
      </c>
      <c r="I42" s="25">
        <v>0.41790300000000002</v>
      </c>
      <c r="J42" s="25">
        <v>0.44681700000000002</v>
      </c>
      <c r="K42" s="25">
        <v>0.47486</v>
      </c>
      <c r="L42" s="25">
        <v>0.50702400000000003</v>
      </c>
      <c r="M42" s="25">
        <v>0.53750600000000004</v>
      </c>
      <c r="N42" s="25">
        <v>0.56687399999999999</v>
      </c>
      <c r="O42" s="25">
        <v>0.59701300000000002</v>
      </c>
      <c r="P42" s="25">
        <v>0.62914899999999996</v>
      </c>
      <c r="Q42" s="25">
        <v>0.66230100000000003</v>
      </c>
      <c r="R42" s="25">
        <v>0.69674899999999995</v>
      </c>
      <c r="S42" s="25">
        <v>0.73366699999999996</v>
      </c>
      <c r="T42" s="25">
        <v>0.76523300000000005</v>
      </c>
      <c r="U42" s="25">
        <v>0.80181400000000003</v>
      </c>
      <c r="V42" s="25">
        <v>0.838758</v>
      </c>
      <c r="W42" s="25">
        <v>0.87630799999999998</v>
      </c>
      <c r="X42" s="25">
        <v>0.91482699999999995</v>
      </c>
      <c r="Y42" s="25">
        <v>0.95336900000000002</v>
      </c>
      <c r="Z42" s="25">
        <v>0.99279799999999996</v>
      </c>
      <c r="AA42" s="25">
        <v>1.0310410000000001</v>
      </c>
      <c r="AB42" s="25">
        <v>1.0708819999999999</v>
      </c>
      <c r="AC42" s="25">
        <v>1.114576</v>
      </c>
      <c r="AD42" s="25">
        <v>1.1559360000000001</v>
      </c>
      <c r="AE42" s="25">
        <v>1.196906</v>
      </c>
      <c r="AF42" s="25">
        <v>1.241698</v>
      </c>
    </row>
    <row r="43" spans="1:32">
      <c r="A43" s="3" t="s">
        <v>89</v>
      </c>
      <c r="B43" s="25">
        <v>1.7200000000000001E-4</v>
      </c>
      <c r="C43" s="25">
        <v>1.74E-4</v>
      </c>
      <c r="D43" s="25">
        <v>1.73E-4</v>
      </c>
      <c r="E43" s="25">
        <v>1.7100000000000001E-4</v>
      </c>
      <c r="F43" s="25">
        <v>1.7000000000000001E-4</v>
      </c>
      <c r="G43" s="25">
        <v>1.65E-4</v>
      </c>
      <c r="H43" s="25">
        <v>1.64E-4</v>
      </c>
      <c r="I43" s="25">
        <v>1.63E-4</v>
      </c>
      <c r="J43" s="25">
        <v>1.63E-4</v>
      </c>
      <c r="K43" s="25">
        <v>1.6200000000000001E-4</v>
      </c>
      <c r="L43" s="25">
        <v>1.6200000000000001E-4</v>
      </c>
      <c r="M43" s="25">
        <v>1.6200000000000001E-4</v>
      </c>
      <c r="N43" s="25">
        <v>1.6200000000000001E-4</v>
      </c>
      <c r="O43" s="25">
        <v>1.6100000000000001E-4</v>
      </c>
      <c r="P43" s="25">
        <v>1.6100000000000001E-4</v>
      </c>
      <c r="Q43" s="25">
        <v>1.6100000000000001E-4</v>
      </c>
      <c r="R43" s="25">
        <v>1.6100000000000001E-4</v>
      </c>
      <c r="S43" s="25">
        <v>1.6100000000000001E-4</v>
      </c>
      <c r="T43" s="25">
        <v>1.6000000000000001E-4</v>
      </c>
      <c r="U43" s="25">
        <v>1.6100000000000001E-4</v>
      </c>
      <c r="V43" s="25">
        <v>1.6200000000000001E-4</v>
      </c>
      <c r="W43" s="25">
        <v>1.63E-4</v>
      </c>
      <c r="X43" s="25">
        <v>1.65E-4</v>
      </c>
      <c r="Y43" s="25">
        <v>1.6699999999999999E-4</v>
      </c>
      <c r="Z43" s="25">
        <v>1.6899999999999999E-4</v>
      </c>
      <c r="AA43" s="25">
        <v>1.7000000000000001E-4</v>
      </c>
      <c r="AB43" s="25">
        <v>1.7200000000000001E-4</v>
      </c>
      <c r="AC43" s="25">
        <v>1.74E-4</v>
      </c>
      <c r="AD43" s="25">
        <v>1.76E-4</v>
      </c>
      <c r="AE43" s="25">
        <v>1.7799999999999999E-4</v>
      </c>
      <c r="AF43" s="25">
        <v>1.8000000000000001E-4</v>
      </c>
    </row>
    <row r="44" spans="1:32">
      <c r="A44" s="28" t="s">
        <v>101</v>
      </c>
      <c r="B44" s="29">
        <v>0.246143</v>
      </c>
      <c r="C44" s="29">
        <v>0.27621200000000001</v>
      </c>
      <c r="D44" s="29">
        <v>0.29548200000000002</v>
      </c>
      <c r="E44" s="29">
        <v>0.302537</v>
      </c>
      <c r="F44" s="29">
        <v>0.31115300000000001</v>
      </c>
      <c r="G44" s="29">
        <v>0.32383299999999998</v>
      </c>
      <c r="H44" s="29">
        <v>0.33554400000000001</v>
      </c>
      <c r="I44" s="29">
        <v>0.35487800000000003</v>
      </c>
      <c r="J44" s="29">
        <v>0.36702000000000001</v>
      </c>
      <c r="K44" s="29">
        <v>0.38123800000000002</v>
      </c>
      <c r="L44" s="29">
        <v>0.39169500000000002</v>
      </c>
      <c r="M44" s="29">
        <v>0.40658899999999998</v>
      </c>
      <c r="N44" s="29">
        <v>0.411414</v>
      </c>
      <c r="O44" s="29">
        <v>0.426537</v>
      </c>
      <c r="P44" s="29">
        <v>0.43382199999999999</v>
      </c>
      <c r="Q44" s="29">
        <v>0.45155400000000001</v>
      </c>
      <c r="R44" s="29">
        <v>0.47020299999999998</v>
      </c>
      <c r="S44" s="29">
        <v>0.48383900000000002</v>
      </c>
      <c r="T44" s="29">
        <v>0.49467</v>
      </c>
      <c r="U44" s="29">
        <v>0.50775899999999996</v>
      </c>
      <c r="V44" s="29">
        <v>0.52286999999999995</v>
      </c>
      <c r="W44" s="29">
        <v>0.53813800000000001</v>
      </c>
      <c r="X44" s="29">
        <v>0.55597099999999999</v>
      </c>
      <c r="Y44" s="29">
        <v>0.56083799999999995</v>
      </c>
      <c r="Z44" s="29">
        <v>0.57489800000000002</v>
      </c>
      <c r="AA44" s="29">
        <v>0.58586400000000005</v>
      </c>
      <c r="AB44" s="29">
        <v>0.600518</v>
      </c>
      <c r="AC44" s="29">
        <v>0.61634199999999995</v>
      </c>
      <c r="AD44" s="29">
        <v>0.62701799999999996</v>
      </c>
      <c r="AE44" s="29">
        <v>0.63078400000000001</v>
      </c>
      <c r="AF44" s="29">
        <v>0.63648700000000002</v>
      </c>
    </row>
    <row r="45" spans="1:32">
      <c r="A45" s="3" t="s">
        <v>87</v>
      </c>
      <c r="B45" s="25">
        <v>7.3691999999999994E-2</v>
      </c>
      <c r="C45" s="25">
        <v>7.4771000000000004E-2</v>
      </c>
      <c r="D45" s="25">
        <v>7.4763999999999997E-2</v>
      </c>
      <c r="E45" s="25">
        <v>7.3534000000000002E-2</v>
      </c>
      <c r="F45" s="25">
        <v>7.3245000000000005E-2</v>
      </c>
      <c r="G45" s="25">
        <v>7.1374999999999994E-2</v>
      </c>
      <c r="H45" s="25">
        <v>7.0848999999999995E-2</v>
      </c>
      <c r="I45" s="25">
        <v>7.0451E-2</v>
      </c>
      <c r="J45" s="25">
        <v>7.0455000000000004E-2</v>
      </c>
      <c r="K45" s="25">
        <v>7.0278999999999994E-2</v>
      </c>
      <c r="L45" s="25">
        <v>7.0495000000000002E-2</v>
      </c>
      <c r="M45" s="25">
        <v>7.0365999999999998E-2</v>
      </c>
      <c r="N45" s="25">
        <v>7.0212999999999998E-2</v>
      </c>
      <c r="O45" s="25">
        <v>7.0060999999999998E-2</v>
      </c>
      <c r="P45" s="25">
        <v>6.9983000000000004E-2</v>
      </c>
      <c r="Q45" s="25">
        <v>6.9874000000000006E-2</v>
      </c>
      <c r="R45" s="25">
        <v>6.9837999999999997E-2</v>
      </c>
      <c r="S45" s="25">
        <v>6.9871000000000003E-2</v>
      </c>
      <c r="T45" s="25">
        <v>6.9458000000000006E-2</v>
      </c>
      <c r="U45" s="25">
        <v>6.9417999999999994E-2</v>
      </c>
      <c r="V45" s="25">
        <v>6.9345000000000004E-2</v>
      </c>
      <c r="W45" s="25">
        <v>6.9290000000000004E-2</v>
      </c>
      <c r="X45" s="25">
        <v>6.9236000000000006E-2</v>
      </c>
      <c r="Y45" s="25">
        <v>6.9093000000000002E-2</v>
      </c>
      <c r="Z45" s="25">
        <v>6.8950999999999998E-2</v>
      </c>
      <c r="AA45" s="25">
        <v>6.8748000000000004E-2</v>
      </c>
      <c r="AB45" s="25">
        <v>6.8580000000000002E-2</v>
      </c>
      <c r="AC45" s="25">
        <v>6.8497000000000002E-2</v>
      </c>
      <c r="AD45" s="25">
        <v>6.8274000000000001E-2</v>
      </c>
      <c r="AE45" s="25">
        <v>6.7988999999999994E-2</v>
      </c>
      <c r="AF45" s="25">
        <v>6.7805000000000004E-2</v>
      </c>
    </row>
    <row r="46" spans="1:32">
      <c r="A46" s="3" t="s">
        <v>88</v>
      </c>
      <c r="B46" s="25">
        <v>0.16556000000000001</v>
      </c>
      <c r="C46" s="25">
        <v>0.19445999999999999</v>
      </c>
      <c r="D46" s="25">
        <v>0.213751</v>
      </c>
      <c r="E46" s="25">
        <v>0.22212799999999999</v>
      </c>
      <c r="F46" s="25">
        <v>0.23104</v>
      </c>
      <c r="G46" s="25">
        <v>0.245749</v>
      </c>
      <c r="H46" s="25">
        <v>0.25803100000000001</v>
      </c>
      <c r="I46" s="25">
        <v>0.27777200000000002</v>
      </c>
      <c r="J46" s="25">
        <v>0.28991299999999998</v>
      </c>
      <c r="K46" s="25">
        <v>0.30431799999999998</v>
      </c>
      <c r="L46" s="25">
        <v>0.31456000000000001</v>
      </c>
      <c r="M46" s="25">
        <v>0.32959300000000002</v>
      </c>
      <c r="N46" s="25">
        <v>0.33458599999999999</v>
      </c>
      <c r="O46" s="25">
        <v>0.34983999999999998</v>
      </c>
      <c r="P46" s="25">
        <v>0.357211</v>
      </c>
      <c r="Q46" s="25">
        <v>0.37506</v>
      </c>
      <c r="R46" s="25">
        <v>0.39375300000000002</v>
      </c>
      <c r="S46" s="25">
        <v>0.40736</v>
      </c>
      <c r="T46" s="25">
        <v>0.418628</v>
      </c>
      <c r="U46" s="25">
        <v>0.43176100000000001</v>
      </c>
      <c r="V46" s="25">
        <v>0.44695200000000002</v>
      </c>
      <c r="W46" s="25">
        <v>0.462283</v>
      </c>
      <c r="X46" s="25">
        <v>0.480161</v>
      </c>
      <c r="Y46" s="25">
        <v>0.48518499999999998</v>
      </c>
      <c r="Z46" s="25">
        <v>0.49939099999999997</v>
      </c>
      <c r="AA46" s="25">
        <v>0.51058000000000003</v>
      </c>
      <c r="AB46" s="25">
        <v>0.52541599999999999</v>
      </c>
      <c r="AC46" s="25">
        <v>0.54133100000000001</v>
      </c>
      <c r="AD46" s="25">
        <v>0.55223299999999997</v>
      </c>
      <c r="AE46" s="25">
        <v>0.55629600000000001</v>
      </c>
      <c r="AF46" s="25">
        <v>0.56219200000000003</v>
      </c>
    </row>
    <row r="47" spans="1:32">
      <c r="A47" s="3" t="s">
        <v>89</v>
      </c>
      <c r="B47" s="25">
        <v>6.8910000000000004E-3</v>
      </c>
      <c r="C47" s="25">
        <v>6.9810000000000002E-3</v>
      </c>
      <c r="D47" s="25">
        <v>6.9670000000000001E-3</v>
      </c>
      <c r="E47" s="25">
        <v>6.8739999999999999E-3</v>
      </c>
      <c r="F47" s="25">
        <v>6.868E-3</v>
      </c>
      <c r="G47" s="25">
        <v>6.7089999999999997E-3</v>
      </c>
      <c r="H47" s="25">
        <v>6.6639999999999998E-3</v>
      </c>
      <c r="I47" s="25">
        <v>6.6550000000000003E-3</v>
      </c>
      <c r="J47" s="25">
        <v>6.6519999999999999E-3</v>
      </c>
      <c r="K47" s="25">
        <v>6.6410000000000002E-3</v>
      </c>
      <c r="L47" s="25">
        <v>6.6400000000000001E-3</v>
      </c>
      <c r="M47" s="25">
        <v>6.6299999999999996E-3</v>
      </c>
      <c r="N47" s="25">
        <v>6.6150000000000002E-3</v>
      </c>
      <c r="O47" s="25">
        <v>6.6360000000000004E-3</v>
      </c>
      <c r="P47" s="25">
        <v>6.6280000000000002E-3</v>
      </c>
      <c r="Q47" s="25">
        <v>6.62E-3</v>
      </c>
      <c r="R47" s="25">
        <v>6.613E-3</v>
      </c>
      <c r="S47" s="25">
        <v>6.607E-3</v>
      </c>
      <c r="T47" s="25">
        <v>6.5849999999999997E-3</v>
      </c>
      <c r="U47" s="25">
        <v>6.5789999999999998E-3</v>
      </c>
      <c r="V47" s="25">
        <v>6.5729999999999998E-3</v>
      </c>
      <c r="W47" s="25">
        <v>6.5649999999999997E-3</v>
      </c>
      <c r="X47" s="25">
        <v>6.574E-3</v>
      </c>
      <c r="Y47" s="25">
        <v>6.5599999999999999E-3</v>
      </c>
      <c r="Z47" s="25">
        <v>6.5570000000000003E-3</v>
      </c>
      <c r="AA47" s="25">
        <v>6.5360000000000001E-3</v>
      </c>
      <c r="AB47" s="25">
        <v>6.522E-3</v>
      </c>
      <c r="AC47" s="25">
        <v>6.515E-3</v>
      </c>
      <c r="AD47" s="25">
        <v>6.5110000000000003E-3</v>
      </c>
      <c r="AE47" s="25">
        <v>6.4989999999999996E-3</v>
      </c>
      <c r="AF47" s="25">
        <v>6.489E-3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37"/>
  <sheetViews>
    <sheetView tabSelected="1" workbookViewId="0">
      <selection activeCell="B1" sqref="B1"/>
    </sheetView>
  </sheetViews>
  <sheetFormatPr defaultColWidth="11" defaultRowHeight="13.5"/>
  <cols>
    <col min="1" max="1" width="29.1640625" style="4" customWidth="1"/>
    <col min="2" max="2" width="15.88671875" style="4" bestFit="1" customWidth="1"/>
    <col min="3" max="3" width="18.109375" style="4" bestFit="1" customWidth="1"/>
    <col min="4" max="4" width="16.83203125" style="4" bestFit="1" customWidth="1"/>
    <col min="5" max="5" width="18.109375" style="4" bestFit="1" customWidth="1"/>
    <col min="6" max="6" width="13.21875" style="4" bestFit="1" customWidth="1"/>
    <col min="7" max="7" width="8.38671875" style="4" customWidth="1"/>
    <col min="8" max="8" width="7.33203125" style="4" bestFit="1" customWidth="1"/>
    <col min="9" max="9" width="8" style="4" customWidth="1"/>
    <col min="10" max="10" width="12" style="4" customWidth="1"/>
    <col min="11" max="16384" width="11" style="4"/>
  </cols>
  <sheetData>
    <row r="1" spans="1:14">
      <c r="A1" s="6"/>
      <c r="B1" s="7" t="s">
        <v>463</v>
      </c>
      <c r="C1" s="7" t="s">
        <v>464</v>
      </c>
      <c r="D1" s="7" t="s">
        <v>466</v>
      </c>
      <c r="E1" s="7" t="s">
        <v>467</v>
      </c>
      <c r="F1" s="8"/>
      <c r="G1" s="8"/>
      <c r="H1" s="8"/>
    </row>
    <row r="2" spans="1:14">
      <c r="A2" s="10" t="s">
        <v>102</v>
      </c>
      <c r="B2" s="11">
        <f>'Supply-Disp'!B9</f>
        <v>8.2053379999999994</v>
      </c>
      <c r="C2" s="11">
        <f>'Supply-Disp'!B34</f>
        <v>8.2053379999999994</v>
      </c>
      <c r="D2" s="11">
        <f>'Supply-Disp'!AF9</f>
        <v>6.2061510000000002</v>
      </c>
      <c r="E2" s="75">
        <f>'Supply-Disp'!AF34</f>
        <v>6.2061510000000002</v>
      </c>
      <c r="F2" s="11">
        <f>C2-B2</f>
        <v>0</v>
      </c>
      <c r="G2" s="11">
        <f t="shared" ref="G2:G6" si="0">E2-D2</f>
        <v>0</v>
      </c>
      <c r="H2" s="5">
        <f>D2-B2</f>
        <v>-1.9991869999999992</v>
      </c>
      <c r="I2" s="5">
        <f>E2-C2</f>
        <v>-1.9991869999999992</v>
      </c>
    </row>
    <row r="3" spans="1:14">
      <c r="A3" s="10" t="s">
        <v>103</v>
      </c>
      <c r="B3" s="11">
        <f>'Supply-Disp'!B10+'Supply-Disp'!B11+'Supply-Disp'!B12</f>
        <v>11.433071000000002</v>
      </c>
      <c r="C3" s="11">
        <f>'Supply-Disp'!B35+'Supply-Disp'!B36+'Supply-Disp'!B37+'Renew Cons'!B12</f>
        <v>11.344614000000002</v>
      </c>
      <c r="D3" s="11">
        <f>'Supply-Disp'!AF10+'Supply-Disp'!AF11+'Supply-Disp'!AF12</f>
        <v>21.797822</v>
      </c>
      <c r="E3" s="75">
        <f>'Supply-Disp'!AF35+'Supply-Disp'!AF36+'Supply-Disp'!AF37+'Renew Cons'!AF12</f>
        <v>21.508986</v>
      </c>
      <c r="F3" s="11">
        <f>C3-B3</f>
        <v>-8.8457000000000008E-2</v>
      </c>
      <c r="G3" s="11">
        <f t="shared" si="0"/>
        <v>-0.28883599999999987</v>
      </c>
      <c r="H3" s="5">
        <f t="shared" ref="H3:H7" si="1">D3-B3</f>
        <v>10.364750999999998</v>
      </c>
      <c r="I3" s="5">
        <f t="shared" ref="I3:I7" si="2">E3-C3</f>
        <v>10.164371999999998</v>
      </c>
    </row>
    <row r="4" spans="1:14">
      <c r="A4" s="10" t="s">
        <v>104</v>
      </c>
      <c r="B4" s="11">
        <f>'Supply-Disp'!B8</f>
        <v>10.800087</v>
      </c>
      <c r="C4" s="11">
        <f>'Supply-Disp'!B33</f>
        <v>8.9876520000000006</v>
      </c>
      <c r="D4" s="11">
        <f>'Supply-Disp'!AF8</f>
        <v>9.0817130000000006</v>
      </c>
      <c r="E4" s="75">
        <f>'Supply-Disp'!AF33</f>
        <v>6.6021679999999998</v>
      </c>
      <c r="F4" s="11">
        <f>C4-B4</f>
        <v>-1.8124349999999989</v>
      </c>
      <c r="G4" s="11">
        <f t="shared" si="0"/>
        <v>-2.4795450000000008</v>
      </c>
      <c r="H4" s="5">
        <f t="shared" si="1"/>
        <v>-1.718373999999999</v>
      </c>
      <c r="I4" s="5">
        <f t="shared" si="2"/>
        <v>-2.3854840000000008</v>
      </c>
    </row>
    <row r="5" spans="1:14">
      <c r="A5" s="10" t="s">
        <v>105</v>
      </c>
      <c r="B5" s="11">
        <f>'Supply-Disp'!B7</f>
        <v>35.144691000000002</v>
      </c>
      <c r="C5" s="11">
        <f>'Supply-Disp'!B32</f>
        <v>31.894480000000001</v>
      </c>
      <c r="D5" s="11">
        <f>'Supply-Disp'!AF7</f>
        <v>44.583553000000002</v>
      </c>
      <c r="E5" s="75">
        <f>'Supply-Disp'!AF32</f>
        <v>36.697468000000001</v>
      </c>
      <c r="F5" s="11">
        <f t="shared" ref="F5:F6" si="3">C5-B5</f>
        <v>-3.2502110000000002</v>
      </c>
      <c r="G5" s="11">
        <f t="shared" si="0"/>
        <v>-7.8860850000000013</v>
      </c>
      <c r="H5" s="5">
        <f t="shared" si="1"/>
        <v>9.4388620000000003</v>
      </c>
      <c r="I5" s="5">
        <f t="shared" si="2"/>
        <v>4.8029879999999991</v>
      </c>
    </row>
    <row r="6" spans="1:14">
      <c r="A6" s="10" t="s">
        <v>106</v>
      </c>
      <c r="B6" s="11">
        <f>'Supply-Disp'!B6</f>
        <v>6.5830979999999997</v>
      </c>
      <c r="C6" s="11">
        <f>'Cons-Sector'!B135</f>
        <v>3.7599010000000002</v>
      </c>
      <c r="D6" s="11">
        <f>'Supply-Disp'!AF6</f>
        <v>8.0546290000000003</v>
      </c>
      <c r="E6" s="75">
        <f>'Cons-Sector'!AF89</f>
        <v>5.8441359999999998</v>
      </c>
      <c r="F6" s="11">
        <f t="shared" si="3"/>
        <v>-2.8231969999999995</v>
      </c>
      <c r="G6" s="11">
        <f t="shared" si="0"/>
        <v>-2.2104930000000005</v>
      </c>
      <c r="H6" s="5">
        <f t="shared" si="1"/>
        <v>1.4715310000000006</v>
      </c>
      <c r="I6" s="5">
        <f t="shared" si="2"/>
        <v>2.0842349999999996</v>
      </c>
      <c r="J6" s="7"/>
      <c r="K6" s="9"/>
      <c r="L6" s="9"/>
      <c r="M6" s="9"/>
      <c r="N6" s="9"/>
    </row>
    <row r="7" spans="1:14">
      <c r="A7" s="10" t="s">
        <v>107</v>
      </c>
      <c r="B7" s="11">
        <f>'Supply-Disp'!B5</f>
        <v>23.8687</v>
      </c>
      <c r="C7" s="11">
        <f>'Supply-Disp'!B31-'Cons-Sector'!B89-'Renew Cons'!B12</f>
        <v>28.457889000000005</v>
      </c>
      <c r="D7" s="11">
        <f>'Supply-Disp'!AF5</f>
        <v>26.640561999999999</v>
      </c>
      <c r="E7" s="75">
        <f>'Supply-Disp'!AF31-'Cons-Sector'!AF89-'Renew Cons'!AF12</f>
        <v>31.534025</v>
      </c>
      <c r="F7" s="11">
        <f>C7-B7</f>
        <v>4.5891890000000046</v>
      </c>
      <c r="G7" s="11">
        <f>E7-D7</f>
        <v>4.8934630000000006</v>
      </c>
      <c r="H7" s="5">
        <f t="shared" si="1"/>
        <v>2.7718619999999987</v>
      </c>
      <c r="I7" s="5">
        <f t="shared" si="2"/>
        <v>3.0761359999999947</v>
      </c>
      <c r="J7" s="13"/>
      <c r="K7" s="13"/>
      <c r="L7" s="13"/>
      <c r="M7" s="13"/>
      <c r="N7" s="13"/>
    </row>
    <row r="8" spans="1:14">
      <c r="A8" s="6" t="s">
        <v>108</v>
      </c>
      <c r="B8" s="14">
        <f>SUM(B2:B7)</f>
        <v>96.03498500000002</v>
      </c>
      <c r="C8" s="14">
        <f>SUM(C2:C7)</f>
        <v>92.649874000000011</v>
      </c>
      <c r="D8" s="14">
        <f t="shared" ref="D8:E8" si="4">SUM(D2:D7)</f>
        <v>116.36443000000001</v>
      </c>
      <c r="E8" s="38">
        <f t="shared" si="4"/>
        <v>108.392934</v>
      </c>
      <c r="H8" s="14"/>
      <c r="I8" s="13"/>
      <c r="J8" s="13"/>
      <c r="K8" s="13"/>
      <c r="L8" s="13"/>
      <c r="M8" s="13"/>
      <c r="N8" s="13"/>
    </row>
    <row r="9" spans="1:14">
      <c r="A9" s="6" t="s">
        <v>412</v>
      </c>
      <c r="B9" s="11"/>
      <c r="C9" s="77">
        <f>C3/C8</f>
        <v>0.12244608125424974</v>
      </c>
      <c r="D9" s="11"/>
      <c r="E9" s="77">
        <f>E3/E8</f>
        <v>0.19843531498095623</v>
      </c>
      <c r="F9" s="12"/>
      <c r="G9" s="12"/>
      <c r="H9" s="15"/>
      <c r="I9" s="13"/>
      <c r="J9" s="13"/>
      <c r="K9" s="13"/>
      <c r="L9" s="13"/>
      <c r="M9" s="13"/>
      <c r="N9" s="13"/>
    </row>
    <row r="10" spans="1:14">
      <c r="A10" s="56" t="s">
        <v>457</v>
      </c>
      <c r="B10" s="17"/>
      <c r="C10" s="77">
        <f>(C2+C3)/C8</f>
        <v>0.21100894319618826</v>
      </c>
      <c r="D10" s="17"/>
      <c r="E10" s="77">
        <f>(E2+E3)/E8</f>
        <v>0.25569136268605847</v>
      </c>
      <c r="F10" s="17"/>
      <c r="G10" s="17"/>
      <c r="H10" s="15"/>
      <c r="I10" s="13"/>
      <c r="J10" s="13"/>
      <c r="K10" s="13"/>
      <c r="L10" s="13"/>
      <c r="M10" s="13"/>
      <c r="N10" s="13"/>
    </row>
    <row r="11" spans="1:14">
      <c r="A11" s="56" t="s">
        <v>473</v>
      </c>
      <c r="B11" s="17"/>
      <c r="C11" s="77">
        <f>1-C9</f>
        <v>0.87755391874575028</v>
      </c>
      <c r="D11" s="17"/>
      <c r="E11" s="77">
        <f>1-E9</f>
        <v>0.80156468501904377</v>
      </c>
      <c r="F11" s="17"/>
      <c r="G11" s="17"/>
      <c r="H11" s="15"/>
      <c r="I11" s="13"/>
      <c r="J11" s="13"/>
      <c r="K11" s="13"/>
      <c r="L11" s="13"/>
      <c r="M11" s="13"/>
      <c r="N11" s="13"/>
    </row>
    <row r="12" spans="1:14">
      <c r="A12" s="16" t="s">
        <v>468</v>
      </c>
      <c r="B12" s="17"/>
      <c r="C12" s="77"/>
      <c r="D12" s="114">
        <f>D15/H15</f>
        <v>0.13621612380243975</v>
      </c>
      <c r="E12" s="77"/>
      <c r="F12" s="114">
        <f>F15/H15</f>
        <v>0.76281099983944678</v>
      </c>
      <c r="G12" s="17"/>
      <c r="H12" s="15"/>
      <c r="I12" s="13"/>
      <c r="J12" s="13"/>
      <c r="K12" s="13"/>
      <c r="L12" s="13"/>
      <c r="M12" s="13"/>
      <c r="N12" s="13"/>
    </row>
    <row r="13" spans="1:14">
      <c r="A13" s="6"/>
      <c r="B13" s="7" t="s">
        <v>109</v>
      </c>
      <c r="C13" s="7" t="s">
        <v>110</v>
      </c>
      <c r="D13" s="7" t="s">
        <v>111</v>
      </c>
      <c r="E13" s="7" t="s">
        <v>112</v>
      </c>
      <c r="F13" s="7" t="s">
        <v>113</v>
      </c>
      <c r="G13" s="56" t="s">
        <v>451</v>
      </c>
      <c r="H13" s="7" t="s">
        <v>114</v>
      </c>
      <c r="I13" s="112" t="s">
        <v>469</v>
      </c>
      <c r="J13" s="113" t="s">
        <v>472</v>
      </c>
      <c r="K13" s="14"/>
      <c r="L13" s="14"/>
      <c r="M13" s="14"/>
      <c r="N13" s="14"/>
    </row>
    <row r="14" spans="1:14">
      <c r="A14" s="17" t="s">
        <v>115</v>
      </c>
      <c r="B14" s="11">
        <f>'Cons-Sector'!AF10+'Cons-Sector'!AF12</f>
        <v>15.682592</v>
      </c>
      <c r="C14" s="11">
        <f>'Cons-Sector'!AF26+'Cons-Sector'!AF28</f>
        <v>14.278551</v>
      </c>
      <c r="D14" s="11">
        <f>'Cons-Sector'!AF54+'Cons-Sector'!AF56</f>
        <v>10.202503</v>
      </c>
      <c r="E14" s="11">
        <f>'Cons-Sector'!AF75+'Cons-Sector'!AF77</f>
        <v>1.050648</v>
      </c>
      <c r="F14" s="11"/>
      <c r="H14" s="14">
        <f>SUM(B14:F14)</f>
        <v>41.214294000000002</v>
      </c>
      <c r="I14" s="43">
        <f>E14/E$20</f>
        <v>3.728337348227833E-2</v>
      </c>
      <c r="J14" s="43">
        <f t="shared" ref="J14:J19" si="5">F14/F$20</f>
        <v>0</v>
      </c>
      <c r="K14" s="14"/>
      <c r="L14" s="14"/>
      <c r="M14" s="14"/>
      <c r="N14" s="14"/>
    </row>
    <row r="15" spans="1:14">
      <c r="A15" s="10" t="s">
        <v>103</v>
      </c>
      <c r="B15" s="11">
        <f>'Cons-Sector'!AF9</f>
        <v>0.33811099999999999</v>
      </c>
      <c r="C15" s="11">
        <f>'Cons-Sector'!AF25</f>
        <v>0.131216</v>
      </c>
      <c r="D15" s="12">
        <f>'Cons-Sector'!AF51+'Cons-Sector'!AF52</f>
        <v>2.9304329999999998</v>
      </c>
      <c r="E15" s="11">
        <f>'Renew Cons'!AF12+'Cons-Sector'!AF74</f>
        <v>1.702914</v>
      </c>
      <c r="F15" s="11">
        <f>'Renew Cons'!AF19</f>
        <v>16.410440000000001</v>
      </c>
      <c r="H15" s="38">
        <f>SUM(B15:F15)</f>
        <v>21.513114000000002</v>
      </c>
      <c r="I15" s="43">
        <f>E15/E$20</f>
        <v>6.0429733526547916E-2</v>
      </c>
      <c r="J15" s="43">
        <f>F15/F$20</f>
        <v>0.40077020057217022</v>
      </c>
      <c r="K15" s="14"/>
      <c r="L15" s="14"/>
      <c r="M15" s="14"/>
      <c r="N15" s="14"/>
    </row>
    <row r="16" spans="1:14">
      <c r="A16" s="10" t="s">
        <v>104</v>
      </c>
      <c r="B16" s="11">
        <v>0</v>
      </c>
      <c r="C16" s="12">
        <f>'Cons-Sector'!AF24</f>
        <v>1.2529E-2</v>
      </c>
      <c r="D16" s="11">
        <f>'Cons-Sector'!AF50</f>
        <v>0.85827100000000001</v>
      </c>
      <c r="E16" s="11">
        <v>0</v>
      </c>
      <c r="F16" s="11">
        <f>'Cons-Sector'!AF123</f>
        <v>5.7313669999999997</v>
      </c>
      <c r="H16" s="38">
        <f>SUM(B16:F16)</f>
        <v>6.6021669999999997</v>
      </c>
      <c r="I16" s="19">
        <f t="shared" ref="I16:I19" si="6">E16/E$20</f>
        <v>0</v>
      </c>
      <c r="J16" s="43">
        <f t="shared" si="5"/>
        <v>0.13996950125302657</v>
      </c>
      <c r="K16" s="18"/>
      <c r="L16" s="18"/>
      <c r="M16" s="18"/>
      <c r="N16" s="18"/>
    </row>
    <row r="17" spans="1:14">
      <c r="A17" s="10" t="s">
        <v>116</v>
      </c>
      <c r="B17" s="11">
        <f>'Cons-Sector'!AF8</f>
        <v>4.82341</v>
      </c>
      <c r="C17" s="11">
        <f>'Cons-Sector'!AF23</f>
        <v>3.7291690000000002</v>
      </c>
      <c r="D17" s="11">
        <f>'Cons-Sector'!AF45</f>
        <v>14.440488999999999</v>
      </c>
      <c r="E17" s="11">
        <f>'Cons-Sector'!AF72+'Cons-Sector'!AF73</f>
        <v>1.1627420000000002</v>
      </c>
      <c r="F17" s="11">
        <f>'Cons-Sector'!AF122</f>
        <v>12.541656</v>
      </c>
      <c r="H17" s="38">
        <f>SUM(B17:F17)</f>
        <v>36.697466000000006</v>
      </c>
      <c r="I17" s="43">
        <f t="shared" si="6"/>
        <v>4.1261149547261566E-2</v>
      </c>
      <c r="J17" s="43">
        <f t="shared" si="5"/>
        <v>0.30628806970606282</v>
      </c>
      <c r="K17" s="18"/>
      <c r="L17" s="18"/>
      <c r="M17" s="18"/>
      <c r="N17" s="18"/>
    </row>
    <row r="18" spans="1:14">
      <c r="A18" s="10" t="s">
        <v>117</v>
      </c>
      <c r="B18" s="12">
        <f>'Cons-Sector'!AF5</f>
        <v>0.41619200000000001</v>
      </c>
      <c r="C18" s="12">
        <f>'Cons-Sector'!AF17</f>
        <v>0.21879699999999999</v>
      </c>
      <c r="D18" s="11">
        <f>'Cons-Sector'!AF33</f>
        <v>5.1972120000000004</v>
      </c>
      <c r="E18" s="12">
        <f>'Cons-Sector'!AF61</f>
        <v>1.1937E-2</v>
      </c>
      <c r="F18" s="11"/>
      <c r="H18" s="38">
        <f>SUM(B18:F18)</f>
        <v>5.8441380000000001</v>
      </c>
      <c r="I18" s="49">
        <f t="shared" si="6"/>
        <v>4.2359727449912471E-4</v>
      </c>
      <c r="J18" s="43">
        <f t="shared" si="5"/>
        <v>0</v>
      </c>
      <c r="L18" s="18"/>
    </row>
    <row r="19" spans="1:14">
      <c r="A19" s="10" t="s">
        <v>107</v>
      </c>
      <c r="B19" s="12">
        <f>'Cons-Sector'!AF6</f>
        <v>0.275341</v>
      </c>
      <c r="C19" s="12">
        <f>'Cons-Sector'!AF22-'Cons-Sector'!AF17</f>
        <v>0.66032499999999994</v>
      </c>
      <c r="D19" s="11">
        <f>'Cons-Sector'!AF39-'Cons-Sector'!AF33</f>
        <v>6.7102019999999989</v>
      </c>
      <c r="E19" s="11">
        <f>'Cons-Sector'!AF70-'Cons-Sector'!AF61-'Renew Cons'!AF12</f>
        <v>24.251826999999999</v>
      </c>
      <c r="F19" s="11">
        <f>'Cons-Sector'!AF121</f>
        <v>5.7641999999999999E-2</v>
      </c>
      <c r="G19" s="78">
        <f>'Cons-Sector'!AF87</f>
        <v>-0.42131000000000002</v>
      </c>
      <c r="H19" s="38">
        <f>SUM(B19:G19)</f>
        <v>31.534027000000002</v>
      </c>
      <c r="I19" s="43">
        <f t="shared" si="6"/>
        <v>0.86060214616941311</v>
      </c>
      <c r="J19" s="43">
        <f t="shared" si="5"/>
        <v>1.4077133764470078E-3</v>
      </c>
    </row>
    <row r="20" spans="1:14">
      <c r="A20" s="6" t="s">
        <v>118</v>
      </c>
      <c r="B20" s="14">
        <f>SUM(B14:B19)</f>
        <v>21.535646</v>
      </c>
      <c r="C20" s="14">
        <f>SUM(C14:C19)</f>
        <v>19.030587000000001</v>
      </c>
      <c r="D20" s="14">
        <f>SUM(D14:D19)</f>
        <v>40.339110000000005</v>
      </c>
      <c r="E20" s="52">
        <f>SUM(E14:E19)</f>
        <v>28.180067999999999</v>
      </c>
      <c r="F20" s="14">
        <f>SUM(F14:F19)+F21</f>
        <v>40.947256000000003</v>
      </c>
      <c r="H20" s="38">
        <f>SUM(H15:H19)+F21</f>
        <v>108.397063</v>
      </c>
      <c r="I20" s="76">
        <f>SUM(I14:I19)</f>
        <v>1</v>
      </c>
      <c r="J20" s="76">
        <f>SUM(J14:J19)+J21</f>
        <v>1</v>
      </c>
      <c r="K20" s="13"/>
      <c r="L20" s="13"/>
      <c r="M20" s="13"/>
      <c r="N20" s="13"/>
    </row>
    <row r="21" spans="1:14">
      <c r="A21" s="20" t="s">
        <v>102</v>
      </c>
      <c r="B21" s="17"/>
      <c r="C21" s="17"/>
      <c r="D21" s="17"/>
      <c r="E21" s="17"/>
      <c r="F21" s="75">
        <f>'Cons-Sector'!AF124</f>
        <v>6.2061510000000002</v>
      </c>
      <c r="J21" s="43">
        <f>F21/F$20</f>
        <v>0.15156451509229335</v>
      </c>
      <c r="K21" s="13"/>
      <c r="L21" s="13"/>
      <c r="M21" s="13"/>
      <c r="N21" s="13"/>
    </row>
    <row r="22" spans="1:14">
      <c r="A22" s="79" t="s">
        <v>474</v>
      </c>
      <c r="B22" s="80">
        <f>B19/B20</f>
        <v>1.2785360606317544E-2</v>
      </c>
      <c r="C22" s="80">
        <f t="shared" ref="C22:D22" si="7">C19/C20</f>
        <v>3.4698088923899188E-2</v>
      </c>
      <c r="D22" s="80">
        <f t="shared" si="7"/>
        <v>0.16634482020054478</v>
      </c>
      <c r="E22" s="19"/>
      <c r="F22" s="21"/>
      <c r="H22" s="22"/>
      <c r="J22" s="13"/>
    </row>
    <row r="23" spans="1:14">
      <c r="A23" s="79" t="s">
        <v>470</v>
      </c>
      <c r="B23" s="80">
        <f>B19/$H19</f>
        <v>8.731552110360025E-3</v>
      </c>
      <c r="C23" s="80">
        <f t="shared" ref="C23:F23" si="8">C19/$H19</f>
        <v>2.0940078474595076E-2</v>
      </c>
      <c r="D23" s="80">
        <f t="shared" si="8"/>
        <v>0.21279242261066114</v>
      </c>
      <c r="E23" s="80">
        <f>E19/$H19</f>
        <v>0.76906850495180956</v>
      </c>
      <c r="F23" s="80">
        <f t="shared" si="8"/>
        <v>1.8279301910916737E-3</v>
      </c>
      <c r="G23" s="80">
        <f>G19/$H19</f>
        <v>-1.3360488338517627E-2</v>
      </c>
      <c r="H23" s="81">
        <f>SUM(B23:G23)</f>
        <v>1</v>
      </c>
    </row>
    <row r="31" spans="1:14">
      <c r="A31" s="19"/>
      <c r="B31" s="19"/>
      <c r="C31" s="19"/>
      <c r="D31" s="19"/>
    </row>
    <row r="36" spans="1:1">
      <c r="A36" s="23"/>
    </row>
    <row r="37" spans="1:1">
      <c r="A37" s="23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G80"/>
  <sheetViews>
    <sheetView workbookViewId="0">
      <pane xSplit="2" ySplit="2" topLeftCell="Q3" activePane="bottomRight" state="frozen"/>
      <selection pane="topRight" activeCell="C1" sqref="C1"/>
      <selection pane="bottomLeft" activeCell="A3" sqref="A3"/>
      <selection pane="bottomRight" activeCell="AF7" sqref="AF7"/>
    </sheetView>
  </sheetViews>
  <sheetFormatPr defaultRowHeight="12.25"/>
  <cols>
    <col min="1" max="1" width="40.27734375" customWidth="1"/>
    <col min="25" max="25" width="9.33203125" bestFit="1" customWidth="1"/>
  </cols>
  <sheetData>
    <row r="1" spans="1:32" ht="16">
      <c r="A1" s="27" t="s">
        <v>170</v>
      </c>
    </row>
    <row r="2" spans="1:32" ht="13" thickBot="1">
      <c r="A2" s="2" t="s">
        <v>171</v>
      </c>
      <c r="B2" s="74">
        <v>2020</v>
      </c>
      <c r="C2" s="2">
        <v>2021</v>
      </c>
      <c r="D2" s="2">
        <v>2022</v>
      </c>
      <c r="E2" s="2">
        <v>2023</v>
      </c>
      <c r="F2" s="2">
        <v>2024</v>
      </c>
      <c r="G2" s="2">
        <v>2025</v>
      </c>
      <c r="H2" s="2">
        <v>2026</v>
      </c>
      <c r="I2" s="2">
        <v>2027</v>
      </c>
      <c r="J2" s="2">
        <v>2028</v>
      </c>
      <c r="K2" s="2">
        <v>2029</v>
      </c>
      <c r="L2" s="2">
        <v>2030</v>
      </c>
      <c r="M2" s="2">
        <v>2031</v>
      </c>
      <c r="N2" s="2">
        <v>2032</v>
      </c>
      <c r="O2" s="2">
        <v>2033</v>
      </c>
      <c r="P2" s="2">
        <v>2034</v>
      </c>
      <c r="Q2" s="2">
        <v>2035</v>
      </c>
      <c r="R2" s="2">
        <v>2036</v>
      </c>
      <c r="S2" s="2">
        <v>2037</v>
      </c>
      <c r="T2" s="2">
        <v>2038</v>
      </c>
      <c r="U2" s="2">
        <v>2039</v>
      </c>
      <c r="V2" s="74">
        <v>2040</v>
      </c>
      <c r="W2" s="2">
        <v>2041</v>
      </c>
      <c r="X2" s="2">
        <v>2042</v>
      </c>
      <c r="Y2" s="2">
        <v>2043</v>
      </c>
      <c r="Z2" s="2">
        <v>2044</v>
      </c>
      <c r="AA2" s="2">
        <v>2045</v>
      </c>
      <c r="AB2" s="2">
        <v>2046</v>
      </c>
      <c r="AC2" s="2">
        <v>2047</v>
      </c>
      <c r="AD2" s="2">
        <v>2048</v>
      </c>
      <c r="AE2" s="2">
        <v>2049</v>
      </c>
      <c r="AF2" s="74">
        <v>2050</v>
      </c>
    </row>
    <row r="3" spans="1:32" ht="13" thickTop="1">
      <c r="A3" s="28" t="s">
        <v>172</v>
      </c>
    </row>
    <row r="4" spans="1:32">
      <c r="A4" s="28" t="s">
        <v>173</v>
      </c>
    </row>
    <row r="5" spans="1:32">
      <c r="A5" s="28" t="s">
        <v>174</v>
      </c>
    </row>
    <row r="6" spans="1:32">
      <c r="A6" s="3" t="s">
        <v>175</v>
      </c>
      <c r="B6" s="33">
        <v>2626.6779790000001</v>
      </c>
      <c r="C6" s="33">
        <v>2804.492432</v>
      </c>
      <c r="D6" s="33">
        <v>2858.8129880000001</v>
      </c>
      <c r="E6" s="33">
        <v>2917.110107</v>
      </c>
      <c r="F6" s="33">
        <v>2963.703857</v>
      </c>
      <c r="G6" s="33">
        <v>3002.0947270000001</v>
      </c>
      <c r="H6" s="33">
        <v>3034.3623050000001</v>
      </c>
      <c r="I6" s="33">
        <v>3061.0493160000001</v>
      </c>
      <c r="J6" s="33">
        <v>3084.9096679999998</v>
      </c>
      <c r="K6" s="33">
        <v>3103.0109859999998</v>
      </c>
      <c r="L6" s="33">
        <v>3120.6926269999999</v>
      </c>
      <c r="M6" s="33">
        <v>3136.2395019999999</v>
      </c>
      <c r="N6" s="33">
        <v>3150.9326169999999</v>
      </c>
      <c r="O6" s="33">
        <v>3168.0808109999998</v>
      </c>
      <c r="P6" s="33">
        <v>3186.001953</v>
      </c>
      <c r="Q6" s="33">
        <v>3203.6376949999999</v>
      </c>
      <c r="R6" s="33">
        <v>3219.326172</v>
      </c>
      <c r="S6" s="33">
        <v>3233.5512699999999</v>
      </c>
      <c r="T6" s="33">
        <v>3247.3491210000002</v>
      </c>
      <c r="U6" s="33">
        <v>3262.475586</v>
      </c>
      <c r="V6" s="33">
        <v>3278.1274410000001</v>
      </c>
      <c r="W6" s="33">
        <v>3292.5410160000001</v>
      </c>
      <c r="X6" s="33">
        <v>3308.7910160000001</v>
      </c>
      <c r="Y6" s="33">
        <v>3326.4328609999998</v>
      </c>
      <c r="Z6" s="33">
        <v>3344.1987300000001</v>
      </c>
      <c r="AA6" s="33">
        <v>3360.4956050000001</v>
      </c>
      <c r="AB6" s="33">
        <v>3376.7004390000002</v>
      </c>
      <c r="AC6" s="33">
        <v>3393.0124510000001</v>
      </c>
      <c r="AD6" s="33">
        <v>3410.226807</v>
      </c>
      <c r="AE6" s="33">
        <v>3428.3679200000001</v>
      </c>
      <c r="AF6" s="33">
        <v>3446.0715329999998</v>
      </c>
    </row>
    <row r="7" spans="1:32">
      <c r="A7" s="58" t="s">
        <v>471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47">
        <f>V6/B6-1</f>
        <v>0.24801268644587049</v>
      </c>
      <c r="W7" s="33"/>
      <c r="Y7" s="33"/>
      <c r="Z7" s="33"/>
      <c r="AA7" s="33"/>
      <c r="AB7" s="33"/>
      <c r="AC7" s="33"/>
      <c r="AD7" s="33"/>
      <c r="AE7" s="33"/>
      <c r="AF7" s="47">
        <f>AF6/B6-1</f>
        <v>0.31195051717453026</v>
      </c>
    </row>
    <row r="8" spans="1:32">
      <c r="A8" s="3" t="s">
        <v>176</v>
      </c>
      <c r="B8" s="33">
        <v>89.861816000000005</v>
      </c>
      <c r="C8" s="33">
        <v>93.654860999999997</v>
      </c>
      <c r="D8" s="33">
        <v>96.272841999999997</v>
      </c>
      <c r="E8" s="33">
        <v>97.802764999999994</v>
      </c>
      <c r="F8" s="33">
        <v>99.407425000000003</v>
      </c>
      <c r="G8" s="33">
        <v>101.18590500000001</v>
      </c>
      <c r="H8" s="33">
        <v>102.586533</v>
      </c>
      <c r="I8" s="33">
        <v>103.84103399999999</v>
      </c>
      <c r="J8" s="33">
        <v>104.95002700000001</v>
      </c>
      <c r="K8" s="33">
        <v>105.957863</v>
      </c>
      <c r="L8" s="33">
        <v>107.063385</v>
      </c>
      <c r="M8" s="33">
        <v>108.295609</v>
      </c>
      <c r="N8" s="33">
        <v>109.475731</v>
      </c>
      <c r="O8" s="33">
        <v>110.69873</v>
      </c>
      <c r="P8" s="33">
        <v>112.07637800000001</v>
      </c>
      <c r="Q8" s="33">
        <v>113.473152</v>
      </c>
      <c r="R8" s="33">
        <v>114.704262</v>
      </c>
      <c r="S8" s="33">
        <v>115.894623</v>
      </c>
      <c r="T8" s="33">
        <v>117.21953600000001</v>
      </c>
      <c r="U8" s="33">
        <v>118.542191</v>
      </c>
      <c r="V8" s="33">
        <v>119.819588</v>
      </c>
      <c r="W8" s="33">
        <v>121.274879</v>
      </c>
      <c r="X8" s="33">
        <v>122.905472</v>
      </c>
      <c r="Y8" s="33">
        <v>124.61048099999999</v>
      </c>
      <c r="Z8" s="33">
        <v>126.242645</v>
      </c>
      <c r="AA8" s="33">
        <v>127.823654</v>
      </c>
      <c r="AB8" s="33">
        <v>129.36599699999999</v>
      </c>
      <c r="AC8" s="33">
        <v>130.875137</v>
      </c>
      <c r="AD8" s="33">
        <v>132.50619499999999</v>
      </c>
      <c r="AE8" s="33">
        <v>134.27307099999999</v>
      </c>
      <c r="AF8" s="33">
        <v>136.06295800000001</v>
      </c>
    </row>
    <row r="9" spans="1:32">
      <c r="A9" s="3" t="s">
        <v>177</v>
      </c>
      <c r="B9" s="33">
        <v>274.54940800000003</v>
      </c>
      <c r="C9" s="33">
        <v>282.54144300000002</v>
      </c>
      <c r="D9" s="33">
        <v>292.69827299999997</v>
      </c>
      <c r="E9" s="33">
        <v>296.45275900000001</v>
      </c>
      <c r="F9" s="33">
        <v>300.847443</v>
      </c>
      <c r="G9" s="33">
        <v>306.24206500000003</v>
      </c>
      <c r="H9" s="33">
        <v>309.798767</v>
      </c>
      <c r="I9" s="33">
        <v>313.02496300000001</v>
      </c>
      <c r="J9" s="33">
        <v>316.33166499999999</v>
      </c>
      <c r="K9" s="33">
        <v>319.796783</v>
      </c>
      <c r="L9" s="33">
        <v>323.91030899999998</v>
      </c>
      <c r="M9" s="33">
        <v>328.24362200000002</v>
      </c>
      <c r="N9" s="33">
        <v>332.143463</v>
      </c>
      <c r="O9" s="33">
        <v>336.06887799999998</v>
      </c>
      <c r="P9" s="33">
        <v>340.35537699999998</v>
      </c>
      <c r="Q9" s="33">
        <v>344.79953</v>
      </c>
      <c r="R9" s="33">
        <v>348.69607500000001</v>
      </c>
      <c r="S9" s="33">
        <v>352.702271</v>
      </c>
      <c r="T9" s="33">
        <v>357.27691700000003</v>
      </c>
      <c r="U9" s="33">
        <v>361.65835600000003</v>
      </c>
      <c r="V9" s="33">
        <v>365.64315800000003</v>
      </c>
      <c r="W9" s="33">
        <v>370.539062</v>
      </c>
      <c r="X9" s="33">
        <v>376.26586900000001</v>
      </c>
      <c r="Y9" s="33">
        <v>382.11099200000001</v>
      </c>
      <c r="Z9" s="33">
        <v>387.350708</v>
      </c>
      <c r="AA9" s="33">
        <v>392.57406600000002</v>
      </c>
      <c r="AB9" s="33">
        <v>397.848297</v>
      </c>
      <c r="AC9" s="33">
        <v>403.028839</v>
      </c>
      <c r="AD9" s="33">
        <v>408.59039300000001</v>
      </c>
      <c r="AE9" s="33">
        <v>414.45895400000001</v>
      </c>
      <c r="AF9" s="33">
        <v>420.537598</v>
      </c>
    </row>
    <row r="10" spans="1:32">
      <c r="A10" s="58" t="s">
        <v>471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47">
        <f>(V8+V9)/(B8+B9)-1</f>
        <v>0.33218384623630581</v>
      </c>
      <c r="W10" s="33"/>
      <c r="Y10" s="33"/>
      <c r="Z10" s="33"/>
      <c r="AA10" s="33"/>
      <c r="AB10" s="33"/>
      <c r="AC10" s="33"/>
      <c r="AD10" s="33"/>
      <c r="AE10" s="33"/>
      <c r="AF10" s="47">
        <f>(AF8+AF9)/(B8+B9)-1</f>
        <v>0.52739685098173572</v>
      </c>
    </row>
    <row r="11" spans="1:32">
      <c r="A11" s="28" t="s">
        <v>461</v>
      </c>
    </row>
    <row r="12" spans="1:32">
      <c r="A12" s="3" t="s">
        <v>415</v>
      </c>
      <c r="B12" s="33">
        <v>108.451859</v>
      </c>
      <c r="C12" s="33">
        <v>134.906631</v>
      </c>
      <c r="D12" s="33">
        <v>154.74700899999999</v>
      </c>
      <c r="E12" s="33">
        <v>169.768936</v>
      </c>
      <c r="F12" s="33">
        <v>181.054596</v>
      </c>
      <c r="G12" s="33">
        <v>189.63523900000001</v>
      </c>
      <c r="H12" s="33">
        <v>196.10214199999999</v>
      </c>
      <c r="I12" s="33">
        <v>201.02420000000001</v>
      </c>
      <c r="J12" s="33">
        <v>204.662598</v>
      </c>
      <c r="K12" s="33">
        <v>207.425308</v>
      </c>
      <c r="L12" s="33">
        <v>209.68708799999999</v>
      </c>
      <c r="M12" s="33">
        <v>211.31668099999999</v>
      </c>
      <c r="N12" s="33">
        <v>212.70942700000001</v>
      </c>
      <c r="O12" s="33">
        <v>213.73635899999999</v>
      </c>
      <c r="P12" s="33">
        <v>214.52165199999999</v>
      </c>
      <c r="Q12" s="33">
        <v>215.13287399999999</v>
      </c>
      <c r="R12" s="33">
        <v>215.61059599999999</v>
      </c>
      <c r="S12" s="33">
        <v>215.96757500000001</v>
      </c>
      <c r="T12" s="33">
        <v>216.24118000000001</v>
      </c>
      <c r="U12" s="33">
        <v>216.411743</v>
      </c>
      <c r="V12" s="33">
        <v>216.60230999999999</v>
      </c>
      <c r="W12" s="33">
        <v>216.689728</v>
      </c>
      <c r="X12" s="33">
        <v>216.745667</v>
      </c>
      <c r="Y12" s="33">
        <v>216.78471400000001</v>
      </c>
      <c r="Z12" s="33">
        <v>216.798157</v>
      </c>
      <c r="AA12" s="33">
        <v>216.777512</v>
      </c>
      <c r="AB12" s="33">
        <v>216.80685399999999</v>
      </c>
      <c r="AC12" s="33">
        <v>216.801849</v>
      </c>
      <c r="AD12" s="33">
        <v>216.82325700000001</v>
      </c>
      <c r="AE12" s="33">
        <v>216.849594</v>
      </c>
      <c r="AF12" s="33">
        <v>216.91029399999999</v>
      </c>
    </row>
    <row r="13" spans="1:32">
      <c r="A13" s="3" t="s">
        <v>416</v>
      </c>
      <c r="B13" s="33">
        <v>25.165980999999999</v>
      </c>
      <c r="C13" s="33">
        <v>29.764140999999999</v>
      </c>
      <c r="D13" s="33">
        <v>33.498145999999998</v>
      </c>
      <c r="E13" s="33">
        <v>36.387149999999998</v>
      </c>
      <c r="F13" s="33">
        <v>38.402351000000003</v>
      </c>
      <c r="G13" s="33">
        <v>39.985401000000003</v>
      </c>
      <c r="H13" s="33">
        <v>41.108414000000003</v>
      </c>
      <c r="I13" s="33">
        <v>41.957863000000003</v>
      </c>
      <c r="J13" s="33">
        <v>42.373077000000002</v>
      </c>
      <c r="K13" s="33">
        <v>42.626572000000003</v>
      </c>
      <c r="L13" s="33">
        <v>43.171546999999997</v>
      </c>
      <c r="M13" s="33">
        <v>43.557751000000003</v>
      </c>
      <c r="N13" s="33">
        <v>44.181170999999999</v>
      </c>
      <c r="O13" s="33">
        <v>44.7425</v>
      </c>
      <c r="P13" s="33">
        <v>45.359099999999998</v>
      </c>
      <c r="Q13" s="33">
        <v>45.942974</v>
      </c>
      <c r="R13" s="33">
        <v>46.461497999999999</v>
      </c>
      <c r="S13" s="33">
        <v>46.940620000000003</v>
      </c>
      <c r="T13" s="33">
        <v>47.450031000000003</v>
      </c>
      <c r="U13" s="33">
        <v>47.918919000000002</v>
      </c>
      <c r="V13" s="33">
        <v>48.558169999999997</v>
      </c>
      <c r="W13" s="33">
        <v>49.100951999999999</v>
      </c>
      <c r="X13" s="33">
        <v>49.688167999999997</v>
      </c>
      <c r="Y13" s="33">
        <v>50.322009999999999</v>
      </c>
      <c r="Z13" s="33">
        <v>50.934455999999997</v>
      </c>
      <c r="AA13" s="33">
        <v>51.475597</v>
      </c>
      <c r="AB13" s="33">
        <v>52.106262000000001</v>
      </c>
      <c r="AC13" s="33">
        <v>52.654964</v>
      </c>
      <c r="AD13" s="33">
        <v>53.258338999999999</v>
      </c>
      <c r="AE13" s="33">
        <v>53.834007</v>
      </c>
      <c r="AF13" s="33">
        <v>54.410843</v>
      </c>
    </row>
    <row r="14" spans="1:32">
      <c r="A14" s="28" t="s">
        <v>178</v>
      </c>
    </row>
    <row r="15" spans="1:32">
      <c r="A15" s="3" t="s">
        <v>179</v>
      </c>
      <c r="B15" s="33">
        <v>738.85894800000005</v>
      </c>
      <c r="C15" s="33">
        <v>1081.6602780000001</v>
      </c>
      <c r="D15" s="33">
        <v>1215.7373050000001</v>
      </c>
      <c r="E15" s="33">
        <v>1284.3009030000001</v>
      </c>
      <c r="F15" s="33">
        <v>1331.709595</v>
      </c>
      <c r="G15" s="33">
        <v>1382.866943</v>
      </c>
      <c r="H15" s="33">
        <v>1413.6407469999999</v>
      </c>
      <c r="I15" s="33">
        <v>1440.1944579999999</v>
      </c>
      <c r="J15" s="33">
        <v>1464.6527100000001</v>
      </c>
      <c r="K15" s="33">
        <v>1486.1226810000001</v>
      </c>
      <c r="L15" s="33">
        <v>1512.480225</v>
      </c>
      <c r="M15" s="33">
        <v>1542.9261469999999</v>
      </c>
      <c r="N15" s="33">
        <v>1577.5469969999999</v>
      </c>
      <c r="O15" s="33">
        <v>1614.4033199999999</v>
      </c>
      <c r="P15" s="33">
        <v>1652.7857670000001</v>
      </c>
      <c r="Q15" s="33">
        <v>1690.091553</v>
      </c>
      <c r="R15" s="33">
        <v>1722.8204350000001</v>
      </c>
      <c r="S15" s="33">
        <v>1753.0385739999999</v>
      </c>
      <c r="T15" s="33">
        <v>1785.817139</v>
      </c>
      <c r="U15" s="33">
        <v>1820.93335</v>
      </c>
      <c r="V15" s="33">
        <v>1858.7414550000001</v>
      </c>
      <c r="W15" s="33">
        <v>1897.8637699999999</v>
      </c>
      <c r="X15" s="33">
        <v>1939.794189</v>
      </c>
      <c r="Y15" s="33">
        <v>1983.944092</v>
      </c>
      <c r="Z15" s="33">
        <v>2027.790039</v>
      </c>
      <c r="AA15" s="33">
        <v>2069.7546390000002</v>
      </c>
      <c r="AB15" s="33">
        <v>2110.5791020000001</v>
      </c>
      <c r="AC15" s="33">
        <v>2152.0017090000001</v>
      </c>
      <c r="AD15" s="33">
        <v>2194.96875</v>
      </c>
      <c r="AE15" s="33">
        <v>2238.3408199999999</v>
      </c>
      <c r="AF15" s="33">
        <v>2282.4025879999999</v>
      </c>
    </row>
    <row r="16" spans="1:32">
      <c r="A16" s="28" t="s">
        <v>180</v>
      </c>
    </row>
    <row r="17" spans="1:32">
      <c r="A17" s="3" t="s">
        <v>181</v>
      </c>
      <c r="B17" s="33">
        <v>1521.9704589999999</v>
      </c>
      <c r="C17" s="33">
        <v>1618.2993160000001</v>
      </c>
      <c r="D17" s="33">
        <v>1653.9343260000001</v>
      </c>
      <c r="E17" s="33">
        <v>1638.952393</v>
      </c>
      <c r="F17" s="33">
        <v>1638.3515620000001</v>
      </c>
      <c r="G17" s="33">
        <v>1611.4123540000001</v>
      </c>
      <c r="H17" s="33">
        <v>1629.1599120000001</v>
      </c>
      <c r="I17" s="33">
        <v>1624.662476</v>
      </c>
      <c r="J17" s="33">
        <v>1642.2048339999999</v>
      </c>
      <c r="K17" s="33">
        <v>1664.909668</v>
      </c>
      <c r="L17" s="33">
        <v>1680.0539550000001</v>
      </c>
      <c r="M17" s="33">
        <v>1687.346436</v>
      </c>
      <c r="N17" s="33">
        <v>1696.865967</v>
      </c>
      <c r="O17" s="33">
        <v>1710.897095</v>
      </c>
      <c r="P17" s="33">
        <v>1725.098389</v>
      </c>
      <c r="Q17" s="33">
        <v>1731.5200199999999</v>
      </c>
      <c r="R17" s="33">
        <v>1733.1766359999999</v>
      </c>
      <c r="S17" s="33">
        <v>1733.2185059999999</v>
      </c>
      <c r="T17" s="33">
        <v>1727.7104489999999</v>
      </c>
      <c r="U17" s="33">
        <v>1732.0479740000001</v>
      </c>
      <c r="V17" s="33">
        <v>1735.4719239999999</v>
      </c>
      <c r="W17" s="33">
        <v>1747.6795649999999</v>
      </c>
      <c r="X17" s="33">
        <v>1765.7388920000001</v>
      </c>
      <c r="Y17" s="33">
        <v>1780.219116</v>
      </c>
      <c r="Z17" s="33">
        <v>1793.768433</v>
      </c>
      <c r="AA17" s="33">
        <v>1797.2144780000001</v>
      </c>
      <c r="AB17" s="33">
        <v>1807.4219969999999</v>
      </c>
      <c r="AC17" s="33">
        <v>1820.364746</v>
      </c>
      <c r="AD17" s="33">
        <v>1837.451172</v>
      </c>
      <c r="AE17" s="33">
        <v>1853.3664550000001</v>
      </c>
      <c r="AF17" s="33">
        <v>1873.035034</v>
      </c>
    </row>
    <row r="18" spans="1:32">
      <c r="A18" s="3" t="s">
        <v>182</v>
      </c>
      <c r="B18" s="33">
        <v>347.68133499999999</v>
      </c>
      <c r="C18" s="33">
        <v>358.75436400000001</v>
      </c>
      <c r="D18" s="33">
        <v>356.58099399999998</v>
      </c>
      <c r="E18" s="33">
        <v>351.44842499999999</v>
      </c>
      <c r="F18" s="33">
        <v>345.33050500000002</v>
      </c>
      <c r="G18" s="33">
        <v>339.26663200000002</v>
      </c>
      <c r="H18" s="33">
        <v>330.77096599999999</v>
      </c>
      <c r="I18" s="33">
        <v>321.98907500000001</v>
      </c>
      <c r="J18" s="33">
        <v>313.560699</v>
      </c>
      <c r="K18" s="33">
        <v>305.13720699999999</v>
      </c>
      <c r="L18" s="33">
        <v>296.79244999999997</v>
      </c>
      <c r="M18" s="33">
        <v>293.140198</v>
      </c>
      <c r="N18" s="33">
        <v>289.27224699999999</v>
      </c>
      <c r="O18" s="33">
        <v>285.857483</v>
      </c>
      <c r="P18" s="33">
        <v>282.64532500000001</v>
      </c>
      <c r="Q18" s="33">
        <v>278.84634399999999</v>
      </c>
      <c r="R18" s="33">
        <v>274.79904199999999</v>
      </c>
      <c r="S18" s="33">
        <v>270.87039199999998</v>
      </c>
      <c r="T18" s="33">
        <v>266.85159299999998</v>
      </c>
      <c r="U18" s="33">
        <v>262.97421300000002</v>
      </c>
      <c r="V18" s="33">
        <v>258.63861100000003</v>
      </c>
      <c r="W18" s="33">
        <v>257.41476399999999</v>
      </c>
      <c r="X18" s="33">
        <v>256.757812</v>
      </c>
      <c r="Y18" s="33">
        <v>256.26825000000002</v>
      </c>
      <c r="Z18" s="33">
        <v>255.40484599999999</v>
      </c>
      <c r="AA18" s="33">
        <v>254.38140899999999</v>
      </c>
      <c r="AB18" s="33">
        <v>253.43038899999999</v>
      </c>
      <c r="AC18" s="33">
        <v>252.34704600000001</v>
      </c>
      <c r="AD18" s="33">
        <v>251.26715100000001</v>
      </c>
      <c r="AE18" s="33">
        <v>250.57226600000001</v>
      </c>
      <c r="AF18" s="33">
        <v>249.989349</v>
      </c>
    </row>
    <row r="19" spans="1:32">
      <c r="A19" s="28" t="s">
        <v>183</v>
      </c>
    </row>
    <row r="20" spans="1:32">
      <c r="A20" s="28" t="s">
        <v>184</v>
      </c>
    </row>
    <row r="21" spans="1:32">
      <c r="A21" s="3" t="s">
        <v>185</v>
      </c>
      <c r="B21" s="31">
        <v>34.575938999999998</v>
      </c>
      <c r="C21" s="31">
        <v>35.476635000000002</v>
      </c>
      <c r="D21" s="31">
        <v>36.078181999999998</v>
      </c>
      <c r="E21" s="31">
        <v>36.650905999999999</v>
      </c>
      <c r="F21" s="31">
        <v>37.159649000000002</v>
      </c>
      <c r="G21" s="31">
        <v>37.709220999999999</v>
      </c>
      <c r="H21" s="31">
        <v>38.338470000000001</v>
      </c>
      <c r="I21" s="31">
        <v>38.338428</v>
      </c>
      <c r="J21" s="31">
        <v>38.398032999999998</v>
      </c>
      <c r="K21" s="31">
        <v>38.43882</v>
      </c>
      <c r="L21" s="31">
        <v>38.538516999999999</v>
      </c>
      <c r="M21" s="31">
        <v>38.569710000000001</v>
      </c>
      <c r="N21" s="31">
        <v>38.611609999999999</v>
      </c>
      <c r="O21" s="31">
        <v>38.636851999999998</v>
      </c>
      <c r="P21" s="31">
        <v>38.656502000000003</v>
      </c>
      <c r="Q21" s="31">
        <v>38.666412000000001</v>
      </c>
      <c r="R21" s="31">
        <v>38.675044999999997</v>
      </c>
      <c r="S21" s="31">
        <v>38.684604999999998</v>
      </c>
      <c r="T21" s="31">
        <v>38.698779999999999</v>
      </c>
      <c r="U21" s="31">
        <v>38.690036999999997</v>
      </c>
      <c r="V21" s="31">
        <v>38.704577999999998</v>
      </c>
      <c r="W21" s="31">
        <v>38.713901999999997</v>
      </c>
      <c r="X21" s="31">
        <v>38.712833000000003</v>
      </c>
      <c r="Y21" s="31">
        <v>38.708260000000003</v>
      </c>
      <c r="Z21" s="31">
        <v>38.695782000000001</v>
      </c>
      <c r="AA21" s="31">
        <v>38.670200000000001</v>
      </c>
      <c r="AB21" s="31">
        <v>38.671329</v>
      </c>
      <c r="AC21" s="31">
        <v>38.659885000000003</v>
      </c>
      <c r="AD21" s="31">
        <v>38.646473</v>
      </c>
      <c r="AE21" s="31">
        <v>38.622086000000003</v>
      </c>
      <c r="AF21" s="31">
        <v>38.599280999999998</v>
      </c>
    </row>
    <row r="22" spans="1:32">
      <c r="A22" s="3" t="s">
        <v>186</v>
      </c>
      <c r="B22" s="31">
        <v>42.153393000000001</v>
      </c>
      <c r="C22" s="31">
        <v>44.247008999999998</v>
      </c>
      <c r="D22" s="31">
        <v>44.785857999999998</v>
      </c>
      <c r="E22" s="31">
        <v>45.462093000000003</v>
      </c>
      <c r="F22" s="31">
        <v>46.176597999999998</v>
      </c>
      <c r="G22" s="31">
        <v>46.858874999999998</v>
      </c>
      <c r="H22" s="31">
        <v>47.623610999999997</v>
      </c>
      <c r="I22" s="31">
        <v>47.631118999999998</v>
      </c>
      <c r="J22" s="31">
        <v>47.657536</v>
      </c>
      <c r="K22" s="31">
        <v>47.657536</v>
      </c>
      <c r="L22" s="31">
        <v>47.683627999999999</v>
      </c>
      <c r="M22" s="31">
        <v>47.683627999999999</v>
      </c>
      <c r="N22" s="31">
        <v>47.683627999999999</v>
      </c>
      <c r="O22" s="31">
        <v>47.683627999999999</v>
      </c>
      <c r="P22" s="31">
        <v>47.683627999999999</v>
      </c>
      <c r="Q22" s="31">
        <v>47.683627999999999</v>
      </c>
      <c r="R22" s="31">
        <v>47.683627999999999</v>
      </c>
      <c r="S22" s="31">
        <v>47.683627999999999</v>
      </c>
      <c r="T22" s="31">
        <v>47.683627999999999</v>
      </c>
      <c r="U22" s="31">
        <v>47.683627999999999</v>
      </c>
      <c r="V22" s="31">
        <v>47.685558</v>
      </c>
      <c r="W22" s="31">
        <v>47.685558</v>
      </c>
      <c r="X22" s="31">
        <v>47.685558</v>
      </c>
      <c r="Y22" s="31">
        <v>47.685558</v>
      </c>
      <c r="Z22" s="31">
        <v>47.685558</v>
      </c>
      <c r="AA22" s="31">
        <v>47.685558</v>
      </c>
      <c r="AB22" s="31">
        <v>47.689582999999999</v>
      </c>
      <c r="AC22" s="31">
        <v>47.689582999999999</v>
      </c>
      <c r="AD22" s="31">
        <v>47.689582999999999</v>
      </c>
      <c r="AE22" s="31">
        <v>47.689582999999999</v>
      </c>
      <c r="AF22" s="31">
        <v>47.689582999999999</v>
      </c>
    </row>
    <row r="23" spans="1:32">
      <c r="A23" s="3" t="s">
        <v>187</v>
      </c>
      <c r="B23" s="31">
        <v>30.904506999999999</v>
      </c>
      <c r="C23" s="31">
        <v>31.518650000000001</v>
      </c>
      <c r="D23" s="31">
        <v>31.945416999999999</v>
      </c>
      <c r="E23" s="31">
        <v>32.456637999999998</v>
      </c>
      <c r="F23" s="31">
        <v>32.915405</v>
      </c>
      <c r="G23" s="31">
        <v>33.392699999999998</v>
      </c>
      <c r="H23" s="31">
        <v>33.955584999999999</v>
      </c>
      <c r="I23" s="31">
        <v>33.955584999999999</v>
      </c>
      <c r="J23" s="31">
        <v>33.955584999999999</v>
      </c>
      <c r="K23" s="31">
        <v>33.955584999999999</v>
      </c>
      <c r="L23" s="31">
        <v>33.955584999999999</v>
      </c>
      <c r="M23" s="31">
        <v>33.955593</v>
      </c>
      <c r="N23" s="31">
        <v>33.955593</v>
      </c>
      <c r="O23" s="31">
        <v>33.955593</v>
      </c>
      <c r="P23" s="31">
        <v>33.955593</v>
      </c>
      <c r="Q23" s="31">
        <v>33.955593</v>
      </c>
      <c r="R23" s="31">
        <v>33.955593</v>
      </c>
      <c r="S23" s="31">
        <v>33.955593</v>
      </c>
      <c r="T23" s="31">
        <v>33.955593</v>
      </c>
      <c r="U23" s="31">
        <v>33.955601000000001</v>
      </c>
      <c r="V23" s="31">
        <v>33.955601000000001</v>
      </c>
      <c r="W23" s="31">
        <v>33.955601000000001</v>
      </c>
      <c r="X23" s="31">
        <v>33.955601000000001</v>
      </c>
      <c r="Y23" s="31">
        <v>33.955601000000001</v>
      </c>
      <c r="Z23" s="31">
        <v>33.955601000000001</v>
      </c>
      <c r="AA23" s="31">
        <v>33.955624</v>
      </c>
      <c r="AB23" s="31">
        <v>33.955624</v>
      </c>
      <c r="AC23" s="31">
        <v>33.955624</v>
      </c>
      <c r="AD23" s="31">
        <v>33.955624</v>
      </c>
      <c r="AE23" s="31">
        <v>33.955624</v>
      </c>
      <c r="AF23" s="31">
        <v>33.955624</v>
      </c>
    </row>
    <row r="24" spans="1:32">
      <c r="A24" s="3" t="s">
        <v>188</v>
      </c>
      <c r="B24" s="31">
        <v>35.559525000000001</v>
      </c>
      <c r="C24" s="31">
        <v>36.684010000000001</v>
      </c>
      <c r="D24" s="31">
        <v>37.333297999999999</v>
      </c>
      <c r="E24" s="31">
        <v>37.826214</v>
      </c>
      <c r="F24" s="31">
        <v>38.214438999999999</v>
      </c>
      <c r="G24" s="31">
        <v>38.623798000000001</v>
      </c>
      <c r="H24" s="31">
        <v>39.253933000000004</v>
      </c>
      <c r="I24" s="31">
        <v>39.401836000000003</v>
      </c>
      <c r="J24" s="31">
        <v>39.528365999999998</v>
      </c>
      <c r="K24" s="31">
        <v>39.621532000000002</v>
      </c>
      <c r="L24" s="31">
        <v>39.824795000000002</v>
      </c>
      <c r="M24" s="31">
        <v>39.94614</v>
      </c>
      <c r="N24" s="31">
        <v>40.109000999999999</v>
      </c>
      <c r="O24" s="31">
        <v>40.251700999999997</v>
      </c>
      <c r="P24" s="31">
        <v>40.397278</v>
      </c>
      <c r="Q24" s="31">
        <v>40.544291999999999</v>
      </c>
      <c r="R24" s="31">
        <v>40.698813999999999</v>
      </c>
      <c r="S24" s="31">
        <v>40.867474000000001</v>
      </c>
      <c r="T24" s="31">
        <v>41.050446000000001</v>
      </c>
      <c r="U24" s="31">
        <v>41.190041000000001</v>
      </c>
      <c r="V24" s="31">
        <v>41.378349</v>
      </c>
      <c r="W24" s="31">
        <v>41.514732000000002</v>
      </c>
      <c r="X24" s="31">
        <v>41.621445000000001</v>
      </c>
      <c r="Y24" s="31">
        <v>41.733494</v>
      </c>
      <c r="Z24" s="31">
        <v>41.829974999999997</v>
      </c>
      <c r="AA24" s="31">
        <v>41.898018</v>
      </c>
      <c r="AB24" s="31">
        <v>42.038558999999999</v>
      </c>
      <c r="AC24" s="31">
        <v>42.159100000000002</v>
      </c>
      <c r="AD24" s="31">
        <v>42.285259000000003</v>
      </c>
      <c r="AE24" s="31">
        <v>42.388649000000001</v>
      </c>
      <c r="AF24" s="31">
        <v>42.505687999999999</v>
      </c>
    </row>
    <row r="25" spans="1:32">
      <c r="A25" s="3" t="s">
        <v>189</v>
      </c>
      <c r="B25" s="31">
        <v>43.332656999999998</v>
      </c>
      <c r="C25" s="31">
        <v>45.108359999999998</v>
      </c>
      <c r="D25" s="31">
        <v>45.590721000000002</v>
      </c>
      <c r="E25" s="31">
        <v>46.344467000000002</v>
      </c>
      <c r="F25" s="31">
        <v>47.070244000000002</v>
      </c>
      <c r="G25" s="31">
        <v>47.607925000000002</v>
      </c>
      <c r="H25" s="31">
        <v>48.35651</v>
      </c>
      <c r="I25" s="31">
        <v>48.466147999999997</v>
      </c>
      <c r="J25" s="31">
        <v>48.581116000000002</v>
      </c>
      <c r="K25" s="31">
        <v>48.690047999999997</v>
      </c>
      <c r="L25" s="31">
        <v>48.855915000000003</v>
      </c>
      <c r="M25" s="31">
        <v>49.056713000000002</v>
      </c>
      <c r="N25" s="31">
        <v>49.261761</v>
      </c>
      <c r="O25" s="31">
        <v>49.507111000000002</v>
      </c>
      <c r="P25" s="31">
        <v>49.749268000000001</v>
      </c>
      <c r="Q25" s="31">
        <v>50.017662000000001</v>
      </c>
      <c r="R25" s="31">
        <v>50.302115999999998</v>
      </c>
      <c r="S25" s="31">
        <v>50.606482999999997</v>
      </c>
      <c r="T25" s="31">
        <v>50.927601000000003</v>
      </c>
      <c r="U25" s="31">
        <v>51.238052000000003</v>
      </c>
      <c r="V25" s="31">
        <v>51.556919000000001</v>
      </c>
      <c r="W25" s="31">
        <v>51.820061000000003</v>
      </c>
      <c r="X25" s="31">
        <v>52.052951999999998</v>
      </c>
      <c r="Y25" s="31">
        <v>52.302273</v>
      </c>
      <c r="Z25" s="31">
        <v>52.551006000000001</v>
      </c>
      <c r="AA25" s="31">
        <v>52.786121000000001</v>
      </c>
      <c r="AB25" s="31">
        <v>53.063194000000003</v>
      </c>
      <c r="AC25" s="31">
        <v>53.379848000000003</v>
      </c>
      <c r="AD25" s="31">
        <v>53.689163000000001</v>
      </c>
      <c r="AE25" s="31">
        <v>54.011349000000003</v>
      </c>
      <c r="AF25" s="31">
        <v>54.341025999999999</v>
      </c>
    </row>
    <row r="26" spans="1:32">
      <c r="A26" s="3" t="s">
        <v>190</v>
      </c>
      <c r="B26" s="31">
        <v>31.790717999999998</v>
      </c>
      <c r="C26" s="31">
        <v>32.802833999999997</v>
      </c>
      <c r="D26" s="31">
        <v>33.318001000000002</v>
      </c>
      <c r="E26" s="31">
        <v>33.696624999999997</v>
      </c>
      <c r="F26" s="31">
        <v>33.991497000000003</v>
      </c>
      <c r="G26" s="31">
        <v>34.334408000000003</v>
      </c>
      <c r="H26" s="31">
        <v>34.904136999999999</v>
      </c>
      <c r="I26" s="31">
        <v>35.063301000000003</v>
      </c>
      <c r="J26" s="31">
        <v>35.121398999999997</v>
      </c>
      <c r="K26" s="31">
        <v>35.152676</v>
      </c>
      <c r="L26" s="31">
        <v>35.240437</v>
      </c>
      <c r="M26" s="31">
        <v>35.287022</v>
      </c>
      <c r="N26" s="31">
        <v>35.372321999999997</v>
      </c>
      <c r="O26" s="31">
        <v>35.437564999999999</v>
      </c>
      <c r="P26" s="31">
        <v>35.515025999999999</v>
      </c>
      <c r="Q26" s="31">
        <v>35.597915999999998</v>
      </c>
      <c r="R26" s="31">
        <v>35.686568999999999</v>
      </c>
      <c r="S26" s="31">
        <v>35.785324000000003</v>
      </c>
      <c r="T26" s="31">
        <v>35.890186</v>
      </c>
      <c r="U26" s="31">
        <v>35.974753999999997</v>
      </c>
      <c r="V26" s="31">
        <v>36.087676999999999</v>
      </c>
      <c r="W26" s="31">
        <v>36.158825</v>
      </c>
      <c r="X26" s="31">
        <v>36.217339000000003</v>
      </c>
      <c r="Y26" s="31">
        <v>36.282581</v>
      </c>
      <c r="Z26" s="31">
        <v>36.340091999999999</v>
      </c>
      <c r="AA26" s="31">
        <v>36.386100999999996</v>
      </c>
      <c r="AB26" s="31">
        <v>36.473334999999999</v>
      </c>
      <c r="AC26" s="31">
        <v>36.539143000000003</v>
      </c>
      <c r="AD26" s="31">
        <v>36.618755</v>
      </c>
      <c r="AE26" s="31">
        <v>36.683075000000002</v>
      </c>
      <c r="AF26" s="31">
        <v>36.761378999999998</v>
      </c>
    </row>
    <row r="27" spans="1:32">
      <c r="A27" s="3" t="s">
        <v>191</v>
      </c>
      <c r="B27" s="31">
        <v>35.434722999999998</v>
      </c>
      <c r="C27" s="31">
        <v>36.559928999999997</v>
      </c>
      <c r="D27" s="31">
        <v>37.204833999999998</v>
      </c>
      <c r="E27" s="31">
        <v>37.694220999999999</v>
      </c>
      <c r="F27" s="31">
        <v>38.078654999999998</v>
      </c>
      <c r="G27" s="31">
        <v>38.463242000000001</v>
      </c>
      <c r="H27" s="31">
        <v>38.992435</v>
      </c>
      <c r="I27" s="31">
        <v>39.107292000000001</v>
      </c>
      <c r="J27" s="31">
        <v>39.218741999999999</v>
      </c>
      <c r="K27" s="31">
        <v>39.296047000000002</v>
      </c>
      <c r="L27" s="31">
        <v>39.471226000000001</v>
      </c>
      <c r="M27" s="31">
        <v>39.562714</v>
      </c>
      <c r="N27" s="31">
        <v>39.689312000000001</v>
      </c>
      <c r="O27" s="31">
        <v>39.793934</v>
      </c>
      <c r="P27" s="31">
        <v>39.899666000000003</v>
      </c>
      <c r="Q27" s="31">
        <v>40.004364000000002</v>
      </c>
      <c r="R27" s="31">
        <v>40.114662000000003</v>
      </c>
      <c r="S27" s="31">
        <v>40.237231999999999</v>
      </c>
      <c r="T27" s="31">
        <v>40.371490000000001</v>
      </c>
      <c r="U27" s="31">
        <v>40.466324</v>
      </c>
      <c r="V27" s="31">
        <v>40.605407999999997</v>
      </c>
      <c r="W27" s="31">
        <v>40.705272999999998</v>
      </c>
      <c r="X27" s="31">
        <v>40.779609999999998</v>
      </c>
      <c r="Y27" s="31">
        <v>40.857525000000003</v>
      </c>
      <c r="Z27" s="31">
        <v>40.921996999999998</v>
      </c>
      <c r="AA27" s="31">
        <v>40.961604999999999</v>
      </c>
      <c r="AB27" s="31">
        <v>41.063358000000001</v>
      </c>
      <c r="AC27" s="31">
        <v>41.145614999999999</v>
      </c>
      <c r="AD27" s="31">
        <v>41.232857000000003</v>
      </c>
      <c r="AE27" s="31">
        <v>41.298721</v>
      </c>
      <c r="AF27" s="31">
        <v>41.376674999999999</v>
      </c>
    </row>
    <row r="28" spans="1:32">
      <c r="A28" s="3" t="s">
        <v>192</v>
      </c>
      <c r="B28" s="31">
        <v>43.062984</v>
      </c>
      <c r="C28" s="31">
        <v>44.856361</v>
      </c>
      <c r="D28" s="31">
        <v>45.339179999999999</v>
      </c>
      <c r="E28" s="31">
        <v>46.082512000000001</v>
      </c>
      <c r="F28" s="31">
        <v>46.794147000000002</v>
      </c>
      <c r="G28" s="31">
        <v>47.324184000000002</v>
      </c>
      <c r="H28" s="31">
        <v>48.051986999999997</v>
      </c>
      <c r="I28" s="31">
        <v>48.143889999999999</v>
      </c>
      <c r="J28" s="31">
        <v>48.233291999999999</v>
      </c>
      <c r="K28" s="31">
        <v>48.307322999999997</v>
      </c>
      <c r="L28" s="31">
        <v>48.425857999999998</v>
      </c>
      <c r="M28" s="31">
        <v>48.566616000000003</v>
      </c>
      <c r="N28" s="31">
        <v>48.708869999999997</v>
      </c>
      <c r="O28" s="31">
        <v>48.878948000000001</v>
      </c>
      <c r="P28" s="31">
        <v>49.042828</v>
      </c>
      <c r="Q28" s="31">
        <v>49.225208000000002</v>
      </c>
      <c r="R28" s="31">
        <v>49.419024999999998</v>
      </c>
      <c r="S28" s="31">
        <v>49.627670000000002</v>
      </c>
      <c r="T28" s="31">
        <v>49.847687000000001</v>
      </c>
      <c r="U28" s="31">
        <v>50.056106999999997</v>
      </c>
      <c r="V28" s="31">
        <v>50.273575000000001</v>
      </c>
      <c r="W28" s="31">
        <v>50.452057000000003</v>
      </c>
      <c r="X28" s="31">
        <v>50.606411000000001</v>
      </c>
      <c r="Y28" s="31">
        <v>50.772799999999997</v>
      </c>
      <c r="Z28" s="31">
        <v>50.938583000000001</v>
      </c>
      <c r="AA28" s="31">
        <v>51.093108999999998</v>
      </c>
      <c r="AB28" s="31">
        <v>51.280605000000001</v>
      </c>
      <c r="AC28" s="31">
        <v>51.493599000000003</v>
      </c>
      <c r="AD28" s="31">
        <v>51.701439000000001</v>
      </c>
      <c r="AE28" s="31">
        <v>51.915474000000003</v>
      </c>
      <c r="AF28" s="31">
        <v>52.135528999999998</v>
      </c>
    </row>
    <row r="29" spans="1:32">
      <c r="A29" s="3" t="s">
        <v>193</v>
      </c>
      <c r="B29" s="31">
        <v>31.721136000000001</v>
      </c>
      <c r="C29" s="31">
        <v>32.725299999999997</v>
      </c>
      <c r="D29" s="31">
        <v>33.237099000000001</v>
      </c>
      <c r="E29" s="31">
        <v>33.614491000000001</v>
      </c>
      <c r="F29" s="31">
        <v>33.908329000000002</v>
      </c>
      <c r="G29" s="31">
        <v>34.221316999999999</v>
      </c>
      <c r="H29" s="31">
        <v>34.665545999999999</v>
      </c>
      <c r="I29" s="31">
        <v>34.787337999999998</v>
      </c>
      <c r="J29" s="31">
        <v>34.834797000000002</v>
      </c>
      <c r="K29" s="31">
        <v>34.857765000000001</v>
      </c>
      <c r="L29" s="31">
        <v>34.926220000000001</v>
      </c>
      <c r="M29" s="31">
        <v>34.955395000000003</v>
      </c>
      <c r="N29" s="31">
        <v>35.016125000000002</v>
      </c>
      <c r="O29" s="31">
        <v>35.058846000000003</v>
      </c>
      <c r="P29" s="31">
        <v>35.112552999999998</v>
      </c>
      <c r="Q29" s="31">
        <v>35.170994</v>
      </c>
      <c r="R29" s="31">
        <v>35.234310000000001</v>
      </c>
      <c r="S29" s="31">
        <v>35.307110000000002</v>
      </c>
      <c r="T29" s="31">
        <v>35.384692999999999</v>
      </c>
      <c r="U29" s="31">
        <v>35.446201000000002</v>
      </c>
      <c r="V29" s="31">
        <v>35.531222999999997</v>
      </c>
      <c r="W29" s="31">
        <v>35.584885</v>
      </c>
      <c r="X29" s="31">
        <v>35.628413999999999</v>
      </c>
      <c r="Y29" s="31">
        <v>35.677470999999997</v>
      </c>
      <c r="Z29" s="31">
        <v>35.720672999999998</v>
      </c>
      <c r="AA29" s="31">
        <v>35.754703999999997</v>
      </c>
      <c r="AB29" s="31">
        <v>35.821762</v>
      </c>
      <c r="AC29" s="31">
        <v>35.871155000000002</v>
      </c>
      <c r="AD29" s="31">
        <v>35.932364999999997</v>
      </c>
      <c r="AE29" s="31">
        <v>35.980418999999998</v>
      </c>
      <c r="AF29" s="31">
        <v>36.040646000000002</v>
      </c>
    </row>
    <row r="30" spans="1:32">
      <c r="A30" s="3" t="s">
        <v>194</v>
      </c>
      <c r="B30" s="31">
        <v>28.906548000000001</v>
      </c>
      <c r="C30" s="31">
        <v>29.823937999999998</v>
      </c>
      <c r="D30" s="31">
        <v>30.350573000000001</v>
      </c>
      <c r="E30" s="31">
        <v>30.749773000000001</v>
      </c>
      <c r="F30" s="31">
        <v>31.063206000000001</v>
      </c>
      <c r="G30" s="31">
        <v>31.376944000000002</v>
      </c>
      <c r="H30" s="31">
        <v>31.808617000000002</v>
      </c>
      <c r="I30" s="31">
        <v>31.902322999999999</v>
      </c>
      <c r="J30" s="31">
        <v>31.993428999999999</v>
      </c>
      <c r="K30" s="31">
        <v>32.056624999999997</v>
      </c>
      <c r="L30" s="31">
        <v>32.199866999999998</v>
      </c>
      <c r="M30" s="31">
        <v>32.274590000000003</v>
      </c>
      <c r="N30" s="31">
        <v>32.378010000000003</v>
      </c>
      <c r="O30" s="31">
        <v>32.463420999999997</v>
      </c>
      <c r="P30" s="31">
        <v>32.549728000000002</v>
      </c>
      <c r="Q30" s="31">
        <v>32.635151</v>
      </c>
      <c r="R30" s="31">
        <v>32.725140000000003</v>
      </c>
      <c r="S30" s="31">
        <v>32.825138000000003</v>
      </c>
      <c r="T30" s="31">
        <v>32.934696000000002</v>
      </c>
      <c r="U30" s="31">
        <v>33.012000999999998</v>
      </c>
      <c r="V30" s="31">
        <v>33.125492000000001</v>
      </c>
      <c r="W30" s="31">
        <v>33.206969999999998</v>
      </c>
      <c r="X30" s="31">
        <v>33.267592999999998</v>
      </c>
      <c r="Y30" s="31">
        <v>33.331119999999999</v>
      </c>
      <c r="Z30" s="31">
        <v>33.383636000000003</v>
      </c>
      <c r="AA30" s="31">
        <v>33.415832999999999</v>
      </c>
      <c r="AB30" s="31">
        <v>33.498821</v>
      </c>
      <c r="AC30" s="31">
        <v>33.565849</v>
      </c>
      <c r="AD30" s="31">
        <v>33.636940000000003</v>
      </c>
      <c r="AE30" s="31">
        <v>33.690544000000003</v>
      </c>
      <c r="AF30" s="31">
        <v>33.754027999999998</v>
      </c>
    </row>
    <row r="31" spans="1:32">
      <c r="A31" s="3" t="s">
        <v>195</v>
      </c>
      <c r="B31" s="31">
        <v>35.165866999999999</v>
      </c>
      <c r="C31" s="31">
        <v>36.630367</v>
      </c>
      <c r="D31" s="31">
        <v>37.024642999999998</v>
      </c>
      <c r="E31" s="31">
        <v>37.631659999999997</v>
      </c>
      <c r="F31" s="31">
        <v>38.212791000000003</v>
      </c>
      <c r="G31" s="31">
        <v>38.645626</v>
      </c>
      <c r="H31" s="31">
        <v>39.239960000000004</v>
      </c>
      <c r="I31" s="31">
        <v>39.315010000000001</v>
      </c>
      <c r="J31" s="31">
        <v>39.388016</v>
      </c>
      <c r="K31" s="31">
        <v>39.448470999999998</v>
      </c>
      <c r="L31" s="31">
        <v>39.545268999999998</v>
      </c>
      <c r="M31" s="31">
        <v>39.660212999999999</v>
      </c>
      <c r="N31" s="31">
        <v>39.776381999999998</v>
      </c>
      <c r="O31" s="31">
        <v>39.915272000000002</v>
      </c>
      <c r="P31" s="31">
        <v>40.049095000000001</v>
      </c>
      <c r="Q31" s="31">
        <v>40.198031999999998</v>
      </c>
      <c r="R31" s="31">
        <v>40.356304000000002</v>
      </c>
      <c r="S31" s="31">
        <v>40.526688</v>
      </c>
      <c r="T31" s="31">
        <v>40.706356</v>
      </c>
      <c r="U31" s="31">
        <v>40.876556000000001</v>
      </c>
      <c r="V31" s="31">
        <v>41.054141999999999</v>
      </c>
      <c r="W31" s="31">
        <v>41.199894</v>
      </c>
      <c r="X31" s="31">
        <v>41.325943000000002</v>
      </c>
      <c r="Y31" s="31">
        <v>41.461818999999998</v>
      </c>
      <c r="Z31" s="31">
        <v>41.597197999999999</v>
      </c>
      <c r="AA31" s="31">
        <v>41.723385</v>
      </c>
      <c r="AB31" s="31">
        <v>41.876499000000003</v>
      </c>
      <c r="AC31" s="31">
        <v>42.050434000000003</v>
      </c>
      <c r="AD31" s="31">
        <v>42.220157999999998</v>
      </c>
      <c r="AE31" s="31">
        <v>42.394942999999998</v>
      </c>
      <c r="AF31" s="31">
        <v>42.574641999999997</v>
      </c>
    </row>
    <row r="32" spans="1:32">
      <c r="A32" s="3" t="s">
        <v>196</v>
      </c>
      <c r="B32" s="31">
        <v>25.864083999999998</v>
      </c>
      <c r="C32" s="31">
        <v>26.682836999999999</v>
      </c>
      <c r="D32" s="31">
        <v>27.100135999999999</v>
      </c>
      <c r="E32" s="31">
        <v>27.407844999999998</v>
      </c>
      <c r="F32" s="31">
        <v>27.647428999999999</v>
      </c>
      <c r="G32" s="31">
        <v>27.902626000000001</v>
      </c>
      <c r="H32" s="31">
        <v>28.264831999999998</v>
      </c>
      <c r="I32" s="31">
        <v>28.364135999999998</v>
      </c>
      <c r="J32" s="31">
        <v>28.402832</v>
      </c>
      <c r="K32" s="31">
        <v>28.421558000000001</v>
      </c>
      <c r="L32" s="31">
        <v>28.477374999999999</v>
      </c>
      <c r="M32" s="31">
        <v>28.501162000000001</v>
      </c>
      <c r="N32" s="31">
        <v>28.550678000000001</v>
      </c>
      <c r="O32" s="31">
        <v>28.585512000000001</v>
      </c>
      <c r="P32" s="31">
        <v>28.629303</v>
      </c>
      <c r="Q32" s="31">
        <v>28.676952</v>
      </c>
      <c r="R32" s="31">
        <v>28.728579</v>
      </c>
      <c r="S32" s="31">
        <v>28.787935000000001</v>
      </c>
      <c r="T32" s="31">
        <v>28.851194</v>
      </c>
      <c r="U32" s="31">
        <v>28.901346</v>
      </c>
      <c r="V32" s="31">
        <v>28.970669000000001</v>
      </c>
      <c r="W32" s="31">
        <v>29.014420999999999</v>
      </c>
      <c r="X32" s="31">
        <v>29.049913</v>
      </c>
      <c r="Y32" s="31">
        <v>29.089912000000002</v>
      </c>
      <c r="Z32" s="31">
        <v>29.125136999999999</v>
      </c>
      <c r="AA32" s="31">
        <v>29.152885000000001</v>
      </c>
      <c r="AB32" s="31">
        <v>29.207560999999998</v>
      </c>
      <c r="AC32" s="31">
        <v>29.247834999999998</v>
      </c>
      <c r="AD32" s="31">
        <v>29.297743000000001</v>
      </c>
      <c r="AE32" s="31">
        <v>29.336924</v>
      </c>
      <c r="AF32" s="31">
        <v>29.386030000000002</v>
      </c>
    </row>
    <row r="33" spans="1:33">
      <c r="A33" s="72" t="s">
        <v>197</v>
      </c>
      <c r="B33" s="31">
        <v>24.011631000000001</v>
      </c>
      <c r="C33" s="31">
        <v>24.49362</v>
      </c>
      <c r="D33" s="31">
        <v>24.99033</v>
      </c>
      <c r="E33" s="31">
        <v>25.494662999999999</v>
      </c>
      <c r="F33" s="31">
        <v>25.999084</v>
      </c>
      <c r="G33" s="31">
        <v>26.487638</v>
      </c>
      <c r="H33" s="31">
        <v>26.960497</v>
      </c>
      <c r="I33" s="31">
        <v>27.396156000000001</v>
      </c>
      <c r="J33" s="31">
        <v>27.806992999999999</v>
      </c>
      <c r="K33" s="31">
        <v>28.193567000000002</v>
      </c>
      <c r="L33" s="31">
        <v>28.559021000000001</v>
      </c>
      <c r="M33" s="31">
        <v>28.90119</v>
      </c>
      <c r="N33" s="31">
        <v>29.224095999999999</v>
      </c>
      <c r="O33" s="31">
        <v>29.524984</v>
      </c>
      <c r="P33" s="31">
        <v>29.805897000000002</v>
      </c>
      <c r="Q33" s="31">
        <v>30.068491000000002</v>
      </c>
      <c r="R33" s="31">
        <v>30.311461999999999</v>
      </c>
      <c r="S33" s="31">
        <v>30.538170000000001</v>
      </c>
      <c r="T33" s="31">
        <v>30.749134000000002</v>
      </c>
      <c r="U33" s="31">
        <v>30.943296</v>
      </c>
      <c r="V33" s="31">
        <v>31.121948</v>
      </c>
      <c r="W33" s="31">
        <v>31.288243999999999</v>
      </c>
      <c r="X33" s="31">
        <v>31.441230999999998</v>
      </c>
      <c r="Y33" s="31">
        <v>31.581344999999999</v>
      </c>
      <c r="Z33" s="31">
        <v>31.709924999999998</v>
      </c>
      <c r="AA33" s="31">
        <v>31.830399</v>
      </c>
      <c r="AB33" s="31">
        <v>31.944506000000001</v>
      </c>
      <c r="AC33" s="31">
        <v>32.051380000000002</v>
      </c>
      <c r="AD33" s="31">
        <v>32.152484999999999</v>
      </c>
      <c r="AE33" s="31">
        <v>32.246841000000003</v>
      </c>
      <c r="AF33" s="31">
        <v>32.335819000000001</v>
      </c>
    </row>
    <row r="34" spans="1:33">
      <c r="A34" s="58" t="s">
        <v>471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47">
        <f>V33/B33-1</f>
        <v>0.29611970132307963</v>
      </c>
      <c r="W34" s="31"/>
      <c r="Y34" s="31"/>
      <c r="Z34" s="31"/>
      <c r="AA34" s="31"/>
      <c r="AB34" s="31"/>
      <c r="AC34" s="31"/>
      <c r="AD34" s="31"/>
      <c r="AE34" s="31"/>
      <c r="AF34" s="47">
        <f>AF33/B33-1</f>
        <v>0.34667316018641126</v>
      </c>
    </row>
    <row r="35" spans="1:33">
      <c r="A35" s="3" t="s">
        <v>198</v>
      </c>
      <c r="B35" s="31">
        <v>15.201252999999999</v>
      </c>
      <c r="C35" s="31">
        <v>15.355183</v>
      </c>
      <c r="D35" s="31">
        <v>15.453816</v>
      </c>
      <c r="E35" s="31">
        <v>15.629035</v>
      </c>
      <c r="F35" s="31">
        <v>15.824693999999999</v>
      </c>
      <c r="G35" s="31">
        <v>16.066853999999999</v>
      </c>
      <c r="H35" s="31">
        <v>16.315256000000002</v>
      </c>
      <c r="I35" s="31">
        <v>16.549543</v>
      </c>
      <c r="J35" s="31">
        <v>16.588885999999999</v>
      </c>
      <c r="K35" s="31">
        <v>16.705376000000001</v>
      </c>
      <c r="L35" s="31">
        <v>16.787448999999999</v>
      </c>
      <c r="M35" s="31">
        <v>16.767828000000002</v>
      </c>
      <c r="N35" s="31">
        <v>16.786064</v>
      </c>
      <c r="O35" s="31">
        <v>16.785177000000001</v>
      </c>
      <c r="P35" s="31">
        <v>16.784832000000002</v>
      </c>
      <c r="Q35" s="31">
        <v>16.784492</v>
      </c>
      <c r="R35" s="31">
        <v>16.782982000000001</v>
      </c>
      <c r="S35" s="31">
        <v>16.772402</v>
      </c>
      <c r="T35" s="31">
        <v>16.759968000000001</v>
      </c>
      <c r="U35" s="31">
        <v>16.753847</v>
      </c>
      <c r="V35" s="31">
        <v>16.739564999999999</v>
      </c>
      <c r="W35" s="31">
        <v>16.732258000000002</v>
      </c>
      <c r="X35" s="31">
        <v>16.723436</v>
      </c>
      <c r="Y35" s="31">
        <v>16.713588999999999</v>
      </c>
      <c r="Z35" s="31">
        <v>16.703699</v>
      </c>
      <c r="AA35" s="31">
        <v>16.694199000000001</v>
      </c>
      <c r="AB35" s="31">
        <v>16.683150999999999</v>
      </c>
      <c r="AC35" s="31">
        <v>16.688274</v>
      </c>
      <c r="AD35" s="31">
        <v>16.693066000000002</v>
      </c>
      <c r="AE35" s="31">
        <v>16.705228999999999</v>
      </c>
      <c r="AF35" s="31">
        <v>16.724495000000001</v>
      </c>
    </row>
    <row r="36" spans="1:33">
      <c r="A36" s="3" t="s">
        <v>199</v>
      </c>
      <c r="B36" s="31">
        <v>14.04214</v>
      </c>
      <c r="C36" s="31">
        <v>14.213316000000001</v>
      </c>
      <c r="D36" s="31">
        <v>14.400014000000001</v>
      </c>
      <c r="E36" s="31">
        <v>14.593836</v>
      </c>
      <c r="F36" s="31">
        <v>14.781700000000001</v>
      </c>
      <c r="G36" s="31">
        <v>14.922821000000001</v>
      </c>
      <c r="H36" s="31">
        <v>15.073496</v>
      </c>
      <c r="I36" s="31">
        <v>15.232269000000001</v>
      </c>
      <c r="J36" s="31">
        <v>15.382192999999999</v>
      </c>
      <c r="K36" s="31">
        <v>15.533585</v>
      </c>
      <c r="L36" s="31">
        <v>15.676189000000001</v>
      </c>
      <c r="M36" s="31">
        <v>15.805425</v>
      </c>
      <c r="N36" s="31">
        <v>15.920070000000001</v>
      </c>
      <c r="O36" s="31">
        <v>16.021121999999998</v>
      </c>
      <c r="P36" s="31">
        <v>16.107089999999999</v>
      </c>
      <c r="Q36" s="31">
        <v>16.185827</v>
      </c>
      <c r="R36" s="31">
        <v>16.253571000000001</v>
      </c>
      <c r="S36" s="31">
        <v>16.306384999999999</v>
      </c>
      <c r="T36" s="31">
        <v>16.3566</v>
      </c>
      <c r="U36" s="31">
        <v>16.401613000000001</v>
      </c>
      <c r="V36" s="31">
        <v>16.439768000000001</v>
      </c>
      <c r="W36" s="31">
        <v>16.471526999999998</v>
      </c>
      <c r="X36" s="31">
        <v>16.505562000000001</v>
      </c>
      <c r="Y36" s="31">
        <v>16.527270999999999</v>
      </c>
      <c r="Z36" s="31">
        <v>16.542200000000001</v>
      </c>
      <c r="AA36" s="31">
        <v>16.555029000000001</v>
      </c>
      <c r="AB36" s="31">
        <v>16.547198999999999</v>
      </c>
      <c r="AC36" s="31">
        <v>16.562515000000001</v>
      </c>
      <c r="AD36" s="31">
        <v>16.582225999999999</v>
      </c>
      <c r="AE36" s="31">
        <v>16.604101</v>
      </c>
      <c r="AF36" s="31">
        <v>16.627987000000001</v>
      </c>
    </row>
    <row r="37" spans="1:33">
      <c r="A37" s="72" t="s">
        <v>200</v>
      </c>
      <c r="B37" s="31">
        <v>7.2381840000000004</v>
      </c>
      <c r="C37" s="31">
        <v>7.3106289999999996</v>
      </c>
      <c r="D37" s="31">
        <v>7.3899419999999996</v>
      </c>
      <c r="E37" s="31">
        <v>7.4766199999999996</v>
      </c>
      <c r="F37" s="31">
        <v>7.5748949999999997</v>
      </c>
      <c r="G37" s="31">
        <v>7.6872590000000001</v>
      </c>
      <c r="H37" s="31">
        <v>7.811744</v>
      </c>
      <c r="I37" s="31">
        <v>7.9480810000000002</v>
      </c>
      <c r="J37" s="31">
        <v>8.0881100000000004</v>
      </c>
      <c r="K37" s="31">
        <v>8.2363879999999998</v>
      </c>
      <c r="L37" s="31">
        <v>8.3898849999999996</v>
      </c>
      <c r="M37" s="31">
        <v>8.5456950000000003</v>
      </c>
      <c r="N37" s="31">
        <v>8.6975180000000005</v>
      </c>
      <c r="O37" s="31">
        <v>8.8389310000000005</v>
      </c>
      <c r="P37" s="31">
        <v>8.9690670000000008</v>
      </c>
      <c r="Q37" s="31">
        <v>9.0871860000000009</v>
      </c>
      <c r="R37" s="31">
        <v>9.1944230000000005</v>
      </c>
      <c r="S37" s="31">
        <v>9.2917489999999994</v>
      </c>
      <c r="T37" s="31">
        <v>9.3801190000000005</v>
      </c>
      <c r="U37" s="31">
        <v>9.4605910000000009</v>
      </c>
      <c r="V37" s="31">
        <v>9.5333299999999994</v>
      </c>
      <c r="W37" s="31">
        <v>9.6002939999999999</v>
      </c>
      <c r="X37" s="31">
        <v>9.6593630000000008</v>
      </c>
      <c r="Y37" s="31">
        <v>9.7107510000000001</v>
      </c>
      <c r="Z37" s="31">
        <v>9.7559269999999998</v>
      </c>
      <c r="AA37" s="31">
        <v>9.7982410000000009</v>
      </c>
      <c r="AB37" s="31">
        <v>9.8399789999999996</v>
      </c>
      <c r="AC37" s="31">
        <v>9.8814709999999994</v>
      </c>
      <c r="AD37" s="31">
        <v>9.9219279999999994</v>
      </c>
      <c r="AE37" s="31">
        <v>9.9610409999999998</v>
      </c>
      <c r="AF37" s="31">
        <v>9.9996329999999993</v>
      </c>
    </row>
    <row r="38" spans="1:33">
      <c r="A38" s="58" t="s">
        <v>471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47">
        <f>V37/B37-1</f>
        <v>0.31708865096549066</v>
      </c>
      <c r="W38" s="47">
        <f>V36/B36-1</f>
        <v>0.17074519980572767</v>
      </c>
      <c r="Y38" s="31"/>
      <c r="Z38" s="31"/>
      <c r="AA38" s="31"/>
      <c r="AB38" s="31"/>
      <c r="AC38" s="31"/>
      <c r="AD38" s="31"/>
      <c r="AE38" s="31"/>
      <c r="AF38" s="47">
        <f>AF37/B37-1</f>
        <v>0.38151130172982595</v>
      </c>
      <c r="AG38" s="47">
        <f>AF36/B36-1</f>
        <v>0.18414906844683232</v>
      </c>
    </row>
    <row r="39" spans="1:33">
      <c r="A39" s="28" t="s">
        <v>201</v>
      </c>
    </row>
    <row r="40" spans="1:33">
      <c r="A40" s="3" t="s">
        <v>202</v>
      </c>
      <c r="B40" s="31">
        <v>71.028343000000007</v>
      </c>
      <c r="C40" s="31">
        <v>72.220389999999995</v>
      </c>
      <c r="D40" s="31">
        <v>72.564667</v>
      </c>
      <c r="E40" s="31">
        <v>73.077133000000003</v>
      </c>
      <c r="F40" s="31">
        <v>73.849853999999993</v>
      </c>
      <c r="G40" s="31">
        <v>74.425162999999998</v>
      </c>
      <c r="H40" s="31">
        <v>74.927543999999997</v>
      </c>
      <c r="I40" s="31">
        <v>75.429169000000002</v>
      </c>
      <c r="J40" s="31">
        <v>75.919990999999996</v>
      </c>
      <c r="K40" s="31">
        <v>76.401756000000006</v>
      </c>
      <c r="L40" s="31">
        <v>76.913512999999995</v>
      </c>
      <c r="M40" s="31">
        <v>77.444984000000005</v>
      </c>
      <c r="N40" s="31">
        <v>78.005836000000002</v>
      </c>
      <c r="O40" s="31">
        <v>78.598488000000003</v>
      </c>
      <c r="P40" s="31">
        <v>79.204361000000006</v>
      </c>
      <c r="Q40" s="31">
        <v>79.826790000000003</v>
      </c>
      <c r="R40" s="31">
        <v>80.448372000000006</v>
      </c>
      <c r="S40" s="31">
        <v>81.070091000000005</v>
      </c>
      <c r="T40" s="31">
        <v>81.685203999999999</v>
      </c>
      <c r="U40" s="31">
        <v>82.280083000000005</v>
      </c>
      <c r="V40" s="31">
        <v>82.864433000000005</v>
      </c>
      <c r="W40" s="31">
        <v>83.445746999999997</v>
      </c>
      <c r="X40" s="31">
        <v>84.029929999999993</v>
      </c>
      <c r="Y40" s="31">
        <v>84.622078000000002</v>
      </c>
      <c r="Z40" s="31">
        <v>85.195296999999997</v>
      </c>
      <c r="AA40" s="31">
        <v>85.747985999999997</v>
      </c>
      <c r="AB40" s="31">
        <v>86.293166999999997</v>
      </c>
      <c r="AC40" s="31">
        <v>86.829903000000002</v>
      </c>
      <c r="AD40" s="31">
        <v>87.385756999999998</v>
      </c>
      <c r="AE40" s="31">
        <v>87.936958000000004</v>
      </c>
      <c r="AF40" s="31">
        <v>88.485016000000002</v>
      </c>
    </row>
    <row r="41" spans="1:33">
      <c r="A41" s="28" t="s">
        <v>203</v>
      </c>
    </row>
    <row r="42" spans="1:33">
      <c r="A42" s="3" t="s">
        <v>181</v>
      </c>
      <c r="B42" s="31">
        <v>3.4893709999999998</v>
      </c>
      <c r="C42" s="31">
        <v>3.512003</v>
      </c>
      <c r="D42" s="31">
        <v>3.5347819999999999</v>
      </c>
      <c r="E42" s="31">
        <v>3.5577100000000002</v>
      </c>
      <c r="F42" s="31">
        <v>3.5807850000000001</v>
      </c>
      <c r="G42" s="31">
        <v>3.6040100000000002</v>
      </c>
      <c r="H42" s="31">
        <v>3.627386</v>
      </c>
      <c r="I42" s="31">
        <v>3.6509140000000002</v>
      </c>
      <c r="J42" s="31">
        <v>3.6745939999999999</v>
      </c>
      <c r="K42" s="31">
        <v>3.6984279999999998</v>
      </c>
      <c r="L42" s="31">
        <v>3.7224159999999999</v>
      </c>
      <c r="M42" s="31">
        <v>3.7465600000000001</v>
      </c>
      <c r="N42" s="31">
        <v>3.7708599999999999</v>
      </c>
      <c r="O42" s="31">
        <v>3.795318</v>
      </c>
      <c r="P42" s="31">
        <v>3.8199350000000001</v>
      </c>
      <c r="Q42" s="31">
        <v>3.8447119999999999</v>
      </c>
      <c r="R42" s="31">
        <v>3.8696489999999999</v>
      </c>
      <c r="S42" s="31">
        <v>3.8947479999999999</v>
      </c>
      <c r="T42" s="31">
        <v>3.9200089999999999</v>
      </c>
      <c r="U42" s="31">
        <v>3.9454349999999998</v>
      </c>
      <c r="V42" s="31">
        <v>3.971025</v>
      </c>
      <c r="W42" s="31">
        <v>3.9967820000000001</v>
      </c>
      <c r="X42" s="31">
        <v>4.0227050000000002</v>
      </c>
      <c r="Y42" s="31">
        <v>4.0487970000000004</v>
      </c>
      <c r="Z42" s="31">
        <v>4.0750580000000003</v>
      </c>
      <c r="AA42" s="31">
        <v>4.1014889999999999</v>
      </c>
      <c r="AB42" s="31">
        <v>4.1280910000000004</v>
      </c>
      <c r="AC42" s="31">
        <v>4.1548660000000002</v>
      </c>
      <c r="AD42" s="31">
        <v>4.1818150000000003</v>
      </c>
      <c r="AE42" s="31">
        <v>4.208939</v>
      </c>
      <c r="AF42" s="31">
        <v>4.2362380000000002</v>
      </c>
    </row>
    <row r="43" spans="1:33">
      <c r="A43" s="3" t="s">
        <v>182</v>
      </c>
      <c r="B43" s="31">
        <v>4.8419600000000003</v>
      </c>
      <c r="C43" s="31">
        <v>4.8707260000000003</v>
      </c>
      <c r="D43" s="31">
        <v>4.8996630000000003</v>
      </c>
      <c r="E43" s="31">
        <v>4.9287720000000004</v>
      </c>
      <c r="F43" s="31">
        <v>4.9580539999999997</v>
      </c>
      <c r="G43" s="31">
        <v>4.9875090000000002</v>
      </c>
      <c r="H43" s="31">
        <v>5.0171400000000004</v>
      </c>
      <c r="I43" s="31">
        <v>5.0469470000000003</v>
      </c>
      <c r="J43" s="31">
        <v>5.0769310000000001</v>
      </c>
      <c r="K43" s="31">
        <v>5.1070919999999997</v>
      </c>
      <c r="L43" s="31">
        <v>5.1374339999999998</v>
      </c>
      <c r="M43" s="31">
        <v>5.1679550000000001</v>
      </c>
      <c r="N43" s="31">
        <v>5.198658</v>
      </c>
      <c r="O43" s="31">
        <v>5.2295429999999996</v>
      </c>
      <c r="P43" s="31">
        <v>5.2606109999999999</v>
      </c>
      <c r="Q43" s="31">
        <v>5.2918640000000003</v>
      </c>
      <c r="R43" s="31">
        <v>5.3233030000000001</v>
      </c>
      <c r="S43" s="31">
        <v>5.3549290000000003</v>
      </c>
      <c r="T43" s="31">
        <v>5.3867419999999999</v>
      </c>
      <c r="U43" s="31">
        <v>5.4187450000000004</v>
      </c>
      <c r="V43" s="31">
        <v>5.4509379999999998</v>
      </c>
      <c r="W43" s="31">
        <v>5.4833220000000003</v>
      </c>
      <c r="X43" s="31">
        <v>5.515898</v>
      </c>
      <c r="Y43" s="31">
        <v>5.548667</v>
      </c>
      <c r="Z43" s="31">
        <v>5.5816319999999999</v>
      </c>
      <c r="AA43" s="31">
        <v>5.6147919999999996</v>
      </c>
      <c r="AB43" s="31">
        <v>5.6481500000000002</v>
      </c>
      <c r="AC43" s="31">
        <v>5.681705</v>
      </c>
      <c r="AD43" s="31">
        <v>5.7154600000000002</v>
      </c>
      <c r="AE43" s="31">
        <v>5.7494160000000001</v>
      </c>
      <c r="AF43" s="31">
        <v>5.7835729999999996</v>
      </c>
    </row>
    <row r="44" spans="1:33">
      <c r="A44" s="28" t="s">
        <v>204</v>
      </c>
    </row>
    <row r="45" spans="1:33">
      <c r="A45" s="28" t="s">
        <v>205</v>
      </c>
    </row>
    <row r="46" spans="1:33">
      <c r="A46" s="3" t="s">
        <v>206</v>
      </c>
      <c r="B46" s="25">
        <v>13.671303</v>
      </c>
      <c r="C46" s="25">
        <v>14.31452</v>
      </c>
      <c r="D46" s="25">
        <v>14.303330000000001</v>
      </c>
      <c r="E46" s="25">
        <v>14.308396999999999</v>
      </c>
      <c r="F46" s="25">
        <v>14.256598</v>
      </c>
      <c r="G46" s="25">
        <v>14.176140999999999</v>
      </c>
      <c r="H46" s="25">
        <v>14.078118999999999</v>
      </c>
      <c r="I46" s="25">
        <v>13.976815</v>
      </c>
      <c r="J46" s="25">
        <v>13.878121999999999</v>
      </c>
      <c r="K46" s="25">
        <v>13.768432000000001</v>
      </c>
      <c r="L46" s="25">
        <v>13.669912999999999</v>
      </c>
      <c r="M46" s="25">
        <v>13.575455</v>
      </c>
      <c r="N46" s="25">
        <v>13.488398</v>
      </c>
      <c r="O46" s="25">
        <v>13.423621000000001</v>
      </c>
      <c r="P46" s="25">
        <v>13.372301</v>
      </c>
      <c r="Q46" s="25">
        <v>13.328881000000001</v>
      </c>
      <c r="R46" s="25">
        <v>13.286728999999999</v>
      </c>
      <c r="S46" s="25">
        <v>13.246257</v>
      </c>
      <c r="T46" s="25">
        <v>13.21139</v>
      </c>
      <c r="U46" s="25">
        <v>13.189525</v>
      </c>
      <c r="V46" s="25">
        <v>13.176627999999999</v>
      </c>
      <c r="W46" s="25">
        <v>13.16408</v>
      </c>
      <c r="X46" s="25">
        <v>13.164543</v>
      </c>
      <c r="Y46" s="25">
        <v>13.175846999999999</v>
      </c>
      <c r="Z46" s="25">
        <v>13.192310000000001</v>
      </c>
      <c r="AA46" s="25">
        <v>13.206203</v>
      </c>
      <c r="AB46" s="25">
        <v>13.222257000000001</v>
      </c>
      <c r="AC46" s="25">
        <v>13.241574</v>
      </c>
      <c r="AD46" s="25">
        <v>13.266640000000001</v>
      </c>
      <c r="AE46" s="25">
        <v>13.297891</v>
      </c>
      <c r="AF46" s="25">
        <v>13.329485</v>
      </c>
    </row>
    <row r="47" spans="1:33">
      <c r="A47" s="58" t="s">
        <v>471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47">
        <f>V46/B46-1</f>
        <v>-3.6183456690265792E-2</v>
      </c>
      <c r="W47" s="25"/>
      <c r="Y47" s="25"/>
      <c r="Z47" s="25"/>
      <c r="AA47" s="25"/>
      <c r="AB47" s="25"/>
      <c r="AC47" s="25"/>
      <c r="AD47" s="25"/>
      <c r="AE47" s="25"/>
      <c r="AF47" s="47">
        <f>AF46/B46-1</f>
        <v>-2.5002591194123958E-2</v>
      </c>
    </row>
    <row r="48" spans="1:33">
      <c r="A48" s="3" t="s">
        <v>207</v>
      </c>
      <c r="B48" s="25">
        <v>0.80038699999999996</v>
      </c>
      <c r="C48" s="25">
        <v>0.824125</v>
      </c>
      <c r="D48" s="25">
        <v>0.83617799999999998</v>
      </c>
      <c r="E48" s="25">
        <v>0.83818499999999996</v>
      </c>
      <c r="F48" s="25">
        <v>0.841109</v>
      </c>
      <c r="G48" s="25">
        <v>0.84806099999999995</v>
      </c>
      <c r="H48" s="25">
        <v>0.85120600000000002</v>
      </c>
      <c r="I48" s="25">
        <v>0.852634</v>
      </c>
      <c r="J48" s="25">
        <v>0.85334100000000002</v>
      </c>
      <c r="K48" s="25">
        <v>0.85313899999999998</v>
      </c>
      <c r="L48" s="25">
        <v>0.85419800000000001</v>
      </c>
      <c r="M48" s="25">
        <v>0.85696499999999998</v>
      </c>
      <c r="N48" s="25">
        <v>0.86006400000000005</v>
      </c>
      <c r="O48" s="25">
        <v>0.86418700000000004</v>
      </c>
      <c r="P48" s="25">
        <v>0.87027200000000005</v>
      </c>
      <c r="Q48" s="25">
        <v>0.87683199999999994</v>
      </c>
      <c r="R48" s="25">
        <v>0.88265099999999996</v>
      </c>
      <c r="S48" s="25">
        <v>0.88892199999999999</v>
      </c>
      <c r="T48" s="25">
        <v>0.89632400000000001</v>
      </c>
      <c r="U48" s="25">
        <v>0.90395000000000003</v>
      </c>
      <c r="V48" s="25">
        <v>0.91157100000000002</v>
      </c>
      <c r="W48" s="25">
        <v>0.92086299999999999</v>
      </c>
      <c r="X48" s="25">
        <v>0.93132000000000004</v>
      </c>
      <c r="Y48" s="25">
        <v>0.94299999999999995</v>
      </c>
      <c r="Z48" s="25">
        <v>0.95448900000000003</v>
      </c>
      <c r="AA48" s="25">
        <v>0.96569400000000005</v>
      </c>
      <c r="AB48" s="25">
        <v>0.97780900000000004</v>
      </c>
      <c r="AC48" s="25">
        <v>0.98829999999999996</v>
      </c>
      <c r="AD48" s="25">
        <v>0.99942799999999998</v>
      </c>
      <c r="AE48" s="25">
        <v>1.01142</v>
      </c>
      <c r="AF48" s="25">
        <v>1.023431</v>
      </c>
    </row>
    <row r="49" spans="1:32">
      <c r="A49" s="3" t="s">
        <v>208</v>
      </c>
      <c r="B49" s="25">
        <v>0.124219</v>
      </c>
      <c r="C49" s="25">
        <v>0.15560299999999999</v>
      </c>
      <c r="D49" s="25">
        <v>0.17824799999999999</v>
      </c>
      <c r="E49" s="25">
        <v>0.19545999999999999</v>
      </c>
      <c r="F49" s="25">
        <v>0.20796899999999999</v>
      </c>
      <c r="G49" s="25">
        <v>0.217173</v>
      </c>
      <c r="H49" s="25">
        <v>0.22372700000000001</v>
      </c>
      <c r="I49" s="25">
        <v>0.22850599999999999</v>
      </c>
      <c r="J49" s="25">
        <v>0.23133200000000001</v>
      </c>
      <c r="K49" s="25">
        <v>0.23314199999999999</v>
      </c>
      <c r="L49" s="25">
        <v>0.23496500000000001</v>
      </c>
      <c r="M49" s="25">
        <v>0.235624</v>
      </c>
      <c r="N49" s="25">
        <v>0.23652599999999999</v>
      </c>
      <c r="O49" s="25">
        <v>0.23686699999999999</v>
      </c>
      <c r="P49" s="25">
        <v>0.23699400000000001</v>
      </c>
      <c r="Q49" s="25">
        <v>0.23697099999999999</v>
      </c>
      <c r="R49" s="25">
        <v>0.236901</v>
      </c>
      <c r="S49" s="25">
        <v>0.236676</v>
      </c>
      <c r="T49" s="25">
        <v>0.23635400000000001</v>
      </c>
      <c r="U49" s="25">
        <v>0.23574899999999999</v>
      </c>
      <c r="V49" s="25">
        <v>0.23542099999999999</v>
      </c>
      <c r="W49" s="25">
        <v>0.23472100000000001</v>
      </c>
      <c r="X49" s="25">
        <v>0.23394400000000001</v>
      </c>
      <c r="Y49" s="25">
        <v>0.23314099999999999</v>
      </c>
      <c r="Z49" s="25">
        <v>0.232267</v>
      </c>
      <c r="AA49" s="25">
        <v>0.231266</v>
      </c>
      <c r="AB49" s="25">
        <v>0.23055400000000001</v>
      </c>
      <c r="AC49" s="25">
        <v>0.22966200000000001</v>
      </c>
      <c r="AD49" s="25">
        <v>0.22886600000000001</v>
      </c>
      <c r="AE49" s="25">
        <v>0.22806100000000001</v>
      </c>
      <c r="AF49" s="25">
        <v>0.22742000000000001</v>
      </c>
    </row>
    <row r="50" spans="1:32">
      <c r="A50" s="3" t="s">
        <v>209</v>
      </c>
      <c r="B50" s="25">
        <v>5.2159199999999997</v>
      </c>
      <c r="C50" s="25">
        <v>5.3152980000000003</v>
      </c>
      <c r="D50" s="25">
        <v>5.4481669999999998</v>
      </c>
      <c r="E50" s="25">
        <v>5.454726</v>
      </c>
      <c r="F50" s="25">
        <v>5.4643699999999997</v>
      </c>
      <c r="G50" s="25">
        <v>5.481522</v>
      </c>
      <c r="H50" s="25">
        <v>5.4570720000000001</v>
      </c>
      <c r="I50" s="25">
        <v>5.4193680000000004</v>
      </c>
      <c r="J50" s="25">
        <v>5.381697</v>
      </c>
      <c r="K50" s="25">
        <v>5.342422</v>
      </c>
      <c r="L50" s="25">
        <v>5.3117549999999998</v>
      </c>
      <c r="M50" s="25">
        <v>5.2842169999999999</v>
      </c>
      <c r="N50" s="25">
        <v>5.2531059999999998</v>
      </c>
      <c r="O50" s="25">
        <v>5.2295129999999999</v>
      </c>
      <c r="P50" s="25">
        <v>5.2186190000000003</v>
      </c>
      <c r="Q50" s="25">
        <v>5.2171539999999998</v>
      </c>
      <c r="R50" s="25">
        <v>5.2134900000000002</v>
      </c>
      <c r="S50" s="25">
        <v>5.2167539999999999</v>
      </c>
      <c r="T50" s="25">
        <v>5.2329160000000003</v>
      </c>
      <c r="U50" s="25">
        <v>5.249949</v>
      </c>
      <c r="V50" s="25">
        <v>5.2650880000000004</v>
      </c>
      <c r="W50" s="25">
        <v>5.2961619999999998</v>
      </c>
      <c r="X50" s="25">
        <v>5.3431240000000004</v>
      </c>
      <c r="Y50" s="25">
        <v>5.3956419999999996</v>
      </c>
      <c r="Z50" s="25">
        <v>5.4427680000000001</v>
      </c>
      <c r="AA50" s="25">
        <v>5.4910430000000003</v>
      </c>
      <c r="AB50" s="25">
        <v>5.5400879999999999</v>
      </c>
      <c r="AC50" s="25">
        <v>5.5875690000000002</v>
      </c>
      <c r="AD50" s="25">
        <v>5.6404889999999996</v>
      </c>
      <c r="AE50" s="25">
        <v>5.6978999999999997</v>
      </c>
      <c r="AF50" s="25">
        <v>5.7578870000000002</v>
      </c>
    </row>
    <row r="51" spans="1:32">
      <c r="A51" s="58" t="s">
        <v>471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47">
        <f>(V48+V49+V50)/(B48+B49+B50)-1</f>
        <v>4.4223247324415071E-2</v>
      </c>
      <c r="W51" s="25"/>
      <c r="Y51" s="25"/>
      <c r="Z51" s="25"/>
      <c r="AA51" s="25"/>
      <c r="AB51" s="25"/>
      <c r="AC51" s="25"/>
      <c r="AD51" s="25"/>
      <c r="AE51" s="25"/>
      <c r="AF51" s="47">
        <f>(AF48+AF49+AF50)/(B48+B49+B50)-1</f>
        <v>0.14139049325741815</v>
      </c>
    </row>
    <row r="52" spans="1:32">
      <c r="A52" s="3" t="s">
        <v>210</v>
      </c>
      <c r="B52" s="25">
        <v>2.9648000000000001E-2</v>
      </c>
      <c r="C52" s="25">
        <v>3.5372000000000001E-2</v>
      </c>
      <c r="D52" s="25">
        <v>3.9948999999999998E-2</v>
      </c>
      <c r="E52" s="25">
        <v>4.3489E-2</v>
      </c>
      <c r="F52" s="25">
        <v>4.5983999999999997E-2</v>
      </c>
      <c r="G52" s="25">
        <v>4.7932000000000002E-2</v>
      </c>
      <c r="H52" s="25">
        <v>4.9327000000000003E-2</v>
      </c>
      <c r="I52" s="25">
        <v>5.0383999999999998E-2</v>
      </c>
      <c r="J52" s="25">
        <v>5.0867000000000002E-2</v>
      </c>
      <c r="K52" s="25">
        <v>5.1175999999999999E-2</v>
      </c>
      <c r="L52" s="25">
        <v>5.1805999999999998E-2</v>
      </c>
      <c r="M52" s="25">
        <v>5.2263999999999998E-2</v>
      </c>
      <c r="N52" s="25">
        <v>5.2979999999999999E-2</v>
      </c>
      <c r="O52" s="25">
        <v>5.3629000000000003E-2</v>
      </c>
      <c r="P52" s="25">
        <v>5.4341E-2</v>
      </c>
      <c r="Q52" s="25">
        <v>5.5025999999999999E-2</v>
      </c>
      <c r="R52" s="25">
        <v>5.5648000000000003E-2</v>
      </c>
      <c r="S52" s="25">
        <v>5.6226999999999999E-2</v>
      </c>
      <c r="T52" s="25">
        <v>5.6842999999999998E-2</v>
      </c>
      <c r="U52" s="25">
        <v>5.7418999999999998E-2</v>
      </c>
      <c r="V52" s="25">
        <v>5.8186000000000002E-2</v>
      </c>
      <c r="W52" s="25">
        <v>5.8848999999999999E-2</v>
      </c>
      <c r="X52" s="25">
        <v>5.9567000000000002E-2</v>
      </c>
      <c r="Y52" s="25">
        <v>6.0338999999999997E-2</v>
      </c>
      <c r="Z52" s="25">
        <v>6.1092E-2</v>
      </c>
      <c r="AA52" s="25">
        <v>6.1766000000000001E-2</v>
      </c>
      <c r="AB52" s="25">
        <v>6.2538999999999997E-2</v>
      </c>
      <c r="AC52" s="25">
        <v>6.3215999999999994E-2</v>
      </c>
      <c r="AD52" s="25">
        <v>6.3948000000000005E-2</v>
      </c>
      <c r="AE52" s="25">
        <v>6.4641000000000004E-2</v>
      </c>
      <c r="AF52" s="25">
        <v>6.5327999999999997E-2</v>
      </c>
    </row>
    <row r="53" spans="1:32">
      <c r="A53" s="3" t="s">
        <v>211</v>
      </c>
      <c r="B53" s="25">
        <v>0.43617299999999998</v>
      </c>
      <c r="C53" s="25">
        <v>0.46079100000000001</v>
      </c>
      <c r="D53" s="25">
        <v>0.46790300000000001</v>
      </c>
      <c r="E53" s="25">
        <v>0.46067599999999997</v>
      </c>
      <c r="F53" s="25">
        <v>0.45754</v>
      </c>
      <c r="G53" s="25">
        <v>0.44711600000000001</v>
      </c>
      <c r="H53" s="25">
        <v>0.44912800000000003</v>
      </c>
      <c r="I53" s="25">
        <v>0.44500200000000001</v>
      </c>
      <c r="J53" s="25">
        <v>0.44690800000000003</v>
      </c>
      <c r="K53" s="25">
        <v>0.45016699999999998</v>
      </c>
      <c r="L53" s="25">
        <v>0.45133400000000001</v>
      </c>
      <c r="M53" s="25">
        <v>0.45037199999999999</v>
      </c>
      <c r="N53" s="25">
        <v>0.44999400000000001</v>
      </c>
      <c r="O53" s="25">
        <v>0.45079200000000003</v>
      </c>
      <c r="P53" s="25">
        <v>0.45160400000000001</v>
      </c>
      <c r="Q53" s="25">
        <v>0.45036399999999999</v>
      </c>
      <c r="R53" s="25">
        <v>0.44789000000000001</v>
      </c>
      <c r="S53" s="25">
        <v>0.44501400000000002</v>
      </c>
      <c r="T53" s="25">
        <v>0.44074099999999999</v>
      </c>
      <c r="U53" s="25">
        <v>0.43900099999999997</v>
      </c>
      <c r="V53" s="25">
        <v>0.43703399999999998</v>
      </c>
      <c r="W53" s="25">
        <v>0.43727199999999999</v>
      </c>
      <c r="X53" s="25">
        <v>0.43894300000000003</v>
      </c>
      <c r="Y53" s="25">
        <v>0.439691</v>
      </c>
      <c r="Z53" s="25">
        <v>0.44018200000000002</v>
      </c>
      <c r="AA53" s="25">
        <v>0.43818600000000002</v>
      </c>
      <c r="AB53" s="25">
        <v>0.43783499999999997</v>
      </c>
      <c r="AC53" s="25">
        <v>0.43812800000000002</v>
      </c>
      <c r="AD53" s="25">
        <v>0.43939099999999998</v>
      </c>
      <c r="AE53" s="25">
        <v>0.44034099999999998</v>
      </c>
      <c r="AF53" s="25">
        <v>0.44214599999999998</v>
      </c>
    </row>
    <row r="54" spans="1:32">
      <c r="A54" s="3" t="s">
        <v>212</v>
      </c>
      <c r="B54" s="25">
        <v>7.7342999999999995E-2</v>
      </c>
      <c r="C54" s="25">
        <v>7.9008999999999996E-2</v>
      </c>
      <c r="D54" s="25">
        <v>7.8090000000000007E-2</v>
      </c>
      <c r="E54" s="25">
        <v>7.6536000000000007E-2</v>
      </c>
      <c r="F54" s="25">
        <v>7.4773999999999993E-2</v>
      </c>
      <c r="G54" s="25">
        <v>7.3055999999999996E-2</v>
      </c>
      <c r="H54" s="25">
        <v>7.0842000000000002E-2</v>
      </c>
      <c r="I54" s="25">
        <v>6.8567000000000003E-2</v>
      </c>
      <c r="J54" s="25">
        <v>6.6392999999999994E-2</v>
      </c>
      <c r="K54" s="25">
        <v>6.4238000000000003E-2</v>
      </c>
      <c r="L54" s="25">
        <v>6.2135999999999997E-2</v>
      </c>
      <c r="M54" s="25">
        <v>6.1026999999999998E-2</v>
      </c>
      <c r="N54" s="25">
        <v>5.9879000000000002E-2</v>
      </c>
      <c r="O54" s="25">
        <v>5.883E-2</v>
      </c>
      <c r="P54" s="25">
        <v>5.7829999999999999E-2</v>
      </c>
      <c r="Q54" s="25">
        <v>5.6736000000000002E-2</v>
      </c>
      <c r="R54" s="25">
        <v>5.5594999999999999E-2</v>
      </c>
      <c r="S54" s="25">
        <v>5.4487000000000001E-2</v>
      </c>
      <c r="T54" s="25">
        <v>5.3377000000000001E-2</v>
      </c>
      <c r="U54" s="25">
        <v>5.2299999999999999E-2</v>
      </c>
      <c r="V54" s="25">
        <v>5.1144000000000002E-2</v>
      </c>
      <c r="W54" s="25">
        <v>5.0613999999999999E-2</v>
      </c>
      <c r="X54" s="25">
        <v>5.0202999999999998E-2</v>
      </c>
      <c r="Y54" s="25">
        <v>4.9824E-2</v>
      </c>
      <c r="Z54" s="25">
        <v>4.9375000000000002E-2</v>
      </c>
      <c r="AA54" s="25">
        <v>4.8897000000000003E-2</v>
      </c>
      <c r="AB54" s="25">
        <v>4.8439000000000003E-2</v>
      </c>
      <c r="AC54" s="25">
        <v>4.7957E-2</v>
      </c>
      <c r="AD54" s="25">
        <v>4.7481000000000002E-2</v>
      </c>
      <c r="AE54" s="25">
        <v>4.7081999999999999E-2</v>
      </c>
      <c r="AF54" s="25">
        <v>4.6699999999999998E-2</v>
      </c>
    </row>
    <row r="55" spans="1:32">
      <c r="A55" s="3" t="s">
        <v>213</v>
      </c>
      <c r="B55" s="25">
        <v>0.85588699999999995</v>
      </c>
      <c r="C55" s="25">
        <v>0.88170099999999996</v>
      </c>
      <c r="D55" s="25">
        <v>0.97264300000000004</v>
      </c>
      <c r="E55" s="25">
        <v>0.97087999999999997</v>
      </c>
      <c r="F55" s="25">
        <v>0.96519200000000005</v>
      </c>
      <c r="G55" s="25">
        <v>0.93135599999999996</v>
      </c>
      <c r="H55" s="25">
        <v>0.93199399999999999</v>
      </c>
      <c r="I55" s="25">
        <v>0.91992700000000005</v>
      </c>
      <c r="J55" s="25">
        <v>0.918072</v>
      </c>
      <c r="K55" s="25">
        <v>0.91630299999999998</v>
      </c>
      <c r="L55" s="25">
        <v>0.93429499999999999</v>
      </c>
      <c r="M55" s="25">
        <v>0.91906500000000002</v>
      </c>
      <c r="N55" s="25">
        <v>0.91856099999999996</v>
      </c>
      <c r="O55" s="25">
        <v>0.91766099999999995</v>
      </c>
      <c r="P55" s="25">
        <v>0.91696699999999998</v>
      </c>
      <c r="Q55" s="25">
        <v>0.916103</v>
      </c>
      <c r="R55" s="25">
        <v>0.91549499999999995</v>
      </c>
      <c r="S55" s="25">
        <v>0.91719700000000004</v>
      </c>
      <c r="T55" s="25">
        <v>0.91479299999999997</v>
      </c>
      <c r="U55" s="25">
        <v>0.91517700000000002</v>
      </c>
      <c r="V55" s="25">
        <v>0.90615800000000002</v>
      </c>
      <c r="W55" s="25">
        <v>0.91317899999999996</v>
      </c>
      <c r="X55" s="25">
        <v>0.90260600000000002</v>
      </c>
      <c r="Y55" s="25">
        <v>0.90266900000000005</v>
      </c>
      <c r="Z55" s="25">
        <v>0.89637100000000003</v>
      </c>
      <c r="AA55" s="25">
        <v>0.90110100000000004</v>
      </c>
      <c r="AB55" s="25">
        <v>0.89584200000000003</v>
      </c>
      <c r="AC55" s="25">
        <v>0.89296699999999996</v>
      </c>
      <c r="AD55" s="25">
        <v>0.89244500000000004</v>
      </c>
      <c r="AE55" s="25">
        <v>0.89249800000000001</v>
      </c>
      <c r="AF55" s="25">
        <v>0.89156299999999999</v>
      </c>
    </row>
    <row r="56" spans="1:32">
      <c r="A56" s="3" t="s">
        <v>214</v>
      </c>
      <c r="B56" s="25">
        <v>0.195878</v>
      </c>
      <c r="C56" s="25">
        <v>0.19662299999999999</v>
      </c>
      <c r="D56" s="25">
        <v>0.199516</v>
      </c>
      <c r="E56" s="25">
        <v>0.20052300000000001</v>
      </c>
      <c r="F56" s="25">
        <v>0.200213</v>
      </c>
      <c r="G56" s="25">
        <v>0.19985800000000001</v>
      </c>
      <c r="H56" s="25">
        <v>0.19897000000000001</v>
      </c>
      <c r="I56" s="25">
        <v>0.19770599999999999</v>
      </c>
      <c r="J56" s="25">
        <v>0.196211</v>
      </c>
      <c r="K56" s="25">
        <v>0.194547</v>
      </c>
      <c r="L56" s="25">
        <v>0.19328500000000001</v>
      </c>
      <c r="M56" s="25">
        <v>0.19231599999999999</v>
      </c>
      <c r="N56" s="25">
        <v>0.19153100000000001</v>
      </c>
      <c r="O56" s="25">
        <v>0.19079499999999999</v>
      </c>
      <c r="P56" s="25">
        <v>0.19019900000000001</v>
      </c>
      <c r="Q56" s="25">
        <v>0.18947900000000001</v>
      </c>
      <c r="R56" s="25">
        <v>0.188411</v>
      </c>
      <c r="S56" s="25">
        <v>0.18722800000000001</v>
      </c>
      <c r="T56" s="25">
        <v>0.186166</v>
      </c>
      <c r="U56" s="25">
        <v>0.18521399999999999</v>
      </c>
      <c r="V56" s="25">
        <v>0.18439800000000001</v>
      </c>
      <c r="W56" s="25">
        <v>0.183612</v>
      </c>
      <c r="X56" s="25">
        <v>0.182973</v>
      </c>
      <c r="Y56" s="25">
        <v>0.18243000000000001</v>
      </c>
      <c r="Z56" s="25">
        <v>0.181837</v>
      </c>
      <c r="AA56" s="25">
        <v>0.18113000000000001</v>
      </c>
      <c r="AB56" s="25">
        <v>0.180364</v>
      </c>
      <c r="AC56" s="25">
        <v>0.179565</v>
      </c>
      <c r="AD56" s="25">
        <v>0.178864</v>
      </c>
      <c r="AE56" s="25">
        <v>0.17815400000000001</v>
      </c>
      <c r="AF56" s="25">
        <v>0.17736499999999999</v>
      </c>
    </row>
    <row r="57" spans="1:32">
      <c r="A57" s="3" t="s">
        <v>215</v>
      </c>
      <c r="B57" s="25">
        <v>1.8604849999999999</v>
      </c>
      <c r="C57" s="25">
        <v>2.5308619999999999</v>
      </c>
      <c r="D57" s="25">
        <v>2.8256230000000002</v>
      </c>
      <c r="E57" s="25">
        <v>2.9600010000000001</v>
      </c>
      <c r="F57" s="25">
        <v>3.0300150000000001</v>
      </c>
      <c r="G57" s="25">
        <v>3.089048</v>
      </c>
      <c r="H57" s="25">
        <v>3.108447</v>
      </c>
      <c r="I57" s="25">
        <v>3.1248559999999999</v>
      </c>
      <c r="J57" s="25">
        <v>3.1524580000000002</v>
      </c>
      <c r="K57" s="25">
        <v>3.1749770000000002</v>
      </c>
      <c r="L57" s="25">
        <v>3.2061929999999998</v>
      </c>
      <c r="M57" s="25">
        <v>3.2444259999999998</v>
      </c>
      <c r="N57" s="25">
        <v>3.2910370000000002</v>
      </c>
      <c r="O57" s="25">
        <v>3.3397559999999999</v>
      </c>
      <c r="P57" s="25">
        <v>3.3888029999999998</v>
      </c>
      <c r="Q57" s="25">
        <v>3.437039</v>
      </c>
      <c r="R57" s="25">
        <v>3.4744820000000001</v>
      </c>
      <c r="S57" s="25">
        <v>3.5073379999999998</v>
      </c>
      <c r="T57" s="25">
        <v>3.544565</v>
      </c>
      <c r="U57" s="25">
        <v>3.5833170000000001</v>
      </c>
      <c r="V57" s="25">
        <v>3.6291679999999999</v>
      </c>
      <c r="W57" s="25">
        <v>3.6740949999999999</v>
      </c>
      <c r="X57" s="25">
        <v>3.7249180000000002</v>
      </c>
      <c r="Y57" s="25">
        <v>3.7775609999999999</v>
      </c>
      <c r="Z57" s="25">
        <v>3.83318</v>
      </c>
      <c r="AA57" s="25">
        <v>3.8850660000000001</v>
      </c>
      <c r="AB57" s="25">
        <v>3.934466</v>
      </c>
      <c r="AC57" s="25">
        <v>3.9789859999999999</v>
      </c>
      <c r="AD57" s="25">
        <v>4.020079</v>
      </c>
      <c r="AE57" s="25">
        <v>4.0577300000000003</v>
      </c>
      <c r="AF57" s="25">
        <v>4.0956619999999999</v>
      </c>
    </row>
    <row r="58" spans="1:32">
      <c r="A58" s="3" t="s">
        <v>216</v>
      </c>
      <c r="B58" s="25">
        <v>0.53596600000000005</v>
      </c>
      <c r="C58" s="25">
        <v>0.54501100000000002</v>
      </c>
      <c r="D58" s="25">
        <v>0.54574800000000001</v>
      </c>
      <c r="E58" s="25">
        <v>0.53256199999999998</v>
      </c>
      <c r="F58" s="25">
        <v>0.52387499999999998</v>
      </c>
      <c r="G58" s="25">
        <v>0.52334400000000003</v>
      </c>
      <c r="H58" s="25">
        <v>0.52208500000000002</v>
      </c>
      <c r="I58" s="25">
        <v>0.52191699999999996</v>
      </c>
      <c r="J58" s="25">
        <v>0.52479100000000001</v>
      </c>
      <c r="K58" s="25">
        <v>0.52363999999999999</v>
      </c>
      <c r="L58" s="25">
        <v>0.52166900000000005</v>
      </c>
      <c r="M58" s="25">
        <v>0.52158800000000005</v>
      </c>
      <c r="N58" s="25">
        <v>0.522428</v>
      </c>
      <c r="O58" s="25">
        <v>0.52329800000000004</v>
      </c>
      <c r="P58" s="25">
        <v>0.52417999999999998</v>
      </c>
      <c r="Q58" s="25">
        <v>0.525061</v>
      </c>
      <c r="R58" s="25">
        <v>0.52598500000000004</v>
      </c>
      <c r="S58" s="25">
        <v>0.52694099999999999</v>
      </c>
      <c r="T58" s="25">
        <v>0.52790700000000002</v>
      </c>
      <c r="U58" s="25">
        <v>0.52888299999999999</v>
      </c>
      <c r="V58" s="25">
        <v>0.52986500000000003</v>
      </c>
      <c r="W58" s="25">
        <v>0.53085800000000005</v>
      </c>
      <c r="X58" s="25">
        <v>0.53185099999999996</v>
      </c>
      <c r="Y58" s="25">
        <v>0.53285099999999996</v>
      </c>
      <c r="Z58" s="25">
        <v>0.53385199999999999</v>
      </c>
      <c r="AA58" s="25">
        <v>0.53485899999999997</v>
      </c>
      <c r="AB58" s="25">
        <v>0.53586400000000001</v>
      </c>
      <c r="AC58" s="25">
        <v>0.53686900000000004</v>
      </c>
      <c r="AD58" s="25">
        <v>0.53787399999999996</v>
      </c>
      <c r="AE58" s="25">
        <v>0.53887799999999997</v>
      </c>
      <c r="AF58" s="25">
        <v>0.53988000000000003</v>
      </c>
    </row>
    <row r="59" spans="1:32">
      <c r="A59" s="3" t="s">
        <v>217</v>
      </c>
      <c r="B59" s="25">
        <v>0.12123</v>
      </c>
      <c r="C59" s="25">
        <v>0.12341299999999999</v>
      </c>
      <c r="D59" s="25">
        <v>0.124809</v>
      </c>
      <c r="E59" s="25">
        <v>0.125809</v>
      </c>
      <c r="F59" s="25">
        <v>0.126418</v>
      </c>
      <c r="G59" s="25">
        <v>0.126723</v>
      </c>
      <c r="H59" s="25">
        <v>0.12686900000000001</v>
      </c>
      <c r="I59" s="25">
        <v>0.126531</v>
      </c>
      <c r="J59" s="25">
        <v>0.126274</v>
      </c>
      <c r="K59" s="25">
        <v>0.12606899999999999</v>
      </c>
      <c r="L59" s="25">
        <v>0.125861</v>
      </c>
      <c r="M59" s="25">
        <v>0.12568799999999999</v>
      </c>
      <c r="N59" s="25">
        <v>0.12550900000000001</v>
      </c>
      <c r="O59" s="25">
        <v>0.12536900000000001</v>
      </c>
      <c r="P59" s="25">
        <v>0.12531200000000001</v>
      </c>
      <c r="Q59" s="25">
        <v>0.12520500000000001</v>
      </c>
      <c r="R59" s="25">
        <v>0.12504899999999999</v>
      </c>
      <c r="S59" s="25">
        <v>0.12490800000000001</v>
      </c>
      <c r="T59" s="25">
        <v>0.12479899999999999</v>
      </c>
      <c r="U59" s="25">
        <v>0.12468</v>
      </c>
      <c r="V59" s="25">
        <v>0.124553</v>
      </c>
      <c r="W59" s="25">
        <v>0.124475</v>
      </c>
      <c r="X59" s="25">
        <v>0.12445000000000001</v>
      </c>
      <c r="Y59" s="25">
        <v>0.124379</v>
      </c>
      <c r="Z59" s="25">
        <v>0.124374</v>
      </c>
      <c r="AA59" s="25">
        <v>0.12445000000000001</v>
      </c>
      <c r="AB59" s="25">
        <v>0.12452199999999999</v>
      </c>
      <c r="AC59" s="25">
        <v>0.124566</v>
      </c>
      <c r="AD59" s="25">
        <v>0.124595</v>
      </c>
      <c r="AE59" s="25">
        <v>0.12457</v>
      </c>
      <c r="AF59" s="25">
        <v>0.124503</v>
      </c>
    </row>
    <row r="60" spans="1:32">
      <c r="A60" s="3" t="s">
        <v>218</v>
      </c>
      <c r="B60" s="25">
        <v>0.70627899999999999</v>
      </c>
      <c r="C60" s="25">
        <v>0.76189300000000004</v>
      </c>
      <c r="D60" s="25">
        <v>0.75658300000000001</v>
      </c>
      <c r="E60" s="25">
        <v>0.71793899999999999</v>
      </c>
      <c r="F60" s="25">
        <v>0.68035800000000002</v>
      </c>
      <c r="G60" s="25">
        <v>0.66490400000000005</v>
      </c>
      <c r="H60" s="25">
        <v>0.62340399999999996</v>
      </c>
      <c r="I60" s="25">
        <v>0.61793200000000004</v>
      </c>
      <c r="J60" s="25">
        <v>0.61683600000000005</v>
      </c>
      <c r="K60" s="25">
        <v>0.61629</v>
      </c>
      <c r="L60" s="25">
        <v>0.61148100000000005</v>
      </c>
      <c r="M60" s="25">
        <v>0.612707</v>
      </c>
      <c r="N60" s="25">
        <v>0.61787099999999995</v>
      </c>
      <c r="O60" s="25">
        <v>0.62041199999999996</v>
      </c>
      <c r="P60" s="25">
        <v>0.62257700000000005</v>
      </c>
      <c r="Q60" s="25">
        <v>0.62744299999999997</v>
      </c>
      <c r="R60" s="25">
        <v>0.63063599999999997</v>
      </c>
      <c r="S60" s="25">
        <v>0.63487499999999997</v>
      </c>
      <c r="T60" s="25">
        <v>0.63971</v>
      </c>
      <c r="U60" s="25">
        <v>0.64397499999999996</v>
      </c>
      <c r="V60" s="25">
        <v>0.65073599999999998</v>
      </c>
      <c r="W60" s="25">
        <v>0.654636</v>
      </c>
      <c r="X60" s="25">
        <v>0.66025900000000004</v>
      </c>
      <c r="Y60" s="25">
        <v>0.66815400000000003</v>
      </c>
      <c r="Z60" s="25">
        <v>0.67605199999999999</v>
      </c>
      <c r="AA60" s="25">
        <v>0.68138500000000002</v>
      </c>
      <c r="AB60" s="25">
        <v>0.68932599999999999</v>
      </c>
      <c r="AC60" s="25">
        <v>0.69373600000000002</v>
      </c>
      <c r="AD60" s="25">
        <v>0.69961600000000002</v>
      </c>
      <c r="AE60" s="25">
        <v>0.70664700000000003</v>
      </c>
      <c r="AF60" s="25">
        <v>0.71458900000000003</v>
      </c>
    </row>
    <row r="61" spans="1:32">
      <c r="A61" s="28" t="s">
        <v>219</v>
      </c>
      <c r="B61" s="29">
        <v>24.63072</v>
      </c>
      <c r="C61" s="29">
        <v>26.224222000000001</v>
      </c>
      <c r="D61" s="29">
        <v>26.776789000000001</v>
      </c>
      <c r="E61" s="29">
        <v>26.885183000000001</v>
      </c>
      <c r="F61" s="29">
        <v>26.874416</v>
      </c>
      <c r="G61" s="29">
        <v>26.826232999999998</v>
      </c>
      <c r="H61" s="29">
        <v>26.691186999999999</v>
      </c>
      <c r="I61" s="29">
        <v>26.550142000000001</v>
      </c>
      <c r="J61" s="29">
        <v>26.443301999999999</v>
      </c>
      <c r="K61" s="29">
        <v>26.314539</v>
      </c>
      <c r="L61" s="29">
        <v>26.228892999999999</v>
      </c>
      <c r="M61" s="29">
        <v>26.131712</v>
      </c>
      <c r="N61" s="29">
        <v>26.067882999999998</v>
      </c>
      <c r="O61" s="29">
        <v>26.034731000000001</v>
      </c>
      <c r="P61" s="29">
        <v>26.030000999999999</v>
      </c>
      <c r="Q61" s="29">
        <v>26.042293999999998</v>
      </c>
      <c r="R61" s="29">
        <v>26.038961</v>
      </c>
      <c r="S61" s="29">
        <v>26.042826000000002</v>
      </c>
      <c r="T61" s="29">
        <v>26.065887</v>
      </c>
      <c r="U61" s="29">
        <v>26.109138000000002</v>
      </c>
      <c r="V61" s="29">
        <v>26.159949999999998</v>
      </c>
      <c r="W61" s="29">
        <v>26.243416</v>
      </c>
      <c r="X61" s="29">
        <v>26.348700999999998</v>
      </c>
      <c r="Y61" s="29">
        <v>26.485527000000001</v>
      </c>
      <c r="Z61" s="29">
        <v>26.618151000000001</v>
      </c>
      <c r="AA61" s="29">
        <v>26.751047</v>
      </c>
      <c r="AB61" s="29">
        <v>26.879904</v>
      </c>
      <c r="AC61" s="29">
        <v>27.003098000000001</v>
      </c>
      <c r="AD61" s="29">
        <v>27.139713</v>
      </c>
      <c r="AE61" s="29">
        <v>27.285810000000001</v>
      </c>
      <c r="AF61" s="29">
        <v>27.435959</v>
      </c>
    </row>
    <row r="62" spans="1:32">
      <c r="A62" s="3" t="s">
        <v>206</v>
      </c>
      <c r="B62" s="53">
        <f>B46/B61</f>
        <v>0.5550508876719803</v>
      </c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53">
        <f>V46/V61</f>
        <v>0.50369469360606578</v>
      </c>
      <c r="W62" s="29"/>
      <c r="X62" s="85"/>
      <c r="Y62" s="29"/>
      <c r="Z62" s="29"/>
      <c r="AA62" s="29"/>
      <c r="AB62" s="29"/>
      <c r="AC62" s="29"/>
      <c r="AD62" s="29"/>
      <c r="AE62" s="29"/>
      <c r="AF62" s="53">
        <f>AF46/AF61</f>
        <v>0.48583995186754725</v>
      </c>
    </row>
    <row r="63" spans="1:32">
      <c r="A63" s="3" t="s">
        <v>347</v>
      </c>
      <c r="B63" s="45">
        <f>SUM(B48:B50)/B61</f>
        <v>0.24930355263670731</v>
      </c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45">
        <f>SUM(V48:V50)/V61</f>
        <v>0.24511056022660596</v>
      </c>
      <c r="W63" s="29"/>
      <c r="X63" s="85"/>
      <c r="Y63" s="29"/>
      <c r="Z63" s="29"/>
      <c r="AA63" s="29"/>
      <c r="AB63" s="29"/>
      <c r="AC63" s="29"/>
      <c r="AD63" s="29"/>
      <c r="AE63" s="29"/>
      <c r="AF63" s="116">
        <f>SUM(AF48:AF50)/AF61</f>
        <v>0.25545810153747495</v>
      </c>
    </row>
    <row r="64" spans="1:32">
      <c r="A64" s="3" t="s">
        <v>215</v>
      </c>
      <c r="B64" s="45">
        <f>B57/B61</f>
        <v>7.5535144729833317E-2</v>
      </c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45">
        <f>V57/V61</f>
        <v>0.13872992876515439</v>
      </c>
      <c r="W64" s="29"/>
      <c r="X64" s="85"/>
      <c r="Y64" s="29"/>
      <c r="Z64" s="29"/>
      <c r="AA64" s="29"/>
      <c r="AB64" s="29"/>
      <c r="AC64" s="29"/>
      <c r="AD64" s="29"/>
      <c r="AE64" s="29"/>
      <c r="AF64" s="116">
        <f>AF57/AF61</f>
        <v>0.14928080334279548</v>
      </c>
    </row>
    <row r="65" spans="1:32">
      <c r="A65" s="3" t="s">
        <v>348</v>
      </c>
      <c r="B65" s="53">
        <f>(B61-B46-SUM(B48:B50)-B57)/B61</f>
        <v>0.12011041496147903</v>
      </c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53">
        <f>(V61-V46-SUM(V48:V50)-V57)/V61</f>
        <v>0.1124648174021739</v>
      </c>
      <c r="W65" s="29"/>
      <c r="X65" s="85"/>
      <c r="Y65" s="29"/>
      <c r="Z65" s="29"/>
      <c r="AA65" s="29"/>
      <c r="AB65" s="29"/>
      <c r="AC65" s="29"/>
      <c r="AD65" s="29"/>
      <c r="AE65" s="29"/>
      <c r="AF65" s="116">
        <f>(AF61-AF46-SUM(AF48:AF50)-AF57)/AF61</f>
        <v>0.1094211432521823</v>
      </c>
    </row>
    <row r="66" spans="1:32">
      <c r="A66" s="28" t="s">
        <v>220</v>
      </c>
      <c r="B66" s="115">
        <f>SUM(B62:B65)</f>
        <v>1</v>
      </c>
      <c r="AF66" s="115">
        <f>SUM(AF62:AF65)</f>
        <v>1</v>
      </c>
    </row>
    <row r="67" spans="1:32">
      <c r="A67" s="3" t="s">
        <v>206</v>
      </c>
      <c r="B67" s="25">
        <v>7.41486</v>
      </c>
      <c r="C67" s="25">
        <v>7.7634550000000004</v>
      </c>
      <c r="D67" s="25">
        <v>7.7568060000000001</v>
      </c>
      <c r="E67" s="25">
        <v>7.7594810000000001</v>
      </c>
      <c r="F67" s="25">
        <v>7.7310930000000004</v>
      </c>
      <c r="G67" s="25">
        <v>7.6885079999999997</v>
      </c>
      <c r="H67" s="25">
        <v>7.6363200000000004</v>
      </c>
      <c r="I67" s="25">
        <v>7.5823039999999997</v>
      </c>
      <c r="J67" s="25">
        <v>7.52963</v>
      </c>
      <c r="K67" s="25">
        <v>7.4709649999999996</v>
      </c>
      <c r="L67" s="25">
        <v>7.4182860000000002</v>
      </c>
      <c r="M67" s="25">
        <v>7.3677419999999998</v>
      </c>
      <c r="N67" s="25">
        <v>7.321161</v>
      </c>
      <c r="O67" s="25">
        <v>7.2866249999999999</v>
      </c>
      <c r="P67" s="25">
        <v>7.2593420000000002</v>
      </c>
      <c r="Q67" s="25">
        <v>7.2363309999999998</v>
      </c>
      <c r="R67" s="25">
        <v>7.2135749999999996</v>
      </c>
      <c r="S67" s="25">
        <v>7.1916900000000004</v>
      </c>
      <c r="T67" s="25">
        <v>7.1727829999999999</v>
      </c>
      <c r="U67" s="25">
        <v>7.1609230000000004</v>
      </c>
      <c r="V67" s="25">
        <v>7.1538339999999998</v>
      </c>
      <c r="W67" s="25">
        <v>7.1467980000000004</v>
      </c>
      <c r="X67" s="25">
        <v>7.1468230000000004</v>
      </c>
      <c r="Y67" s="25">
        <v>7.1527260000000004</v>
      </c>
      <c r="Z67" s="25">
        <v>7.1614250000000004</v>
      </c>
      <c r="AA67" s="25">
        <v>7.1687839999999996</v>
      </c>
      <c r="AB67" s="25">
        <v>7.1772609999999997</v>
      </c>
      <c r="AC67" s="25">
        <v>7.187538</v>
      </c>
      <c r="AD67" s="25">
        <v>7.2009160000000003</v>
      </c>
      <c r="AE67" s="25">
        <v>7.2176770000000001</v>
      </c>
      <c r="AF67" s="25">
        <v>7.234629</v>
      </c>
    </row>
    <row r="68" spans="1:32">
      <c r="A68" s="3" t="s">
        <v>207</v>
      </c>
      <c r="B68" s="25">
        <v>0.41731099999999999</v>
      </c>
      <c r="C68" s="25">
        <v>0.42949900000000002</v>
      </c>
      <c r="D68" s="25">
        <v>0.43555700000000003</v>
      </c>
      <c r="E68" s="25">
        <v>0.436413</v>
      </c>
      <c r="F68" s="25">
        <v>0.43771900000000002</v>
      </c>
      <c r="G68" s="25">
        <v>0.441272</v>
      </c>
      <c r="H68" s="25">
        <v>0.44286500000000001</v>
      </c>
      <c r="I68" s="25">
        <v>0.44359599999999999</v>
      </c>
      <c r="J68" s="25">
        <v>0.44402799999999998</v>
      </c>
      <c r="K68" s="25">
        <v>0.44399899999999998</v>
      </c>
      <c r="L68" s="25">
        <v>0.44468099999999999</v>
      </c>
      <c r="M68" s="25">
        <v>0.44627800000000001</v>
      </c>
      <c r="N68" s="25">
        <v>0.44806000000000001</v>
      </c>
      <c r="O68" s="25">
        <v>0.45040200000000002</v>
      </c>
      <c r="P68" s="25">
        <v>0.453787</v>
      </c>
      <c r="Q68" s="25">
        <v>0.457424</v>
      </c>
      <c r="R68" s="25">
        <v>0.46066600000000002</v>
      </c>
      <c r="S68" s="25">
        <v>0.46419500000000002</v>
      </c>
      <c r="T68" s="25">
        <v>0.46831699999999998</v>
      </c>
      <c r="U68" s="25">
        <v>0.47256900000000002</v>
      </c>
      <c r="V68" s="25">
        <v>0.47679899999999997</v>
      </c>
      <c r="W68" s="25">
        <v>0.48189599999999999</v>
      </c>
      <c r="X68" s="25">
        <v>0.48762100000000003</v>
      </c>
      <c r="Y68" s="25">
        <v>0.493973</v>
      </c>
      <c r="Z68" s="25">
        <v>0.50021300000000002</v>
      </c>
      <c r="AA68" s="25">
        <v>0.50631099999999996</v>
      </c>
      <c r="AB68" s="25">
        <v>0.51283999999999996</v>
      </c>
      <c r="AC68" s="25">
        <v>0.51861599999999997</v>
      </c>
      <c r="AD68" s="25">
        <v>0.52472700000000005</v>
      </c>
      <c r="AE68" s="25">
        <v>0.53132599999999996</v>
      </c>
      <c r="AF68" s="25">
        <v>0.53798599999999996</v>
      </c>
    </row>
    <row r="69" spans="1:32">
      <c r="A69" s="3" t="s">
        <v>208</v>
      </c>
      <c r="B69" s="25">
        <v>6.0067000000000002E-2</v>
      </c>
      <c r="C69" s="25">
        <v>7.5261999999999996E-2</v>
      </c>
      <c r="D69" s="25">
        <v>8.6234000000000005E-2</v>
      </c>
      <c r="E69" s="25">
        <v>9.4556000000000001E-2</v>
      </c>
      <c r="F69" s="25">
        <v>0.100601</v>
      </c>
      <c r="G69" s="25">
        <v>0.10506</v>
      </c>
      <c r="H69" s="25">
        <v>0.108228</v>
      </c>
      <c r="I69" s="25">
        <v>0.110531</v>
      </c>
      <c r="J69" s="25">
        <v>0.11190799999999999</v>
      </c>
      <c r="K69" s="25">
        <v>0.112777</v>
      </c>
      <c r="L69" s="25">
        <v>0.11366900000000001</v>
      </c>
      <c r="M69" s="25">
        <v>0.113986</v>
      </c>
      <c r="N69" s="25">
        <v>0.11443</v>
      </c>
      <c r="O69" s="25">
        <v>0.114595</v>
      </c>
      <c r="P69" s="25">
        <v>0.114661</v>
      </c>
      <c r="Q69" s="25">
        <v>0.114647</v>
      </c>
      <c r="R69" s="25">
        <v>0.114605</v>
      </c>
      <c r="S69" s="25">
        <v>0.114498</v>
      </c>
      <c r="T69" s="25">
        <v>0.114339</v>
      </c>
      <c r="U69" s="25">
        <v>0.114051</v>
      </c>
      <c r="V69" s="25">
        <v>0.11389000000000001</v>
      </c>
      <c r="W69" s="25">
        <v>0.113548</v>
      </c>
      <c r="X69" s="25">
        <v>0.113168</v>
      </c>
      <c r="Y69" s="25">
        <v>0.112785</v>
      </c>
      <c r="Z69" s="25">
        <v>0.112369</v>
      </c>
      <c r="AA69" s="25">
        <v>0.111886</v>
      </c>
      <c r="AB69" s="25">
        <v>0.111528</v>
      </c>
      <c r="AC69" s="25">
        <v>0.111106</v>
      </c>
      <c r="AD69" s="25">
        <v>0.110722</v>
      </c>
      <c r="AE69" s="25">
        <v>0.11033</v>
      </c>
      <c r="AF69" s="25">
        <v>0.110025</v>
      </c>
    </row>
    <row r="70" spans="1:32">
      <c r="A70" s="3" t="s">
        <v>209</v>
      </c>
      <c r="B70" s="25">
        <v>2.5112580000000002</v>
      </c>
      <c r="C70" s="25">
        <v>2.5597889999999999</v>
      </c>
      <c r="D70" s="25">
        <v>2.6240510000000001</v>
      </c>
      <c r="E70" s="25">
        <v>2.6269870000000002</v>
      </c>
      <c r="F70" s="25">
        <v>2.6313469999999999</v>
      </c>
      <c r="G70" s="25">
        <v>2.6397469999999998</v>
      </c>
      <c r="H70" s="25">
        <v>2.6280220000000001</v>
      </c>
      <c r="I70" s="25">
        <v>2.6099429999999999</v>
      </c>
      <c r="J70" s="25">
        <v>2.5926040000000001</v>
      </c>
      <c r="K70" s="25">
        <v>2.574198</v>
      </c>
      <c r="L70" s="25">
        <v>2.5603400000000001</v>
      </c>
      <c r="M70" s="25">
        <v>2.547774</v>
      </c>
      <c r="N70" s="25">
        <v>2.533687</v>
      </c>
      <c r="O70" s="25">
        <v>2.523072</v>
      </c>
      <c r="P70" s="25">
        <v>2.5186860000000002</v>
      </c>
      <c r="Q70" s="25">
        <v>2.518694</v>
      </c>
      <c r="R70" s="25">
        <v>2.5175010000000002</v>
      </c>
      <c r="S70" s="25">
        <v>2.5199500000000001</v>
      </c>
      <c r="T70" s="25">
        <v>2.5285030000000002</v>
      </c>
      <c r="U70" s="25">
        <v>2.5376780000000001</v>
      </c>
      <c r="V70" s="25">
        <v>2.545722</v>
      </c>
      <c r="W70" s="25">
        <v>2.5615579999999998</v>
      </c>
      <c r="X70" s="25">
        <v>2.5850629999999999</v>
      </c>
      <c r="Y70" s="25">
        <v>2.6115210000000002</v>
      </c>
      <c r="Z70" s="25">
        <v>2.635405</v>
      </c>
      <c r="AA70" s="25">
        <v>2.659789</v>
      </c>
      <c r="AB70" s="25">
        <v>2.6842009999999998</v>
      </c>
      <c r="AC70" s="25">
        <v>2.7086160000000001</v>
      </c>
      <c r="AD70" s="25">
        <v>2.7354129999999999</v>
      </c>
      <c r="AE70" s="25">
        <v>2.7643849999999999</v>
      </c>
      <c r="AF70" s="25">
        <v>2.7948050000000002</v>
      </c>
    </row>
    <row r="71" spans="1:32">
      <c r="A71" s="3" t="s">
        <v>210</v>
      </c>
      <c r="B71" s="25">
        <v>1.4036E-2</v>
      </c>
      <c r="C71" s="25">
        <v>1.6749E-2</v>
      </c>
      <c r="D71" s="25">
        <v>1.8918000000000001E-2</v>
      </c>
      <c r="E71" s="25">
        <v>2.0594000000000001E-2</v>
      </c>
      <c r="F71" s="25">
        <v>2.1774999999999999E-2</v>
      </c>
      <c r="G71" s="25">
        <v>2.2697999999999999E-2</v>
      </c>
      <c r="H71" s="25">
        <v>2.3358E-2</v>
      </c>
      <c r="I71" s="25">
        <v>2.3858000000000001E-2</v>
      </c>
      <c r="J71" s="25">
        <v>2.4087999999999998E-2</v>
      </c>
      <c r="K71" s="25">
        <v>2.4233999999999999E-2</v>
      </c>
      <c r="L71" s="25">
        <v>2.4532999999999999E-2</v>
      </c>
      <c r="M71" s="25">
        <v>2.4749E-2</v>
      </c>
      <c r="N71" s="25">
        <v>2.5089E-2</v>
      </c>
      <c r="O71" s="25">
        <v>2.5395999999999998E-2</v>
      </c>
      <c r="P71" s="25">
        <v>2.5734E-2</v>
      </c>
      <c r="Q71" s="25">
        <v>2.6058000000000001E-2</v>
      </c>
      <c r="R71" s="25">
        <v>2.6350999999999999E-2</v>
      </c>
      <c r="S71" s="25">
        <v>2.6626E-2</v>
      </c>
      <c r="T71" s="25">
        <v>2.6917E-2</v>
      </c>
      <c r="U71" s="25">
        <v>2.7189999999999999E-2</v>
      </c>
      <c r="V71" s="25">
        <v>2.7553000000000001E-2</v>
      </c>
      <c r="W71" s="25">
        <v>2.7865999999999998E-2</v>
      </c>
      <c r="X71" s="25">
        <v>2.8205999999999998E-2</v>
      </c>
      <c r="Y71" s="25">
        <v>2.8573000000000001E-2</v>
      </c>
      <c r="Z71" s="25">
        <v>2.8930000000000001E-2</v>
      </c>
      <c r="AA71" s="25">
        <v>2.9250000000000002E-2</v>
      </c>
      <c r="AB71" s="25">
        <v>2.9614000000000001E-2</v>
      </c>
      <c r="AC71" s="25">
        <v>2.9936999999999998E-2</v>
      </c>
      <c r="AD71" s="25">
        <v>3.0283999999999998E-2</v>
      </c>
      <c r="AE71" s="25">
        <v>3.0613000000000001E-2</v>
      </c>
      <c r="AF71" s="25">
        <v>3.0939999999999999E-2</v>
      </c>
    </row>
    <row r="72" spans="1:32">
      <c r="A72" s="3" t="s">
        <v>211</v>
      </c>
      <c r="B72" s="25">
        <v>0.20702400000000001</v>
      </c>
      <c r="C72" s="25">
        <v>0.218776</v>
      </c>
      <c r="D72" s="25">
        <v>0.222188</v>
      </c>
      <c r="E72" s="25">
        <v>0.218747</v>
      </c>
      <c r="F72" s="25">
        <v>0.21723500000000001</v>
      </c>
      <c r="G72" s="25">
        <v>0.21229300000000001</v>
      </c>
      <c r="H72" s="25">
        <v>0.213229</v>
      </c>
      <c r="I72" s="25">
        <v>0.21123500000000001</v>
      </c>
      <c r="J72" s="25">
        <v>0.21215000000000001</v>
      </c>
      <c r="K72" s="25">
        <v>0.21366499999999999</v>
      </c>
      <c r="L72" s="25">
        <v>0.21421200000000001</v>
      </c>
      <c r="M72" s="25">
        <v>0.213729</v>
      </c>
      <c r="N72" s="25">
        <v>0.21353800000000001</v>
      </c>
      <c r="O72" s="25">
        <v>0.21389</v>
      </c>
      <c r="P72" s="25">
        <v>0.21425900000000001</v>
      </c>
      <c r="Q72" s="25">
        <v>0.213644</v>
      </c>
      <c r="R72" s="25">
        <v>0.21243500000000001</v>
      </c>
      <c r="S72" s="25">
        <v>0.21105499999999999</v>
      </c>
      <c r="T72" s="25">
        <v>0.209005</v>
      </c>
      <c r="U72" s="25">
        <v>0.20816799999999999</v>
      </c>
      <c r="V72" s="25">
        <v>0.20721000000000001</v>
      </c>
      <c r="W72" s="25">
        <v>0.20730100000000001</v>
      </c>
      <c r="X72" s="25">
        <v>0.20807100000000001</v>
      </c>
      <c r="Y72" s="25">
        <v>0.20841999999999999</v>
      </c>
      <c r="Z72" s="25">
        <v>0.208648</v>
      </c>
      <c r="AA72" s="25">
        <v>0.20769199999999999</v>
      </c>
      <c r="AB72" s="25">
        <v>0.20749200000000001</v>
      </c>
      <c r="AC72" s="25">
        <v>0.20763799999999999</v>
      </c>
      <c r="AD72" s="25">
        <v>0.20822599999999999</v>
      </c>
      <c r="AE72" s="25">
        <v>0.20866399999999999</v>
      </c>
      <c r="AF72" s="25">
        <v>0.20951700000000001</v>
      </c>
    </row>
    <row r="73" spans="1:32">
      <c r="A73" s="3" t="s">
        <v>212</v>
      </c>
      <c r="B73" s="25">
        <v>3.6641E-2</v>
      </c>
      <c r="C73" s="25">
        <v>3.7444999999999999E-2</v>
      </c>
      <c r="D73" s="25">
        <v>3.7018000000000002E-2</v>
      </c>
      <c r="E73" s="25">
        <v>3.6283000000000003E-2</v>
      </c>
      <c r="F73" s="25">
        <v>3.5446999999999999E-2</v>
      </c>
      <c r="G73" s="25">
        <v>3.4637000000000001E-2</v>
      </c>
      <c r="H73" s="25">
        <v>3.3588E-2</v>
      </c>
      <c r="I73" s="25">
        <v>3.2508000000000002E-2</v>
      </c>
      <c r="J73" s="25">
        <v>3.1483999999999998E-2</v>
      </c>
      <c r="K73" s="25">
        <v>3.0461999999999999E-2</v>
      </c>
      <c r="L73" s="25">
        <v>2.9468999999999999E-2</v>
      </c>
      <c r="M73" s="25">
        <v>2.8944999999999999E-2</v>
      </c>
      <c r="N73" s="25">
        <v>2.8403999999999999E-2</v>
      </c>
      <c r="O73" s="25">
        <v>2.7907999999999999E-2</v>
      </c>
      <c r="P73" s="25">
        <v>2.7435999999999999E-2</v>
      </c>
      <c r="Q73" s="25">
        <v>2.6918000000000001E-2</v>
      </c>
      <c r="R73" s="25">
        <v>2.6376E-2</v>
      </c>
      <c r="S73" s="25">
        <v>2.5853000000000001E-2</v>
      </c>
      <c r="T73" s="25">
        <v>2.5326999999999999E-2</v>
      </c>
      <c r="U73" s="25">
        <v>2.4819000000000001E-2</v>
      </c>
      <c r="V73" s="25">
        <v>2.4271000000000001E-2</v>
      </c>
      <c r="W73" s="25">
        <v>2.4018000000000001E-2</v>
      </c>
      <c r="X73" s="25">
        <v>2.3821999999999999E-2</v>
      </c>
      <c r="Y73" s="25">
        <v>2.3644999999999999E-2</v>
      </c>
      <c r="Z73" s="25">
        <v>2.3432999999999999E-2</v>
      </c>
      <c r="AA73" s="25">
        <v>2.3206999999999998E-2</v>
      </c>
      <c r="AB73" s="25">
        <v>2.2987E-2</v>
      </c>
      <c r="AC73" s="25">
        <v>2.2762000000000001E-2</v>
      </c>
      <c r="AD73" s="25">
        <v>2.2536E-2</v>
      </c>
      <c r="AE73" s="25">
        <v>2.2348E-2</v>
      </c>
      <c r="AF73" s="25">
        <v>2.2168E-2</v>
      </c>
    </row>
    <row r="74" spans="1:32">
      <c r="A74" s="3" t="s">
        <v>213</v>
      </c>
      <c r="B74" s="25">
        <v>0.390127</v>
      </c>
      <c r="C74" s="25">
        <v>0.39999499999999999</v>
      </c>
      <c r="D74" s="25">
        <v>0.43443500000000002</v>
      </c>
      <c r="E74" s="25">
        <v>0.43384299999999998</v>
      </c>
      <c r="F74" s="25">
        <v>0.431753</v>
      </c>
      <c r="G74" s="25">
        <v>0.41907299999999997</v>
      </c>
      <c r="H74" s="25">
        <v>0.41936800000000002</v>
      </c>
      <c r="I74" s="25">
        <v>0.41485699999999998</v>
      </c>
      <c r="J74" s="25">
        <v>0.41422599999999998</v>
      </c>
      <c r="K74" s="25">
        <v>0.41360400000000003</v>
      </c>
      <c r="L74" s="25">
        <v>0.42046499999999998</v>
      </c>
      <c r="M74" s="25">
        <v>0.414773</v>
      </c>
      <c r="N74" s="25">
        <v>0.41464099999999998</v>
      </c>
      <c r="O74" s="25">
        <v>0.41435100000000002</v>
      </c>
      <c r="P74" s="25">
        <v>0.41415099999999999</v>
      </c>
      <c r="Q74" s="25">
        <v>0.41387600000000002</v>
      </c>
      <c r="R74" s="25">
        <v>0.413684</v>
      </c>
      <c r="S74" s="25">
        <v>0.41437400000000002</v>
      </c>
      <c r="T74" s="25">
        <v>0.41350500000000001</v>
      </c>
      <c r="U74" s="25">
        <v>0.41370699999999999</v>
      </c>
      <c r="V74" s="25">
        <v>0.41032400000000002</v>
      </c>
      <c r="W74" s="25">
        <v>0.41301100000000002</v>
      </c>
      <c r="X74" s="25">
        <v>0.40906100000000001</v>
      </c>
      <c r="Y74" s="25">
        <v>0.40914200000000001</v>
      </c>
      <c r="Z74" s="25">
        <v>0.40682699999999999</v>
      </c>
      <c r="AA74" s="25">
        <v>0.40866999999999998</v>
      </c>
      <c r="AB74" s="25">
        <v>0.40670600000000001</v>
      </c>
      <c r="AC74" s="25">
        <v>0.40569300000000003</v>
      </c>
      <c r="AD74" s="25">
        <v>0.40555600000000003</v>
      </c>
      <c r="AE74" s="25">
        <v>0.40563399999999999</v>
      </c>
      <c r="AF74" s="25">
        <v>0.40534700000000001</v>
      </c>
    </row>
    <row r="75" spans="1:32">
      <c r="A75" s="3" t="s">
        <v>214</v>
      </c>
      <c r="B75" s="25">
        <v>0.10620300000000001</v>
      </c>
      <c r="C75" s="25">
        <v>0.10661</v>
      </c>
      <c r="D75" s="25">
        <v>0.108182</v>
      </c>
      <c r="E75" s="25">
        <v>0.108732</v>
      </c>
      <c r="F75" s="25">
        <v>0.108568</v>
      </c>
      <c r="G75" s="25">
        <v>0.108399</v>
      </c>
      <c r="H75" s="25">
        <v>0.10793999999999999</v>
      </c>
      <c r="I75" s="25">
        <v>0.107278</v>
      </c>
      <c r="J75" s="25">
        <v>0.10649</v>
      </c>
      <c r="K75" s="25">
        <v>0.10561</v>
      </c>
      <c r="L75" s="25">
        <v>0.104948</v>
      </c>
      <c r="M75" s="25">
        <v>0.104445</v>
      </c>
      <c r="N75" s="25">
        <v>0.10404099999999999</v>
      </c>
      <c r="O75" s="25">
        <v>0.10366300000000001</v>
      </c>
      <c r="P75" s="25">
        <v>0.103362</v>
      </c>
      <c r="Q75" s="25">
        <v>0.102993</v>
      </c>
      <c r="R75" s="25">
        <v>0.10242999999999999</v>
      </c>
      <c r="S75" s="25">
        <v>0.10180400000000001</v>
      </c>
      <c r="T75" s="25">
        <v>0.101244</v>
      </c>
      <c r="U75" s="25">
        <v>0.100744</v>
      </c>
      <c r="V75" s="25">
        <v>0.100316</v>
      </c>
      <c r="W75" s="25">
        <v>9.9903000000000006E-2</v>
      </c>
      <c r="X75" s="25">
        <v>9.9570000000000006E-2</v>
      </c>
      <c r="Y75" s="25">
        <v>9.9289000000000002E-2</v>
      </c>
      <c r="Z75" s="25">
        <v>9.8981E-2</v>
      </c>
      <c r="AA75" s="25">
        <v>9.8610000000000003E-2</v>
      </c>
      <c r="AB75" s="25">
        <v>9.8207000000000003E-2</v>
      </c>
      <c r="AC75" s="25">
        <v>9.7785999999999998E-2</v>
      </c>
      <c r="AD75" s="25">
        <v>9.7418000000000005E-2</v>
      </c>
      <c r="AE75" s="25">
        <v>9.7045999999999993E-2</v>
      </c>
      <c r="AF75" s="25">
        <v>9.6629999999999994E-2</v>
      </c>
    </row>
    <row r="76" spans="1:32">
      <c r="A76" s="3" t="s">
        <v>215</v>
      </c>
      <c r="B76" s="25">
        <v>0.90030500000000002</v>
      </c>
      <c r="C76" s="25">
        <v>1.2242280000000001</v>
      </c>
      <c r="D76" s="25">
        <v>1.3666560000000001</v>
      </c>
      <c r="E76" s="25">
        <v>1.431586</v>
      </c>
      <c r="F76" s="25">
        <v>1.465417</v>
      </c>
      <c r="G76" s="25">
        <v>1.493943</v>
      </c>
      <c r="H76" s="25">
        <v>1.5033190000000001</v>
      </c>
      <c r="I76" s="25">
        <v>1.51125</v>
      </c>
      <c r="J76" s="25">
        <v>1.5245899999999999</v>
      </c>
      <c r="K76" s="25">
        <v>1.5354730000000001</v>
      </c>
      <c r="L76" s="25">
        <v>1.550559</v>
      </c>
      <c r="M76" s="25">
        <v>1.5690360000000001</v>
      </c>
      <c r="N76" s="25">
        <v>1.591561</v>
      </c>
      <c r="O76" s="25">
        <v>1.6151040000000001</v>
      </c>
      <c r="P76" s="25">
        <v>1.638806</v>
      </c>
      <c r="Q76" s="25">
        <v>1.6621159999999999</v>
      </c>
      <c r="R76" s="25">
        <v>1.68021</v>
      </c>
      <c r="S76" s="25">
        <v>1.696088</v>
      </c>
      <c r="T76" s="25">
        <v>1.714078</v>
      </c>
      <c r="U76" s="25">
        <v>1.7328049999999999</v>
      </c>
      <c r="V76" s="25">
        <v>1.7549630000000001</v>
      </c>
      <c r="W76" s="25">
        <v>1.7766729999999999</v>
      </c>
      <c r="X76" s="25">
        <v>1.8012319999999999</v>
      </c>
      <c r="Y76" s="25">
        <v>1.8266709999999999</v>
      </c>
      <c r="Z76" s="25">
        <v>1.853548</v>
      </c>
      <c r="AA76" s="25">
        <v>1.87862</v>
      </c>
      <c r="AB76" s="25">
        <v>1.9024920000000001</v>
      </c>
      <c r="AC76" s="25">
        <v>1.9240060000000001</v>
      </c>
      <c r="AD76" s="25">
        <v>1.9438629999999999</v>
      </c>
      <c r="AE76" s="25">
        <v>1.9620580000000001</v>
      </c>
      <c r="AF76" s="25">
        <v>1.980388</v>
      </c>
    </row>
    <row r="77" spans="1:32">
      <c r="A77" s="3" t="s">
        <v>216</v>
      </c>
      <c r="B77" s="25">
        <v>0.257081</v>
      </c>
      <c r="C77" s="25">
        <v>0.26143699999999997</v>
      </c>
      <c r="D77" s="25">
        <v>0.261799</v>
      </c>
      <c r="E77" s="25">
        <v>0.25547199999999998</v>
      </c>
      <c r="F77" s="25">
        <v>0.25130000000000002</v>
      </c>
      <c r="G77" s="25">
        <v>0.25104900000000002</v>
      </c>
      <c r="H77" s="25">
        <v>0.25044300000000003</v>
      </c>
      <c r="I77" s="25">
        <v>0.25035600000000002</v>
      </c>
      <c r="J77" s="25">
        <v>0.25174200000000002</v>
      </c>
      <c r="K77" s="25">
        <v>0.25118699999999999</v>
      </c>
      <c r="L77" s="25">
        <v>0.25024600000000002</v>
      </c>
      <c r="M77" s="25">
        <v>0.25020599999999998</v>
      </c>
      <c r="N77" s="25">
        <v>0.250612</v>
      </c>
      <c r="O77" s="25">
        <v>0.25102799999999997</v>
      </c>
      <c r="P77" s="25">
        <v>0.25145299999999998</v>
      </c>
      <c r="Q77" s="25">
        <v>0.25187399999999999</v>
      </c>
      <c r="R77" s="25">
        <v>0.25231300000000001</v>
      </c>
      <c r="S77" s="25">
        <v>0.25277300000000003</v>
      </c>
      <c r="T77" s="25">
        <v>0.25323400000000001</v>
      </c>
      <c r="U77" s="25">
        <v>0.25370500000000001</v>
      </c>
      <c r="V77" s="25">
        <v>0.25417400000000001</v>
      </c>
      <c r="W77" s="25">
        <v>0.25464799999999999</v>
      </c>
      <c r="X77" s="25">
        <v>0.25512299999999999</v>
      </c>
      <c r="Y77" s="25">
        <v>0.25560699999999997</v>
      </c>
      <c r="Z77" s="25">
        <v>0.25609199999999999</v>
      </c>
      <c r="AA77" s="25">
        <v>0.256577</v>
      </c>
      <c r="AB77" s="25">
        <v>0.257052</v>
      </c>
      <c r="AC77" s="25">
        <v>0.257544</v>
      </c>
      <c r="AD77" s="25">
        <v>0.25802799999999998</v>
      </c>
      <c r="AE77" s="25">
        <v>0.25851200000000002</v>
      </c>
      <c r="AF77" s="25">
        <v>0.25899800000000001</v>
      </c>
    </row>
    <row r="78" spans="1:32">
      <c r="A78" s="3" t="s">
        <v>217</v>
      </c>
      <c r="B78" s="25">
        <v>5.7265000000000003E-2</v>
      </c>
      <c r="C78" s="25">
        <v>5.8296000000000001E-2</v>
      </c>
      <c r="D78" s="25">
        <v>5.8956000000000001E-2</v>
      </c>
      <c r="E78" s="25">
        <v>5.9428000000000002E-2</v>
      </c>
      <c r="F78" s="25">
        <v>5.9715999999999998E-2</v>
      </c>
      <c r="G78" s="25">
        <v>5.9859999999999997E-2</v>
      </c>
      <c r="H78" s="25">
        <v>5.9929000000000003E-2</v>
      </c>
      <c r="I78" s="25">
        <v>5.9769000000000003E-2</v>
      </c>
      <c r="J78" s="25">
        <v>5.9648E-2</v>
      </c>
      <c r="K78" s="25">
        <v>5.9551E-2</v>
      </c>
      <c r="L78" s="25">
        <v>5.9452999999999999E-2</v>
      </c>
      <c r="M78" s="25">
        <v>5.9371E-2</v>
      </c>
      <c r="N78" s="25">
        <v>5.9285999999999998E-2</v>
      </c>
      <c r="O78" s="25">
        <v>5.9220000000000002E-2</v>
      </c>
      <c r="P78" s="25">
        <v>5.9193000000000003E-2</v>
      </c>
      <c r="Q78" s="25">
        <v>5.9143000000000001E-2</v>
      </c>
      <c r="R78" s="25">
        <v>5.9069000000000003E-2</v>
      </c>
      <c r="S78" s="25">
        <v>5.9001999999999999E-2</v>
      </c>
      <c r="T78" s="25">
        <v>5.8951000000000003E-2</v>
      </c>
      <c r="U78" s="25">
        <v>5.8895000000000003E-2</v>
      </c>
      <c r="V78" s="25">
        <v>5.8834999999999998E-2</v>
      </c>
      <c r="W78" s="25">
        <v>5.8798000000000003E-2</v>
      </c>
      <c r="X78" s="25">
        <v>5.8785999999999998E-2</v>
      </c>
      <c r="Y78" s="25">
        <v>5.8751999999999999E-2</v>
      </c>
      <c r="Z78" s="25">
        <v>5.8749999999999997E-2</v>
      </c>
      <c r="AA78" s="25">
        <v>5.8785999999999998E-2</v>
      </c>
      <c r="AB78" s="25">
        <v>5.8819999999999997E-2</v>
      </c>
      <c r="AC78" s="25">
        <v>5.8840999999999997E-2</v>
      </c>
      <c r="AD78" s="25">
        <v>5.8853999999999997E-2</v>
      </c>
      <c r="AE78" s="25">
        <v>5.8841999999999998E-2</v>
      </c>
      <c r="AF78" s="25">
        <v>5.8811000000000002E-2</v>
      </c>
    </row>
    <row r="79" spans="1:32">
      <c r="A79" s="3" t="s">
        <v>218</v>
      </c>
      <c r="B79" s="25">
        <v>0.33362199999999997</v>
      </c>
      <c r="C79" s="25">
        <v>0.35989300000000002</v>
      </c>
      <c r="D79" s="25">
        <v>0.35738500000000001</v>
      </c>
      <c r="E79" s="25">
        <v>0.33912999999999999</v>
      </c>
      <c r="F79" s="25">
        <v>0.321378</v>
      </c>
      <c r="G79" s="25">
        <v>0.31407800000000002</v>
      </c>
      <c r="H79" s="25">
        <v>0.29447499999999999</v>
      </c>
      <c r="I79" s="25">
        <v>0.29188999999999998</v>
      </c>
      <c r="J79" s="25">
        <v>0.29137299999999999</v>
      </c>
      <c r="K79" s="25">
        <v>0.29111500000000001</v>
      </c>
      <c r="L79" s="25">
        <v>0.28884300000000002</v>
      </c>
      <c r="M79" s="25">
        <v>0.28942200000000001</v>
      </c>
      <c r="N79" s="25">
        <v>0.29186200000000001</v>
      </c>
      <c r="O79" s="25">
        <v>0.29306199999999999</v>
      </c>
      <c r="P79" s="25">
        <v>0.29408400000000001</v>
      </c>
      <c r="Q79" s="25">
        <v>0.29638300000000001</v>
      </c>
      <c r="R79" s="25">
        <v>0.29789100000000002</v>
      </c>
      <c r="S79" s="25">
        <v>0.29989399999999999</v>
      </c>
      <c r="T79" s="25">
        <v>0.30217699999999997</v>
      </c>
      <c r="U79" s="25">
        <v>0.30419200000000002</v>
      </c>
      <c r="V79" s="25">
        <v>0.30738599999999999</v>
      </c>
      <c r="W79" s="25">
        <v>0.309228</v>
      </c>
      <c r="X79" s="25">
        <v>0.31188399999999999</v>
      </c>
      <c r="Y79" s="25">
        <v>0.31561400000000001</v>
      </c>
      <c r="Z79" s="25">
        <v>0.31934400000000002</v>
      </c>
      <c r="AA79" s="25">
        <v>0.32186399999999998</v>
      </c>
      <c r="AB79" s="25">
        <v>0.32561499999999999</v>
      </c>
      <c r="AC79" s="25">
        <v>0.32769799999999999</v>
      </c>
      <c r="AD79" s="25">
        <v>0.33047500000000002</v>
      </c>
      <c r="AE79" s="25">
        <v>0.33379700000000001</v>
      </c>
      <c r="AF79" s="25">
        <v>0.33754800000000001</v>
      </c>
    </row>
    <row r="80" spans="1:32">
      <c r="A80" s="28" t="s">
        <v>219</v>
      </c>
      <c r="B80" s="29">
        <v>12.7058</v>
      </c>
      <c r="C80" s="29">
        <v>13.511435000000001</v>
      </c>
      <c r="D80" s="29">
        <v>13.768183000000001</v>
      </c>
      <c r="E80" s="29">
        <v>13.821254</v>
      </c>
      <c r="F80" s="29">
        <v>13.813351000000001</v>
      </c>
      <c r="G80" s="29">
        <v>13.790618</v>
      </c>
      <c r="H80" s="29">
        <v>13.721086</v>
      </c>
      <c r="I80" s="29">
        <v>13.649374999999999</v>
      </c>
      <c r="J80" s="29">
        <v>13.593961999999999</v>
      </c>
      <c r="K80" s="29">
        <v>13.526839000000001</v>
      </c>
      <c r="L80" s="29">
        <v>13.479706</v>
      </c>
      <c r="M80" s="29">
        <v>13.430456</v>
      </c>
      <c r="N80" s="29">
        <v>13.396371</v>
      </c>
      <c r="O80" s="29">
        <v>13.378316999999999</v>
      </c>
      <c r="P80" s="29">
        <v>13.374954000000001</v>
      </c>
      <c r="Q80" s="29">
        <v>13.380100000000001</v>
      </c>
      <c r="R80" s="29">
        <v>13.377107000000001</v>
      </c>
      <c r="S80" s="29">
        <v>13.377803999999999</v>
      </c>
      <c r="T80" s="29">
        <v>13.388377999999999</v>
      </c>
      <c r="U80" s="29">
        <v>13.409447</v>
      </c>
      <c r="V80" s="29">
        <v>13.435276</v>
      </c>
      <c r="W80" s="29">
        <v>13.475247</v>
      </c>
      <c r="X80" s="29">
        <v>13.528428999999999</v>
      </c>
      <c r="Y80" s="29">
        <v>13.596717</v>
      </c>
      <c r="Z80" s="29">
        <v>13.663966</v>
      </c>
      <c r="AA80" s="29">
        <v>13.730045</v>
      </c>
      <c r="AB80" s="29">
        <v>13.794814000000001</v>
      </c>
      <c r="AC80" s="29">
        <v>13.85778</v>
      </c>
      <c r="AD80" s="29">
        <v>13.927019</v>
      </c>
      <c r="AE80" s="29">
        <v>14.00123</v>
      </c>
      <c r="AF80" s="29">
        <v>14.077793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F104"/>
  <sheetViews>
    <sheetView zoomScaleNormal="100" workbookViewId="0">
      <pane xSplit="2" ySplit="3" topLeftCell="Q4" activePane="bottomRight" state="frozen"/>
      <selection pane="topRight" activeCell="C1" sqref="C1"/>
      <selection pane="bottomLeft" activeCell="A4" sqref="A4"/>
      <selection pane="bottomRight" activeCell="B5" sqref="B5"/>
    </sheetView>
  </sheetViews>
  <sheetFormatPr defaultRowHeight="12.25"/>
  <cols>
    <col min="1" max="1" width="32.88671875" customWidth="1"/>
    <col min="25" max="25" width="9.33203125" bestFit="1" customWidth="1"/>
  </cols>
  <sheetData>
    <row r="1" spans="1:32" ht="15" customHeight="1">
      <c r="A1" s="27" t="s">
        <v>221</v>
      </c>
    </row>
    <row r="2" spans="1:32" ht="15" customHeight="1">
      <c r="A2" s="1" t="s">
        <v>222</v>
      </c>
    </row>
    <row r="3" spans="1:32" ht="15" customHeight="1" thickBot="1">
      <c r="A3" s="2" t="s">
        <v>223</v>
      </c>
      <c r="B3" s="74">
        <v>2020</v>
      </c>
      <c r="C3" s="2">
        <v>2021</v>
      </c>
      <c r="D3" s="2">
        <v>2022</v>
      </c>
      <c r="E3" s="2">
        <v>2023</v>
      </c>
      <c r="F3" s="2">
        <v>2024</v>
      </c>
      <c r="G3" s="2">
        <v>2025</v>
      </c>
      <c r="H3" s="2">
        <v>2026</v>
      </c>
      <c r="I3" s="2">
        <v>2027</v>
      </c>
      <c r="J3" s="2">
        <v>2028</v>
      </c>
      <c r="K3" s="2">
        <v>2029</v>
      </c>
      <c r="L3" s="2">
        <v>2030</v>
      </c>
      <c r="M3" s="2">
        <v>2031</v>
      </c>
      <c r="N3" s="2">
        <v>2032</v>
      </c>
      <c r="O3" s="2">
        <v>2033</v>
      </c>
      <c r="P3" s="2">
        <v>2034</v>
      </c>
      <c r="Q3" s="2">
        <v>2035</v>
      </c>
      <c r="R3" s="2">
        <v>2036</v>
      </c>
      <c r="S3" s="2">
        <v>2037</v>
      </c>
      <c r="T3" s="2">
        <v>2038</v>
      </c>
      <c r="U3" s="2">
        <v>2039</v>
      </c>
      <c r="V3" s="74">
        <v>2040</v>
      </c>
      <c r="W3" s="2">
        <v>2041</v>
      </c>
      <c r="X3" s="2">
        <v>2042</v>
      </c>
      <c r="Y3" s="2">
        <v>2043</v>
      </c>
      <c r="Z3" s="2">
        <v>2044</v>
      </c>
      <c r="AA3" s="2">
        <v>2045</v>
      </c>
      <c r="AB3" s="2">
        <v>2046</v>
      </c>
      <c r="AC3" s="2">
        <v>2047</v>
      </c>
      <c r="AD3" s="2">
        <v>2048</v>
      </c>
      <c r="AE3" s="2">
        <v>2049</v>
      </c>
      <c r="AF3" s="74">
        <v>2050</v>
      </c>
    </row>
    <row r="4" spans="1:32" ht="15" customHeight="1" thickTop="1">
      <c r="A4" t="s">
        <v>114</v>
      </c>
      <c r="B4" s="103">
        <f>B10+B23+B31+B39+B44+B49+B54+B57+B61+B86+B99</f>
        <v>23804.653455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>
        <f>V10+V23+V31+V39+V44+V49+V54+V57+V61+V86+V99</f>
        <v>25392.915917000002</v>
      </c>
      <c r="W4" s="103"/>
      <c r="X4" s="107"/>
      <c r="Y4" s="103"/>
      <c r="Z4" s="103"/>
      <c r="AA4" s="103"/>
      <c r="AB4" s="103"/>
      <c r="AC4" s="103"/>
      <c r="AD4" s="103"/>
      <c r="AE4" s="103"/>
      <c r="AF4" s="103">
        <f>AF10+AF23+AF31+AF39+AF44+AF49+AF54+AF57+AF61+AF86+AF99</f>
        <v>26608.289530000002</v>
      </c>
    </row>
    <row r="5" spans="1:32" ht="15" customHeight="1">
      <c r="A5" s="28" t="s">
        <v>224</v>
      </c>
      <c r="B5" s="94">
        <f>B10/B4</f>
        <v>0.57431215219511789</v>
      </c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94">
        <f>V10/V4</f>
        <v>0.51890960349215098</v>
      </c>
      <c r="W5" s="103"/>
      <c r="X5" s="107"/>
      <c r="Y5" s="103"/>
      <c r="Z5" s="103"/>
      <c r="AA5" s="103"/>
      <c r="AB5" s="103"/>
      <c r="AC5" s="103"/>
      <c r="AD5" s="103"/>
      <c r="AE5" s="103"/>
      <c r="AF5" s="94">
        <f>AF10/AF4</f>
        <v>0.50095232013961022</v>
      </c>
    </row>
    <row r="6" spans="1:32" ht="15" customHeight="1">
      <c r="A6" s="3"/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7"/>
      <c r="Y6" s="103"/>
      <c r="Z6" s="103"/>
      <c r="AA6" s="103"/>
      <c r="AB6" s="103"/>
      <c r="AC6" s="103"/>
      <c r="AD6" s="103"/>
      <c r="AE6" s="103"/>
      <c r="AF6" s="103"/>
    </row>
    <row r="7" spans="1:32" ht="15" customHeight="1">
      <c r="A7" s="3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7"/>
      <c r="Y7" s="103"/>
      <c r="Z7" s="103"/>
      <c r="AA7" s="103"/>
      <c r="AB7" s="103"/>
      <c r="AC7" s="103"/>
      <c r="AD7" s="103"/>
      <c r="AE7" s="103"/>
      <c r="AF7" s="103"/>
    </row>
    <row r="8" spans="1:32" ht="15" customHeight="1">
      <c r="A8" s="3"/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7"/>
      <c r="Y8" s="103"/>
      <c r="Z8" s="103"/>
      <c r="AA8" s="103"/>
      <c r="AB8" s="103"/>
      <c r="AC8" s="103"/>
      <c r="AD8" s="103"/>
      <c r="AE8" s="103"/>
      <c r="AF8" s="103"/>
    </row>
    <row r="9" spans="1:32" ht="15" customHeight="1">
      <c r="A9" s="3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7"/>
      <c r="Y9" s="103"/>
      <c r="Z9" s="103"/>
      <c r="AA9" s="103"/>
      <c r="AB9" s="103"/>
      <c r="AC9" s="103"/>
      <c r="AD9" s="103"/>
      <c r="AE9" s="103"/>
      <c r="AF9" s="103"/>
    </row>
    <row r="10" spans="1:32" ht="15" customHeight="1">
      <c r="A10" s="28" t="s">
        <v>224</v>
      </c>
      <c r="B10" s="104">
        <v>13671.301758</v>
      </c>
      <c r="C10" s="104">
        <v>14314.519531</v>
      </c>
      <c r="D10" s="104">
        <v>14303.330078000001</v>
      </c>
      <c r="E10" s="104">
        <v>14308.396484000001</v>
      </c>
      <c r="F10" s="104">
        <v>14256.596680000001</v>
      </c>
      <c r="G10" s="104">
        <v>14176.139648</v>
      </c>
      <c r="H10" s="104">
        <v>14078.118164</v>
      </c>
      <c r="I10" s="104">
        <v>13976.814453000001</v>
      </c>
      <c r="J10" s="104">
        <v>13878.122069999999</v>
      </c>
      <c r="K10" s="104">
        <v>13768.430664</v>
      </c>
      <c r="L10" s="104">
        <v>13669.913086</v>
      </c>
      <c r="M10" s="104">
        <v>13575.454102</v>
      </c>
      <c r="N10" s="104">
        <v>13488.396484000001</v>
      </c>
      <c r="O10" s="104">
        <v>13423.620117</v>
      </c>
      <c r="P10" s="104">
        <v>13372.300781</v>
      </c>
      <c r="Q10" s="104">
        <v>13328.880859000001</v>
      </c>
      <c r="R10" s="104">
        <v>13286.728515999999</v>
      </c>
      <c r="S10" s="104">
        <v>13246.255859000001</v>
      </c>
      <c r="T10" s="104">
        <v>13211.389648</v>
      </c>
      <c r="U10" s="104">
        <v>13189.524414</v>
      </c>
      <c r="V10" s="104">
        <v>13176.627930000001</v>
      </c>
      <c r="W10" s="104">
        <v>13164.079102</v>
      </c>
      <c r="X10" s="104">
        <v>13164.542969</v>
      </c>
      <c r="Y10" s="104">
        <v>13175.846680000001</v>
      </c>
      <c r="Z10" s="104">
        <v>13192.309569999999</v>
      </c>
      <c r="AA10" s="104">
        <v>13206.202148</v>
      </c>
      <c r="AB10" s="104">
        <v>13222.255859000001</v>
      </c>
      <c r="AC10" s="104">
        <v>13241.573242</v>
      </c>
      <c r="AD10" s="104">
        <v>13266.638671999999</v>
      </c>
      <c r="AE10" s="104">
        <v>13297.889648</v>
      </c>
      <c r="AF10" s="104">
        <v>13329.484375</v>
      </c>
    </row>
    <row r="11" spans="1:32" ht="15" customHeight="1">
      <c r="A11" s="3" t="s">
        <v>225</v>
      </c>
      <c r="B11" s="103">
        <v>13566.272461</v>
      </c>
      <c r="C11" s="103">
        <v>14198.884765999999</v>
      </c>
      <c r="D11" s="103">
        <v>14180.78125</v>
      </c>
      <c r="E11" s="103">
        <v>14177.533203000001</v>
      </c>
      <c r="F11" s="103">
        <v>14119.289062</v>
      </c>
      <c r="G11" s="103">
        <v>14032.574219</v>
      </c>
      <c r="H11" s="103">
        <v>13927.505859000001</v>
      </c>
      <c r="I11" s="103">
        <v>13818.984375</v>
      </c>
      <c r="J11" s="103">
        <v>13712.735352</v>
      </c>
      <c r="K11" s="103">
        <v>13595.154296999999</v>
      </c>
      <c r="L11" s="109">
        <v>13487.967773</v>
      </c>
      <c r="M11" s="103">
        <v>13383.467773</v>
      </c>
      <c r="N11" s="103">
        <v>13286.050781</v>
      </c>
      <c r="O11" s="103">
        <v>13209.783203000001</v>
      </c>
      <c r="P11" s="103">
        <v>13145.910156</v>
      </c>
      <c r="Q11" s="103">
        <v>13089.485352</v>
      </c>
      <c r="R11" s="103">
        <v>13032.987305000001</v>
      </c>
      <c r="S11" s="103">
        <v>12977.395508</v>
      </c>
      <c r="T11" s="103">
        <v>12926.477539</v>
      </c>
      <c r="U11" s="103">
        <v>12887.622069999999</v>
      </c>
      <c r="V11" s="103">
        <v>12856.550781</v>
      </c>
      <c r="W11" s="103">
        <v>12826.111328000001</v>
      </c>
      <c r="X11" s="103">
        <v>12808.135742</v>
      </c>
      <c r="Y11" s="103">
        <v>12800.421875</v>
      </c>
      <c r="Z11" s="103">
        <v>12797.493164</v>
      </c>
      <c r="AA11" s="103">
        <v>12792.610352</v>
      </c>
      <c r="AB11" s="103">
        <v>12789.722656</v>
      </c>
      <c r="AC11" s="103">
        <v>12789.806640999999</v>
      </c>
      <c r="AD11" s="103">
        <v>12795.240234000001</v>
      </c>
      <c r="AE11" s="103">
        <v>12806.696289</v>
      </c>
      <c r="AF11" s="103">
        <v>12818.411133</v>
      </c>
    </row>
    <row r="12" spans="1:32" ht="15" customHeight="1">
      <c r="A12" s="63">
        <f>V12+V14+V16+V20</f>
        <v>0.99995914821207244</v>
      </c>
      <c r="B12" s="47">
        <f>B11/B10</f>
        <v>0.99231753501903797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106">
        <f>V11/V10</f>
        <v>0.97570872072123538</v>
      </c>
      <c r="W12" s="33"/>
      <c r="X12" s="94"/>
      <c r="Y12" s="33"/>
      <c r="Z12" s="33"/>
      <c r="AA12" s="33"/>
      <c r="AB12" s="33"/>
      <c r="AC12" s="33"/>
      <c r="AD12" s="33"/>
      <c r="AE12" s="33"/>
      <c r="AF12" s="47">
        <f>AF11/AF10</f>
        <v>0.96165843871961476</v>
      </c>
    </row>
    <row r="13" spans="1:32" ht="15" customHeight="1">
      <c r="A13" s="3" t="s">
        <v>226</v>
      </c>
      <c r="B13" s="103">
        <v>29.083138000000002</v>
      </c>
      <c r="C13" s="103">
        <v>30.057677999999999</v>
      </c>
      <c r="D13" s="103">
        <v>28.809184999999999</v>
      </c>
      <c r="E13" s="103">
        <v>29.748546999999999</v>
      </c>
      <c r="F13" s="103">
        <v>29.559373999999998</v>
      </c>
      <c r="G13" s="103">
        <v>29.127882</v>
      </c>
      <c r="H13" s="103">
        <v>28.675025999999999</v>
      </c>
      <c r="I13" s="103">
        <v>28.163025000000001</v>
      </c>
      <c r="J13" s="103">
        <v>27.488669999999999</v>
      </c>
      <c r="K13" s="103">
        <v>26.950475999999998</v>
      </c>
      <c r="L13" s="103">
        <v>26.347155000000001</v>
      </c>
      <c r="M13" s="103">
        <v>25.982642999999999</v>
      </c>
      <c r="N13" s="103">
        <v>25.544505999999998</v>
      </c>
      <c r="O13" s="103">
        <v>25.279865000000001</v>
      </c>
      <c r="P13" s="103">
        <v>25.064087000000001</v>
      </c>
      <c r="Q13" s="103">
        <v>24.949407999999998</v>
      </c>
      <c r="R13" s="103">
        <v>24.870567000000001</v>
      </c>
      <c r="S13" s="103">
        <v>24.847747999999999</v>
      </c>
      <c r="T13" s="103">
        <v>24.842410999999998</v>
      </c>
      <c r="U13" s="103">
        <v>25.008146</v>
      </c>
      <c r="V13" s="103">
        <v>25.106459000000001</v>
      </c>
      <c r="W13" s="103">
        <v>25.288682999999999</v>
      </c>
      <c r="X13" s="103">
        <v>25.544174000000002</v>
      </c>
      <c r="Y13" s="103">
        <v>25.840140999999999</v>
      </c>
      <c r="Z13" s="103">
        <v>26.189829</v>
      </c>
      <c r="AA13" s="103">
        <v>26.60416</v>
      </c>
      <c r="AB13" s="103">
        <v>26.886023000000002</v>
      </c>
      <c r="AC13" s="103">
        <v>27.282858000000001</v>
      </c>
      <c r="AD13" s="103">
        <v>27.686212999999999</v>
      </c>
      <c r="AE13" s="103">
        <v>28.173258000000001</v>
      </c>
      <c r="AF13" s="103">
        <v>28.677295999999998</v>
      </c>
    </row>
    <row r="14" spans="1:32" ht="15" customHeight="1">
      <c r="A14" s="64"/>
      <c r="B14" s="47">
        <f>B13/B10</f>
        <v>2.12731300316603E-3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47">
        <f>V13/V10</f>
        <v>1.9053781539083042E-3</v>
      </c>
      <c r="W14" s="33"/>
      <c r="X14" s="97"/>
      <c r="Y14" s="33"/>
      <c r="Z14" s="33"/>
      <c r="AA14" s="33"/>
      <c r="AB14" s="33"/>
      <c r="AC14" s="33"/>
      <c r="AD14" s="33"/>
      <c r="AE14" s="33"/>
      <c r="AF14" s="47">
        <f>AF13/AF10</f>
        <v>2.1514182539412743E-3</v>
      </c>
    </row>
    <row r="15" spans="1:32" ht="15" customHeight="1">
      <c r="A15" s="3" t="s">
        <v>230</v>
      </c>
      <c r="B15" s="103">
        <v>50.569716999999997</v>
      </c>
      <c r="C15" s="103">
        <v>55.602012999999999</v>
      </c>
      <c r="D15" s="103">
        <v>60.030276999999998</v>
      </c>
      <c r="E15" s="103">
        <v>63.900246000000003</v>
      </c>
      <c r="F15" s="103">
        <v>67.168380999999997</v>
      </c>
      <c r="G15" s="103">
        <v>70.091781999999995</v>
      </c>
      <c r="H15" s="103">
        <v>72.517593000000005</v>
      </c>
      <c r="I15" s="103">
        <v>74.696999000000005</v>
      </c>
      <c r="J15" s="103">
        <v>76.822670000000002</v>
      </c>
      <c r="K15" s="103">
        <v>78.821083000000002</v>
      </c>
      <c r="L15" s="103">
        <v>80.881134000000003</v>
      </c>
      <c r="M15" s="103">
        <v>83.337211999999994</v>
      </c>
      <c r="N15" s="103">
        <v>85.255782999999994</v>
      </c>
      <c r="O15" s="103">
        <v>87.174484000000007</v>
      </c>
      <c r="P15" s="103">
        <v>89.068595999999999</v>
      </c>
      <c r="Q15" s="103">
        <v>90.369995000000003</v>
      </c>
      <c r="R15" s="103">
        <v>92.129874999999998</v>
      </c>
      <c r="S15" s="103">
        <v>93.742171999999997</v>
      </c>
      <c r="T15" s="103">
        <v>95.338027999999994</v>
      </c>
      <c r="U15" s="103">
        <v>96.917968999999999</v>
      </c>
      <c r="V15" s="103">
        <v>98.865500999999995</v>
      </c>
      <c r="W15" s="103">
        <v>100.171593</v>
      </c>
      <c r="X15" s="107">
        <v>101.437012</v>
      </c>
      <c r="Y15" s="103">
        <v>102.866623</v>
      </c>
      <c r="Z15" s="103">
        <v>103.908401</v>
      </c>
      <c r="AA15" s="103">
        <v>104.77623</v>
      </c>
      <c r="AB15" s="103">
        <v>105.62288700000001</v>
      </c>
      <c r="AC15" s="103">
        <v>106.351669</v>
      </c>
      <c r="AD15" s="103">
        <v>107.18375399999999</v>
      </c>
      <c r="AE15" s="103">
        <v>107.88050800000001</v>
      </c>
      <c r="AF15" s="103">
        <v>108.537766</v>
      </c>
    </row>
    <row r="16" spans="1:32" ht="15" customHeight="1">
      <c r="A16" s="3"/>
      <c r="B16" s="47">
        <f>B15/B10</f>
        <v>3.6989686787074426E-3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47">
        <f>V15/V10</f>
        <v>7.5030957484127723E-3</v>
      </c>
      <c r="W16" s="33"/>
      <c r="X16" s="97"/>
      <c r="Y16" s="33"/>
      <c r="Z16" s="33"/>
      <c r="AA16" s="33"/>
      <c r="AB16" s="33"/>
      <c r="AC16" s="33"/>
      <c r="AD16" s="33"/>
      <c r="AE16" s="33"/>
      <c r="AF16" s="47">
        <f>AF15/AF10</f>
        <v>8.1426830135730589E-3</v>
      </c>
    </row>
    <row r="17" spans="1:32" ht="15" customHeight="1">
      <c r="A17" s="3" t="s">
        <v>227</v>
      </c>
      <c r="B17" s="103">
        <v>3.0457709999999998</v>
      </c>
      <c r="C17" s="103">
        <v>3.397573</v>
      </c>
      <c r="D17" s="103">
        <v>3.7595719999999999</v>
      </c>
      <c r="E17" s="103">
        <v>3.8066070000000001</v>
      </c>
      <c r="F17" s="103">
        <v>3.661829</v>
      </c>
      <c r="G17" s="103">
        <v>3.548994</v>
      </c>
      <c r="H17" s="103">
        <v>3.4081929999999998</v>
      </c>
      <c r="I17" s="103">
        <v>3.2933880000000002</v>
      </c>
      <c r="J17" s="103">
        <v>3.2766690000000001</v>
      </c>
      <c r="K17" s="103">
        <v>3.174442</v>
      </c>
      <c r="L17" s="103">
        <v>3.0855990000000002</v>
      </c>
      <c r="M17" s="103">
        <v>3.0071340000000002</v>
      </c>
      <c r="N17" s="103">
        <v>2.960029</v>
      </c>
      <c r="O17" s="103">
        <v>2.8979529999999998</v>
      </c>
      <c r="P17" s="103">
        <v>2.8640650000000001</v>
      </c>
      <c r="Q17" s="103">
        <v>2.841939</v>
      </c>
      <c r="R17" s="103">
        <v>2.8258800000000002</v>
      </c>
      <c r="S17" s="103">
        <v>2.8151069999999998</v>
      </c>
      <c r="T17" s="103">
        <v>2.8071480000000002</v>
      </c>
      <c r="U17" s="103">
        <v>2.7988360000000001</v>
      </c>
      <c r="V17" s="103">
        <v>2.7924600000000002</v>
      </c>
      <c r="W17" s="103">
        <v>2.7882920000000002</v>
      </c>
      <c r="X17" s="107">
        <v>2.7850000000000001</v>
      </c>
      <c r="Y17" s="103">
        <v>2.7901310000000001</v>
      </c>
      <c r="Z17" s="103">
        <v>2.7958099999999999</v>
      </c>
      <c r="AA17" s="103">
        <v>2.8052790000000001</v>
      </c>
      <c r="AB17" s="103">
        <v>2.8143340000000001</v>
      </c>
      <c r="AC17" s="103">
        <v>2.8230870000000001</v>
      </c>
      <c r="AD17" s="103">
        <v>2.8322340000000001</v>
      </c>
      <c r="AE17" s="103">
        <v>2.8386330000000002</v>
      </c>
      <c r="AF17" s="103">
        <v>2.8446820000000002</v>
      </c>
    </row>
    <row r="18" spans="1:32" ht="15" customHeight="1">
      <c r="A18" s="3" t="s">
        <v>228</v>
      </c>
      <c r="B18" s="103">
        <v>2.9621240000000002</v>
      </c>
      <c r="C18" s="103">
        <v>2.9982449999999998</v>
      </c>
      <c r="D18" s="103">
        <v>2.901338</v>
      </c>
      <c r="E18" s="103">
        <v>2.7917260000000002</v>
      </c>
      <c r="F18" s="103">
        <v>2.606322</v>
      </c>
      <c r="G18" s="103">
        <v>2.484264</v>
      </c>
      <c r="H18" s="103">
        <v>2.3434810000000001</v>
      </c>
      <c r="I18" s="103">
        <v>2.2381350000000002</v>
      </c>
      <c r="J18" s="103">
        <v>2.168453</v>
      </c>
      <c r="K18" s="103">
        <v>2.0982379999999998</v>
      </c>
      <c r="L18" s="103">
        <v>2.0613920000000001</v>
      </c>
      <c r="M18" s="103">
        <v>1.9919750000000001</v>
      </c>
      <c r="N18" s="103">
        <v>1.9505589999999999</v>
      </c>
      <c r="O18" s="103">
        <v>1.8929819999999999</v>
      </c>
      <c r="P18" s="103">
        <v>1.884055</v>
      </c>
      <c r="Q18" s="103">
        <v>1.8787670000000001</v>
      </c>
      <c r="R18" s="103">
        <v>1.8814599999999999</v>
      </c>
      <c r="S18" s="103">
        <v>1.891948</v>
      </c>
      <c r="T18" s="103">
        <v>1.9106890000000001</v>
      </c>
      <c r="U18" s="103">
        <v>1.9197820000000001</v>
      </c>
      <c r="V18" s="103">
        <v>1.9497340000000001</v>
      </c>
      <c r="W18" s="103">
        <v>1.9729779999999999</v>
      </c>
      <c r="X18" s="107">
        <v>1.9960530000000001</v>
      </c>
      <c r="Y18" s="103">
        <v>2.0314199999999998</v>
      </c>
      <c r="Z18" s="103">
        <v>2.0684140000000002</v>
      </c>
      <c r="AA18" s="103">
        <v>2.1078410000000001</v>
      </c>
      <c r="AB18" s="103">
        <v>2.1594370000000001</v>
      </c>
      <c r="AC18" s="103">
        <v>2.1999789999999999</v>
      </c>
      <c r="AD18" s="103">
        <v>2.2506390000000001</v>
      </c>
      <c r="AE18" s="103">
        <v>2.2934429999999999</v>
      </c>
      <c r="AF18" s="103">
        <v>2.3403700000000001</v>
      </c>
    </row>
    <row r="19" spans="1:32" ht="15" customHeight="1">
      <c r="A19" s="3" t="s">
        <v>229</v>
      </c>
      <c r="B19" s="103">
        <v>19.102308000000001</v>
      </c>
      <c r="C19" s="103">
        <v>23.298462000000001</v>
      </c>
      <c r="D19" s="103">
        <v>26.764911999999999</v>
      </c>
      <c r="E19" s="103">
        <v>30.328797999999999</v>
      </c>
      <c r="F19" s="103">
        <v>34.022224000000001</v>
      </c>
      <c r="G19" s="103">
        <v>38.019992999999999</v>
      </c>
      <c r="H19" s="103">
        <v>43.371437</v>
      </c>
      <c r="I19" s="103">
        <v>49.134590000000003</v>
      </c>
      <c r="J19" s="103">
        <v>55.320380999999998</v>
      </c>
      <c r="K19" s="103">
        <v>61.909950000000002</v>
      </c>
      <c r="L19" s="103">
        <v>69.236846999999997</v>
      </c>
      <c r="M19" s="103">
        <v>77.321983000000003</v>
      </c>
      <c r="N19" s="103">
        <v>86.276061999999996</v>
      </c>
      <c r="O19" s="103">
        <v>96.218063000000001</v>
      </c>
      <c r="P19" s="103">
        <v>107.120537</v>
      </c>
      <c r="Q19" s="103">
        <v>118.946167</v>
      </c>
      <c r="R19" s="103">
        <v>131.60205099999999</v>
      </c>
      <c r="S19" s="103">
        <v>145.10640000000001</v>
      </c>
      <c r="T19" s="103">
        <v>159.52946499999999</v>
      </c>
      <c r="U19" s="103">
        <v>174.743988</v>
      </c>
      <c r="V19" s="103">
        <v>190.81632999999999</v>
      </c>
      <c r="W19" s="103">
        <v>207.168182</v>
      </c>
      <c r="X19" s="107">
        <v>224.033432</v>
      </c>
      <c r="Y19" s="103">
        <v>241.229446</v>
      </c>
      <c r="Z19" s="103">
        <v>259.15332000000001</v>
      </c>
      <c r="AA19" s="103">
        <v>276.56466699999999</v>
      </c>
      <c r="AB19" s="103">
        <v>294.28454599999998</v>
      </c>
      <c r="AC19" s="103">
        <v>312.30898999999999</v>
      </c>
      <c r="AD19" s="103">
        <v>330.61325099999999</v>
      </c>
      <c r="AE19" s="103">
        <v>349.14389</v>
      </c>
      <c r="AF19" s="103">
        <v>367.776184</v>
      </c>
    </row>
    <row r="20" spans="1:32" ht="15" customHeight="1">
      <c r="A20" s="3"/>
      <c r="B20" s="47">
        <f>B19/B11</f>
        <v>1.4080734450022925E-3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47">
        <f>V19/V11</f>
        <v>1.4841953588515911E-2</v>
      </c>
      <c r="W20" s="33"/>
      <c r="X20" s="97"/>
      <c r="Y20" s="33"/>
      <c r="Z20" s="33"/>
      <c r="AA20" s="33"/>
      <c r="AB20" s="33"/>
      <c r="AC20" s="33"/>
      <c r="AD20" s="33"/>
      <c r="AE20" s="33"/>
      <c r="AF20" s="47">
        <f>AF19/AF11</f>
        <v>2.8691245754568512E-2</v>
      </c>
    </row>
    <row r="21" spans="1:32" ht="15" customHeight="1">
      <c r="A21" s="3" t="s">
        <v>336</v>
      </c>
      <c r="B21" s="103">
        <v>0.26679399999999998</v>
      </c>
      <c r="C21" s="103">
        <v>0.281246</v>
      </c>
      <c r="D21" s="103">
        <v>0.28368599999999999</v>
      </c>
      <c r="E21" s="103">
        <v>0.286329</v>
      </c>
      <c r="F21" s="103">
        <v>0.28888000000000003</v>
      </c>
      <c r="G21" s="103">
        <v>0.29264200000000001</v>
      </c>
      <c r="H21" s="103">
        <v>0.29733700000000002</v>
      </c>
      <c r="I21" s="103">
        <v>0.30365300000000001</v>
      </c>
      <c r="J21" s="103">
        <v>0.31175599999999998</v>
      </c>
      <c r="K21" s="103">
        <v>0.32134800000000002</v>
      </c>
      <c r="L21" s="103">
        <v>0.33294200000000002</v>
      </c>
      <c r="M21" s="103">
        <v>0.34581499999999998</v>
      </c>
      <c r="N21" s="103">
        <v>0.35868</v>
      </c>
      <c r="O21" s="103">
        <v>0.37331999999999999</v>
      </c>
      <c r="P21" s="103">
        <v>0.389266</v>
      </c>
      <c r="Q21" s="103">
        <v>0.40872000000000003</v>
      </c>
      <c r="R21" s="103">
        <v>0.431035</v>
      </c>
      <c r="S21" s="103">
        <v>0.45664300000000002</v>
      </c>
      <c r="T21" s="103">
        <v>0.483871</v>
      </c>
      <c r="U21" s="103">
        <v>0.51326300000000002</v>
      </c>
      <c r="V21" s="103">
        <v>0.54649300000000001</v>
      </c>
      <c r="W21" s="103">
        <v>0.57809999999999995</v>
      </c>
      <c r="X21" s="107">
        <v>0.61170899999999995</v>
      </c>
      <c r="Y21" s="103">
        <v>0.66799500000000001</v>
      </c>
      <c r="Z21" s="103">
        <v>0.70094100000000004</v>
      </c>
      <c r="AA21" s="103">
        <v>0.73378900000000002</v>
      </c>
      <c r="AB21" s="103">
        <v>0.76663599999999998</v>
      </c>
      <c r="AC21" s="103">
        <v>0.79934700000000003</v>
      </c>
      <c r="AD21" s="103">
        <v>0.83191199999999998</v>
      </c>
      <c r="AE21" s="103">
        <v>0.86411700000000002</v>
      </c>
      <c r="AF21" s="103">
        <v>0.89564500000000002</v>
      </c>
    </row>
    <row r="22" spans="1:32" ht="15" customHeight="1">
      <c r="A22" s="57" t="s">
        <v>353</v>
      </c>
      <c r="B22" s="47">
        <f>(B26+B33+B65+B73+B81)/(B23+B31+B61)</f>
        <v>0.81343012558025596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47">
        <f>(V26+V33+V65+V73+V81)/(V23+V31+V61)</f>
        <v>0.78524089104469674</v>
      </c>
      <c r="W22" s="33"/>
      <c r="Y22" s="33"/>
      <c r="Z22" s="33"/>
      <c r="AA22" s="33"/>
      <c r="AB22" s="33"/>
      <c r="AC22" s="33"/>
      <c r="AD22" s="33"/>
      <c r="AE22" s="33"/>
      <c r="AF22" s="47">
        <f>(AF26+AF33+AF65+AF73+AF81)/(AF23+AF31+AF61)</f>
        <v>0.75349810061881051</v>
      </c>
    </row>
    <row r="23" spans="1:32" ht="15" customHeight="1">
      <c r="A23" s="28" t="s">
        <v>231</v>
      </c>
      <c r="B23" s="104">
        <v>800.25793499999997</v>
      </c>
      <c r="C23" s="104">
        <v>823.98535200000003</v>
      </c>
      <c r="D23" s="104">
        <v>836.03277600000001</v>
      </c>
      <c r="E23" s="104">
        <v>838.03619400000002</v>
      </c>
      <c r="F23" s="104">
        <v>840.95843500000001</v>
      </c>
      <c r="G23" s="104">
        <v>847.907104</v>
      </c>
      <c r="H23" s="104">
        <v>851.04974400000003</v>
      </c>
      <c r="I23" s="104">
        <v>852.47644000000003</v>
      </c>
      <c r="J23" s="104">
        <v>853.18182400000001</v>
      </c>
      <c r="K23" s="104">
        <v>852.97766100000001</v>
      </c>
      <c r="L23" s="104">
        <v>854.03454599999998</v>
      </c>
      <c r="M23" s="104">
        <v>856.79754600000001</v>
      </c>
      <c r="N23" s="104">
        <v>859.89373799999998</v>
      </c>
      <c r="O23" s="104">
        <v>864.01196300000004</v>
      </c>
      <c r="P23" s="104">
        <v>870.09191899999996</v>
      </c>
      <c r="Q23" s="104">
        <v>876.64587400000005</v>
      </c>
      <c r="R23" s="104">
        <v>882.45910600000002</v>
      </c>
      <c r="S23" s="104">
        <v>888.72412099999997</v>
      </c>
      <c r="T23" s="104">
        <v>896.11926300000005</v>
      </c>
      <c r="U23" s="104">
        <v>903.73761000000002</v>
      </c>
      <c r="V23" s="104">
        <v>911.35089100000005</v>
      </c>
      <c r="W23" s="104">
        <v>920.63494900000001</v>
      </c>
      <c r="X23" s="104">
        <v>931.08300799999995</v>
      </c>
      <c r="Y23" s="104">
        <v>942.75341800000001</v>
      </c>
      <c r="Z23" s="104">
        <v>954.23333700000001</v>
      </c>
      <c r="AA23" s="104">
        <v>965.42828399999996</v>
      </c>
      <c r="AB23" s="104">
        <v>977.53308100000004</v>
      </c>
      <c r="AC23" s="104">
        <v>988.01501499999995</v>
      </c>
      <c r="AD23" s="104">
        <v>999.13177499999995</v>
      </c>
      <c r="AE23" s="104">
        <v>1011.112854</v>
      </c>
      <c r="AF23" s="104">
        <v>1023.11145</v>
      </c>
    </row>
    <row r="24" spans="1:32" ht="15" customHeight="1">
      <c r="A24" s="3" t="s">
        <v>225</v>
      </c>
      <c r="B24" s="103">
        <v>537.36529499999995</v>
      </c>
      <c r="C24" s="103">
        <v>548.76769999999999</v>
      </c>
      <c r="D24" s="103">
        <v>552.78509499999996</v>
      </c>
      <c r="E24" s="103">
        <v>549.62518299999999</v>
      </c>
      <c r="F24" s="103">
        <v>547.50354000000004</v>
      </c>
      <c r="G24" s="103">
        <v>549.19708300000002</v>
      </c>
      <c r="H24" s="103">
        <v>549.06530799999996</v>
      </c>
      <c r="I24" s="103">
        <v>548.38464399999998</v>
      </c>
      <c r="J24" s="103">
        <v>547.99389599999995</v>
      </c>
      <c r="K24" s="103">
        <v>547.43322799999999</v>
      </c>
      <c r="L24" s="103">
        <v>548.21508800000004</v>
      </c>
      <c r="M24" s="103">
        <v>550.42797900000005</v>
      </c>
      <c r="N24" s="103">
        <v>552.94555700000001</v>
      </c>
      <c r="O24" s="103">
        <v>556.47558600000002</v>
      </c>
      <c r="P24" s="103">
        <v>561.42871100000002</v>
      </c>
      <c r="Q24" s="103">
        <v>566.73046899999997</v>
      </c>
      <c r="R24" s="103">
        <v>571.67529300000001</v>
      </c>
      <c r="S24" s="103">
        <v>577.34600799999998</v>
      </c>
      <c r="T24" s="103">
        <v>583.82965100000001</v>
      </c>
      <c r="U24" s="103">
        <v>590.25494400000002</v>
      </c>
      <c r="V24" s="103">
        <v>596.63958700000001</v>
      </c>
      <c r="W24" s="103">
        <v>603.90045199999997</v>
      </c>
      <c r="X24" s="103">
        <v>612.02154499999995</v>
      </c>
      <c r="Y24" s="103">
        <v>620.43469200000004</v>
      </c>
      <c r="Z24" s="103">
        <v>628.36749299999997</v>
      </c>
      <c r="AA24" s="103">
        <v>636.06933600000002</v>
      </c>
      <c r="AB24" s="103">
        <v>644.27618399999994</v>
      </c>
      <c r="AC24" s="103">
        <v>651.77355999999997</v>
      </c>
      <c r="AD24" s="103">
        <v>659.879456</v>
      </c>
      <c r="AE24" s="103">
        <v>668.78491199999996</v>
      </c>
      <c r="AF24" s="103">
        <v>678.097534</v>
      </c>
    </row>
    <row r="25" spans="1:32" ht="15" customHeight="1">
      <c r="A25" s="3" t="s">
        <v>226</v>
      </c>
      <c r="B25" s="103">
        <v>5.3740009999999998</v>
      </c>
      <c r="C25" s="103">
        <v>5.7661020000000001</v>
      </c>
      <c r="D25" s="103">
        <v>5.8160090000000002</v>
      </c>
      <c r="E25" s="103">
        <v>6.2270099999999999</v>
      </c>
      <c r="F25" s="103">
        <v>6.4173210000000003</v>
      </c>
      <c r="G25" s="103">
        <v>6.6312819999999997</v>
      </c>
      <c r="H25" s="103">
        <v>6.8056510000000001</v>
      </c>
      <c r="I25" s="103">
        <v>6.970396</v>
      </c>
      <c r="J25" s="103">
        <v>7.0994260000000002</v>
      </c>
      <c r="K25" s="103">
        <v>7.2757740000000002</v>
      </c>
      <c r="L25" s="103">
        <v>7.4525069999999998</v>
      </c>
      <c r="M25" s="103">
        <v>7.7292360000000002</v>
      </c>
      <c r="N25" s="103">
        <v>7.9904070000000003</v>
      </c>
      <c r="O25" s="103">
        <v>8.3163520000000002</v>
      </c>
      <c r="P25" s="103">
        <v>8.6741259999999993</v>
      </c>
      <c r="Q25" s="103">
        <v>9.0778470000000002</v>
      </c>
      <c r="R25" s="103">
        <v>9.4928629999999998</v>
      </c>
      <c r="S25" s="103">
        <v>9.9368739999999995</v>
      </c>
      <c r="T25" s="103">
        <v>10.41072</v>
      </c>
      <c r="U25" s="103">
        <v>10.959037</v>
      </c>
      <c r="V25" s="103">
        <v>11.483402</v>
      </c>
      <c r="W25" s="103">
        <v>12.083282000000001</v>
      </c>
      <c r="X25" s="103">
        <v>12.750572</v>
      </c>
      <c r="Y25" s="103">
        <v>13.458055</v>
      </c>
      <c r="Z25" s="103">
        <v>14.205268</v>
      </c>
      <c r="AA25" s="103">
        <v>15.014208</v>
      </c>
      <c r="AB25" s="103">
        <v>15.775805999999999</v>
      </c>
      <c r="AC25" s="103">
        <v>16.624200999999999</v>
      </c>
      <c r="AD25" s="103">
        <v>17.518259</v>
      </c>
      <c r="AE25" s="103">
        <v>18.507935</v>
      </c>
      <c r="AF25" s="103">
        <v>19.548718999999998</v>
      </c>
    </row>
    <row r="26" spans="1:32" ht="15" customHeight="1">
      <c r="A26" s="3" t="s">
        <v>230</v>
      </c>
      <c r="B26" s="103">
        <v>256.44326799999999</v>
      </c>
      <c r="C26" s="103">
        <v>268.22863799999999</v>
      </c>
      <c r="D26" s="103">
        <v>276.07791099999997</v>
      </c>
      <c r="E26" s="103">
        <v>280.67852800000003</v>
      </c>
      <c r="F26" s="103">
        <v>285.38256799999999</v>
      </c>
      <c r="G26" s="103">
        <v>290.30444299999999</v>
      </c>
      <c r="H26" s="103">
        <v>293.320831</v>
      </c>
      <c r="I26" s="103">
        <v>295.19992100000002</v>
      </c>
      <c r="J26" s="103">
        <v>296.10736100000003</v>
      </c>
      <c r="K26" s="103">
        <v>296.22882099999998</v>
      </c>
      <c r="L26" s="103">
        <v>296.26577800000001</v>
      </c>
      <c r="M26" s="103">
        <v>296.47427399999998</v>
      </c>
      <c r="N26" s="103">
        <v>296.72491500000001</v>
      </c>
      <c r="O26" s="103">
        <v>296.91326900000001</v>
      </c>
      <c r="P26" s="103">
        <v>297.60089099999999</v>
      </c>
      <c r="Q26" s="103">
        <v>298.36437999999998</v>
      </c>
      <c r="R26" s="103">
        <v>298.734711</v>
      </c>
      <c r="S26" s="103">
        <v>298.80026199999998</v>
      </c>
      <c r="T26" s="103">
        <v>299.14636200000001</v>
      </c>
      <c r="U26" s="103">
        <v>299.69543499999997</v>
      </c>
      <c r="V26" s="103">
        <v>300.29925500000002</v>
      </c>
      <c r="W26" s="103">
        <v>301.61273199999999</v>
      </c>
      <c r="X26" s="103">
        <v>303.15234400000003</v>
      </c>
      <c r="Y26" s="103">
        <v>305.57614100000001</v>
      </c>
      <c r="Z26" s="103">
        <v>308.24707000000001</v>
      </c>
      <c r="AA26" s="103">
        <v>310.79681399999998</v>
      </c>
      <c r="AB26" s="103">
        <v>313.79342700000001</v>
      </c>
      <c r="AC26" s="103">
        <v>315.78698700000001</v>
      </c>
      <c r="AD26" s="103">
        <v>317.74969499999997</v>
      </c>
      <c r="AE26" s="103">
        <v>319.667145</v>
      </c>
      <c r="AF26" s="103">
        <v>321.13159200000001</v>
      </c>
    </row>
    <row r="27" spans="1:32" ht="15" customHeight="1">
      <c r="A27" s="3" t="s">
        <v>228</v>
      </c>
      <c r="B27" s="103">
        <v>0.192056</v>
      </c>
      <c r="C27" s="103">
        <v>0.29204000000000002</v>
      </c>
      <c r="D27" s="103">
        <v>0.39564700000000003</v>
      </c>
      <c r="E27" s="103">
        <v>0.49292999999999998</v>
      </c>
      <c r="F27" s="103">
        <v>0.58813400000000005</v>
      </c>
      <c r="G27" s="103">
        <v>0.67804600000000004</v>
      </c>
      <c r="H27" s="103">
        <v>0.73989899999999997</v>
      </c>
      <c r="I27" s="103">
        <v>0.79854999999999998</v>
      </c>
      <c r="J27" s="103">
        <v>0.85418400000000005</v>
      </c>
      <c r="K27" s="103">
        <v>0.90786100000000003</v>
      </c>
      <c r="L27" s="103">
        <v>0.96123499999999995</v>
      </c>
      <c r="M27" s="103">
        <v>1.01529</v>
      </c>
      <c r="N27" s="103">
        <v>1.0681320000000001</v>
      </c>
      <c r="O27" s="103">
        <v>1.1220600000000001</v>
      </c>
      <c r="P27" s="103">
        <v>1.1785270000000001</v>
      </c>
      <c r="Q27" s="103">
        <v>1.2358279999999999</v>
      </c>
      <c r="R27" s="103">
        <v>1.2919240000000001</v>
      </c>
      <c r="S27" s="103">
        <v>1.3486229999999999</v>
      </c>
      <c r="T27" s="103">
        <v>1.408485</v>
      </c>
      <c r="U27" s="103">
        <v>1.4703269999999999</v>
      </c>
      <c r="V27" s="103">
        <v>1.534027</v>
      </c>
      <c r="W27" s="103">
        <v>1.6019350000000001</v>
      </c>
      <c r="X27" s="103">
        <v>1.6745209999999999</v>
      </c>
      <c r="Y27" s="103">
        <v>1.749476</v>
      </c>
      <c r="Z27" s="103">
        <v>1.8252079999999999</v>
      </c>
      <c r="AA27" s="103">
        <v>1.903197</v>
      </c>
      <c r="AB27" s="103">
        <v>1.9834350000000001</v>
      </c>
      <c r="AC27" s="103">
        <v>2.065782</v>
      </c>
      <c r="AD27" s="103">
        <v>2.1526809999999998</v>
      </c>
      <c r="AE27" s="103">
        <v>2.2453120000000002</v>
      </c>
      <c r="AF27" s="103">
        <v>2.3417319999999999</v>
      </c>
    </row>
    <row r="28" spans="1:32" ht="15" customHeight="1">
      <c r="A28" s="3" t="s">
        <v>227</v>
      </c>
      <c r="B28" s="103">
        <v>0.832839</v>
      </c>
      <c r="C28" s="103">
        <v>0.82390399999999997</v>
      </c>
      <c r="D28" s="103">
        <v>0.79288499999999995</v>
      </c>
      <c r="E28" s="103">
        <v>0.79202300000000003</v>
      </c>
      <c r="F28" s="103">
        <v>0.79186199999999995</v>
      </c>
      <c r="G28" s="103">
        <v>0.76921499999999998</v>
      </c>
      <c r="H28" s="103">
        <v>0.740259</v>
      </c>
      <c r="I28" s="103">
        <v>0.71118499999999996</v>
      </c>
      <c r="J28" s="103">
        <v>0.68279900000000004</v>
      </c>
      <c r="K28" s="103">
        <v>0.65618799999999999</v>
      </c>
      <c r="L28" s="103">
        <v>0.63270999999999999</v>
      </c>
      <c r="M28" s="103">
        <v>0.61184700000000003</v>
      </c>
      <c r="N28" s="103">
        <v>0.59479899999999997</v>
      </c>
      <c r="O28" s="103">
        <v>0.58304199999999995</v>
      </c>
      <c r="P28" s="103">
        <v>0.57486499999999996</v>
      </c>
      <c r="Q28" s="103">
        <v>0.56902799999999998</v>
      </c>
      <c r="R28" s="103">
        <v>0.56305000000000005</v>
      </c>
      <c r="S28" s="103">
        <v>0.55797600000000003</v>
      </c>
      <c r="T28" s="103">
        <v>0.55487200000000003</v>
      </c>
      <c r="U28" s="103">
        <v>0.55360299999999996</v>
      </c>
      <c r="V28" s="103">
        <v>0.55432300000000001</v>
      </c>
      <c r="W28" s="103">
        <v>0.55801000000000001</v>
      </c>
      <c r="X28" s="103">
        <v>0.56462800000000002</v>
      </c>
      <c r="Y28" s="103">
        <v>0.57356700000000005</v>
      </c>
      <c r="Z28" s="103">
        <v>0.58430400000000005</v>
      </c>
      <c r="AA28" s="103">
        <v>0.59700399999999998</v>
      </c>
      <c r="AB28" s="103">
        <v>0.61155499999999996</v>
      </c>
      <c r="AC28" s="103">
        <v>0.62568400000000002</v>
      </c>
      <c r="AD28" s="103">
        <v>0.64423900000000001</v>
      </c>
      <c r="AE28" s="103">
        <v>0.66824499999999998</v>
      </c>
      <c r="AF28" s="103">
        <v>0.69845400000000002</v>
      </c>
    </row>
    <row r="29" spans="1:32" ht="15" customHeight="1">
      <c r="A29" s="3" t="s">
        <v>229</v>
      </c>
      <c r="B29" s="103">
        <v>5.0411999999999998E-2</v>
      </c>
      <c r="C29" s="103">
        <v>0.106959</v>
      </c>
      <c r="D29" s="103">
        <v>0.16520499999999999</v>
      </c>
      <c r="E29" s="103">
        <v>0.22054499999999999</v>
      </c>
      <c r="F29" s="103">
        <v>0.27501799999999998</v>
      </c>
      <c r="G29" s="103">
        <v>0.32705299999999998</v>
      </c>
      <c r="H29" s="103">
        <v>0.37781100000000001</v>
      </c>
      <c r="I29" s="103">
        <v>0.41175499999999998</v>
      </c>
      <c r="J29" s="103">
        <v>0.44418200000000002</v>
      </c>
      <c r="K29" s="103">
        <v>0.47583900000000001</v>
      </c>
      <c r="L29" s="103">
        <v>0.50727500000000003</v>
      </c>
      <c r="M29" s="103">
        <v>0.53895800000000005</v>
      </c>
      <c r="N29" s="103">
        <v>0.56994800000000001</v>
      </c>
      <c r="O29" s="103">
        <v>0.60164499999999999</v>
      </c>
      <c r="P29" s="103">
        <v>0.63478599999999996</v>
      </c>
      <c r="Q29" s="103">
        <v>0.66836200000000001</v>
      </c>
      <c r="R29" s="103">
        <v>0.70123400000000002</v>
      </c>
      <c r="S29" s="103">
        <v>0.73437399999999997</v>
      </c>
      <c r="T29" s="103">
        <v>0.769154</v>
      </c>
      <c r="U29" s="103">
        <v>0.80427199999999999</v>
      </c>
      <c r="V29" s="103">
        <v>0.84032200000000001</v>
      </c>
      <c r="W29" s="103">
        <v>0.87861</v>
      </c>
      <c r="X29" s="103">
        <v>0.919431</v>
      </c>
      <c r="Y29" s="103">
        <v>0.96151600000000004</v>
      </c>
      <c r="Z29" s="103">
        <v>1.004006</v>
      </c>
      <c r="AA29" s="103">
        <v>1.0477300000000001</v>
      </c>
      <c r="AB29" s="103">
        <v>1.0926800000000001</v>
      </c>
      <c r="AC29" s="103">
        <v>1.138779</v>
      </c>
      <c r="AD29" s="103">
        <v>1.1874499999999999</v>
      </c>
      <c r="AE29" s="103">
        <v>1.2393430000000001</v>
      </c>
      <c r="AF29" s="103">
        <v>1.293439</v>
      </c>
    </row>
    <row r="30" spans="1:32" ht="15" customHeight="1">
      <c r="A30" s="3" t="s">
        <v>336</v>
      </c>
      <c r="B30" s="103">
        <v>0</v>
      </c>
      <c r="C30" s="103">
        <v>0</v>
      </c>
      <c r="D30" s="103">
        <v>0</v>
      </c>
      <c r="E30" s="103">
        <v>0</v>
      </c>
      <c r="F30" s="103">
        <v>0</v>
      </c>
      <c r="G30" s="103">
        <v>0</v>
      </c>
      <c r="H30" s="103">
        <v>0</v>
      </c>
      <c r="I30" s="103">
        <v>0</v>
      </c>
      <c r="J30" s="103">
        <v>0</v>
      </c>
      <c r="K30" s="103">
        <v>0</v>
      </c>
      <c r="L30" s="103">
        <v>0</v>
      </c>
      <c r="M30" s="103">
        <v>0</v>
      </c>
      <c r="N30" s="103">
        <v>0</v>
      </c>
      <c r="O30" s="103">
        <v>0</v>
      </c>
      <c r="P30" s="103">
        <v>0</v>
      </c>
      <c r="Q30" s="103">
        <v>0</v>
      </c>
      <c r="R30" s="103">
        <v>0</v>
      </c>
      <c r="S30" s="103">
        <v>0</v>
      </c>
      <c r="T30" s="103">
        <v>0</v>
      </c>
      <c r="U30" s="103">
        <v>0</v>
      </c>
      <c r="V30" s="103">
        <v>0</v>
      </c>
      <c r="W30" s="103">
        <v>0</v>
      </c>
      <c r="X30" s="103">
        <v>0</v>
      </c>
      <c r="Y30" s="103">
        <v>0</v>
      </c>
      <c r="Z30" s="103">
        <v>0</v>
      </c>
      <c r="AA30" s="103">
        <v>0</v>
      </c>
      <c r="AB30" s="103">
        <v>0</v>
      </c>
      <c r="AC30" s="103">
        <v>0</v>
      </c>
      <c r="AD30" s="103">
        <v>0</v>
      </c>
      <c r="AE30" s="103">
        <v>0</v>
      </c>
      <c r="AF30" s="103">
        <v>0</v>
      </c>
    </row>
    <row r="31" spans="1:32" ht="15" customHeight="1">
      <c r="A31" s="28" t="s">
        <v>233</v>
      </c>
      <c r="B31" s="104">
        <v>5217.8559569999998</v>
      </c>
      <c r="C31" s="104">
        <v>5317.6054690000001</v>
      </c>
      <c r="D31" s="104">
        <v>5450.7954099999997</v>
      </c>
      <c r="E31" s="104">
        <v>5457.8085940000001</v>
      </c>
      <c r="F31" s="104">
        <v>5467.8398440000001</v>
      </c>
      <c r="G31" s="104">
        <v>5485.3818359999996</v>
      </c>
      <c r="H31" s="104">
        <v>5461.3046880000002</v>
      </c>
      <c r="I31" s="104">
        <v>5423.970703</v>
      </c>
      <c r="J31" s="104">
        <v>5386.6635740000002</v>
      </c>
      <c r="K31" s="104">
        <v>5347.783203</v>
      </c>
      <c r="L31" s="104">
        <v>5317.5126950000003</v>
      </c>
      <c r="M31" s="104">
        <v>5290.4091799999997</v>
      </c>
      <c r="N31" s="104">
        <v>5259.7158200000003</v>
      </c>
      <c r="O31" s="104">
        <v>5236.5668949999999</v>
      </c>
      <c r="P31" s="104">
        <v>5226.1284180000002</v>
      </c>
      <c r="Q31" s="104">
        <v>5225.1411129999997</v>
      </c>
      <c r="R31" s="104">
        <v>5221.9516599999997</v>
      </c>
      <c r="S31" s="104">
        <v>5225.7172849999997</v>
      </c>
      <c r="T31" s="104">
        <v>5242.4086909999996</v>
      </c>
      <c r="U31" s="104">
        <v>5260.0073240000002</v>
      </c>
      <c r="V31" s="104">
        <v>5275.6992190000001</v>
      </c>
      <c r="W31" s="104">
        <v>5307.4057620000003</v>
      </c>
      <c r="X31" s="104">
        <v>5355.0693359999996</v>
      </c>
      <c r="Y31" s="104">
        <v>5408.3222660000001</v>
      </c>
      <c r="Z31" s="104">
        <v>5456.201172</v>
      </c>
      <c r="AA31" s="104">
        <v>5505.2827150000003</v>
      </c>
      <c r="AB31" s="104">
        <v>5555.1411129999997</v>
      </c>
      <c r="AC31" s="104">
        <v>5603.5043949999999</v>
      </c>
      <c r="AD31" s="104">
        <v>5657.3642579999996</v>
      </c>
      <c r="AE31" s="104">
        <v>5715.7905270000001</v>
      </c>
      <c r="AF31" s="104">
        <v>5776.8583980000003</v>
      </c>
    </row>
    <row r="32" spans="1:32" ht="15" customHeight="1">
      <c r="A32" s="3" t="s">
        <v>232</v>
      </c>
      <c r="B32" s="103">
        <v>519.80297900000005</v>
      </c>
      <c r="C32" s="103">
        <v>528.72796600000004</v>
      </c>
      <c r="D32" s="103">
        <v>539.22259499999996</v>
      </c>
      <c r="E32" s="103">
        <v>536.61456299999998</v>
      </c>
      <c r="F32" s="103">
        <v>535.45886199999995</v>
      </c>
      <c r="G32" s="103">
        <v>535.66143799999998</v>
      </c>
      <c r="H32" s="103">
        <v>534.01721199999997</v>
      </c>
      <c r="I32" s="103">
        <v>533.60943599999996</v>
      </c>
      <c r="J32" s="103">
        <v>535.85546899999997</v>
      </c>
      <c r="K32" s="103">
        <v>540.06402600000001</v>
      </c>
      <c r="L32" s="103">
        <v>546.19757100000004</v>
      </c>
      <c r="M32" s="103">
        <v>552.76818800000001</v>
      </c>
      <c r="N32" s="103">
        <v>559.64825399999995</v>
      </c>
      <c r="O32" s="103">
        <v>567.39227300000005</v>
      </c>
      <c r="P32" s="103">
        <v>576.45111099999997</v>
      </c>
      <c r="Q32" s="103">
        <v>586.20715299999995</v>
      </c>
      <c r="R32" s="103">
        <v>595.60754399999996</v>
      </c>
      <c r="S32" s="103">
        <v>606.64984100000004</v>
      </c>
      <c r="T32" s="103">
        <v>618.95385699999997</v>
      </c>
      <c r="U32" s="103">
        <v>631.76232900000002</v>
      </c>
      <c r="V32" s="103">
        <v>644.13568099999998</v>
      </c>
      <c r="W32" s="103">
        <v>659.21112100000005</v>
      </c>
      <c r="X32" s="103">
        <v>676.286743</v>
      </c>
      <c r="Y32" s="103">
        <v>694.142517</v>
      </c>
      <c r="Z32" s="103">
        <v>711.428223</v>
      </c>
      <c r="AA32" s="103">
        <v>729.30413799999997</v>
      </c>
      <c r="AB32" s="103">
        <v>748.21813999999995</v>
      </c>
      <c r="AC32" s="103">
        <v>767.75659199999996</v>
      </c>
      <c r="AD32" s="103">
        <v>788.57342500000004</v>
      </c>
      <c r="AE32" s="103">
        <v>810.30462599999998</v>
      </c>
      <c r="AF32" s="103">
        <v>832.73944100000006</v>
      </c>
    </row>
    <row r="33" spans="1:32" ht="15" customHeight="1">
      <c r="A33" s="3" t="s">
        <v>230</v>
      </c>
      <c r="B33" s="103">
        <v>4646.5356449999999</v>
      </c>
      <c r="C33" s="103">
        <v>4734.998047</v>
      </c>
      <c r="D33" s="103">
        <v>4855.5825199999999</v>
      </c>
      <c r="E33" s="103">
        <v>4864.7739259999998</v>
      </c>
      <c r="F33" s="103">
        <v>4876.078125</v>
      </c>
      <c r="G33" s="103">
        <v>4893.7441410000001</v>
      </c>
      <c r="H33" s="103">
        <v>4872.1284180000002</v>
      </c>
      <c r="I33" s="103">
        <v>4836.0864259999998</v>
      </c>
      <c r="J33" s="103">
        <v>4797.3085940000001</v>
      </c>
      <c r="K33" s="103">
        <v>4754.7866210000002</v>
      </c>
      <c r="L33" s="103">
        <v>4718.6748049999997</v>
      </c>
      <c r="M33" s="103">
        <v>4685.0068359999996</v>
      </c>
      <c r="N33" s="103">
        <v>4647.1787109999996</v>
      </c>
      <c r="O33" s="103">
        <v>4615.5566410000001</v>
      </c>
      <c r="P33" s="103">
        <v>4594.8149409999996</v>
      </c>
      <c r="Q33" s="103">
        <v>4582.3720700000003</v>
      </c>
      <c r="R33" s="103">
        <v>4567.7426759999998</v>
      </c>
      <c r="S33" s="103">
        <v>4557.919922</v>
      </c>
      <c r="T33" s="103">
        <v>4559.1689450000003</v>
      </c>
      <c r="U33" s="103">
        <v>4560.357422</v>
      </c>
      <c r="V33" s="103">
        <v>4559.6655270000001</v>
      </c>
      <c r="W33" s="103">
        <v>4571.6098629999997</v>
      </c>
      <c r="X33" s="103">
        <v>4596.7587890000004</v>
      </c>
      <c r="Y33" s="103">
        <v>4626.0634769999997</v>
      </c>
      <c r="Z33" s="103">
        <v>4650.1357420000004</v>
      </c>
      <c r="AA33" s="103">
        <v>4674.2866210000002</v>
      </c>
      <c r="AB33" s="103">
        <v>4697.6713870000003</v>
      </c>
      <c r="AC33" s="103">
        <v>4718.3549800000001</v>
      </c>
      <c r="AD33" s="103">
        <v>4742.4560549999997</v>
      </c>
      <c r="AE33" s="103">
        <v>4769.2392579999996</v>
      </c>
      <c r="AF33" s="103">
        <v>4796.9653319999998</v>
      </c>
    </row>
    <row r="34" spans="1:32" ht="15" customHeight="1">
      <c r="A34" s="3" t="s">
        <v>227</v>
      </c>
      <c r="B34" s="103">
        <v>47.953014000000003</v>
      </c>
      <c r="C34" s="103">
        <v>49.796066000000003</v>
      </c>
      <c r="D34" s="103">
        <v>51.420200000000001</v>
      </c>
      <c r="E34" s="103">
        <v>51.281097000000003</v>
      </c>
      <c r="F34" s="103">
        <v>50.669235</v>
      </c>
      <c r="G34" s="103">
        <v>49.849918000000002</v>
      </c>
      <c r="H34" s="103">
        <v>48.577969000000003</v>
      </c>
      <c r="I34" s="103">
        <v>47.252625000000002</v>
      </c>
      <c r="J34" s="103">
        <v>46.039627000000003</v>
      </c>
      <c r="K34" s="103">
        <v>45.008063999999997</v>
      </c>
      <c r="L34" s="103">
        <v>44.242835999999997</v>
      </c>
      <c r="M34" s="103">
        <v>43.723736000000002</v>
      </c>
      <c r="N34" s="103">
        <v>43.480803999999999</v>
      </c>
      <c r="O34" s="103">
        <v>43.676291999999997</v>
      </c>
      <c r="P34" s="103">
        <v>44.361843</v>
      </c>
      <c r="Q34" s="103">
        <v>45.477837000000001</v>
      </c>
      <c r="R34" s="103">
        <v>46.936019999999999</v>
      </c>
      <c r="S34" s="103">
        <v>48.865752999999998</v>
      </c>
      <c r="T34" s="103">
        <v>51.342182000000001</v>
      </c>
      <c r="U34" s="103">
        <v>54.241298999999998</v>
      </c>
      <c r="V34" s="103">
        <v>57.555774999999997</v>
      </c>
      <c r="W34" s="103">
        <v>61.450592</v>
      </c>
      <c r="X34" s="103">
        <v>66.011893999999998</v>
      </c>
      <c r="Y34" s="103">
        <v>71.184028999999995</v>
      </c>
      <c r="Z34" s="103">
        <v>76.766784999999999</v>
      </c>
      <c r="AA34" s="103">
        <v>82.819641000000004</v>
      </c>
      <c r="AB34" s="103">
        <v>89.359313999999998</v>
      </c>
      <c r="AC34" s="103">
        <v>96.402466000000004</v>
      </c>
      <c r="AD34" s="103">
        <v>104.171432</v>
      </c>
      <c r="AE34" s="103">
        <v>112.82753</v>
      </c>
      <c r="AF34" s="103">
        <v>122.398483</v>
      </c>
    </row>
    <row r="35" spans="1:32" ht="15" customHeight="1">
      <c r="A35" s="3" t="s">
        <v>228</v>
      </c>
      <c r="B35" s="103">
        <v>1.6285350000000001</v>
      </c>
      <c r="C35" s="103">
        <v>1.7755810000000001</v>
      </c>
      <c r="D35" s="103">
        <v>1.9411069999999999</v>
      </c>
      <c r="E35" s="103">
        <v>2.0563570000000002</v>
      </c>
      <c r="F35" s="103">
        <v>2.1632389999999999</v>
      </c>
      <c r="G35" s="103">
        <v>2.2662529999999999</v>
      </c>
      <c r="H35" s="103">
        <v>2.347648</v>
      </c>
      <c r="I35" s="103">
        <v>2.4197860000000002</v>
      </c>
      <c r="J35" s="103">
        <v>2.492543</v>
      </c>
      <c r="K35" s="103">
        <v>2.5632769999999998</v>
      </c>
      <c r="L35" s="103">
        <v>2.6395200000000001</v>
      </c>
      <c r="M35" s="103">
        <v>2.7182200000000001</v>
      </c>
      <c r="N35" s="103">
        <v>2.7971400000000002</v>
      </c>
      <c r="O35" s="103">
        <v>2.887197</v>
      </c>
      <c r="P35" s="103">
        <v>2.9905279999999999</v>
      </c>
      <c r="Q35" s="103">
        <v>3.096587</v>
      </c>
      <c r="R35" s="103">
        <v>3.2030029999999998</v>
      </c>
      <c r="S35" s="103">
        <v>3.3186979999999999</v>
      </c>
      <c r="T35" s="103">
        <v>3.4504679999999999</v>
      </c>
      <c r="U35" s="103">
        <v>3.5885899999999999</v>
      </c>
      <c r="V35" s="103">
        <v>3.7303989999999998</v>
      </c>
      <c r="W35" s="103">
        <v>3.8904450000000002</v>
      </c>
      <c r="X35" s="103">
        <v>4.0669959999999996</v>
      </c>
      <c r="Y35" s="103">
        <v>4.2518130000000003</v>
      </c>
      <c r="Z35" s="103">
        <v>4.4373019999999999</v>
      </c>
      <c r="AA35" s="103">
        <v>4.6319340000000002</v>
      </c>
      <c r="AB35" s="103">
        <v>4.838165</v>
      </c>
      <c r="AC35" s="103">
        <v>5.0548570000000002</v>
      </c>
      <c r="AD35" s="103">
        <v>5.2874689999999998</v>
      </c>
      <c r="AE35" s="103">
        <v>5.5277960000000004</v>
      </c>
      <c r="AF35" s="103">
        <v>5.7837829999999997</v>
      </c>
    </row>
    <row r="36" spans="1:32" ht="15" customHeight="1">
      <c r="A36" s="3" t="s">
        <v>293</v>
      </c>
      <c r="B36" s="103">
        <v>1.6984699999999999</v>
      </c>
      <c r="C36" s="103">
        <v>1.86174</v>
      </c>
      <c r="D36" s="103">
        <v>1.933295</v>
      </c>
      <c r="E36" s="103">
        <v>2.1415099999999998</v>
      </c>
      <c r="F36" s="103">
        <v>2.2845409999999999</v>
      </c>
      <c r="G36" s="103">
        <v>2.4274460000000002</v>
      </c>
      <c r="H36" s="103">
        <v>2.5662669999999999</v>
      </c>
      <c r="I36" s="103">
        <v>2.7081689999999998</v>
      </c>
      <c r="J36" s="103">
        <v>2.8471280000000001</v>
      </c>
      <c r="K36" s="103">
        <v>3.0150950000000001</v>
      </c>
      <c r="L36" s="103">
        <v>3.1821269999999999</v>
      </c>
      <c r="M36" s="103">
        <v>3.3839839999999999</v>
      </c>
      <c r="N36" s="103">
        <v>3.5731280000000001</v>
      </c>
      <c r="O36" s="103">
        <v>3.7869060000000001</v>
      </c>
      <c r="P36" s="103">
        <v>4.0070180000000004</v>
      </c>
      <c r="Q36" s="103">
        <v>4.2444059999999997</v>
      </c>
      <c r="R36" s="103">
        <v>4.4812919999999998</v>
      </c>
      <c r="S36" s="103">
        <v>4.7357290000000001</v>
      </c>
      <c r="T36" s="103">
        <v>5.0005129999999998</v>
      </c>
      <c r="U36" s="103">
        <v>5.2968729999999997</v>
      </c>
      <c r="V36" s="103">
        <v>5.5751670000000004</v>
      </c>
      <c r="W36" s="103">
        <v>5.90801</v>
      </c>
      <c r="X36" s="103">
        <v>6.2858720000000003</v>
      </c>
      <c r="Y36" s="103">
        <v>6.6840830000000002</v>
      </c>
      <c r="Z36" s="103">
        <v>7.0980800000000004</v>
      </c>
      <c r="AA36" s="103">
        <v>7.5543180000000003</v>
      </c>
      <c r="AB36" s="103">
        <v>8.0015280000000004</v>
      </c>
      <c r="AC36" s="103">
        <v>8.5031879999999997</v>
      </c>
      <c r="AD36" s="103">
        <v>9.0374689999999998</v>
      </c>
      <c r="AE36" s="103">
        <v>9.6199049999999993</v>
      </c>
      <c r="AF36" s="103">
        <v>10.242202000000001</v>
      </c>
    </row>
    <row r="37" spans="1:32" ht="15" customHeight="1">
      <c r="A37" s="3" t="s">
        <v>229</v>
      </c>
      <c r="B37" s="103">
        <v>0.10432</v>
      </c>
      <c r="C37" s="103">
        <v>0.18693299999999999</v>
      </c>
      <c r="D37" s="103">
        <v>0.283273</v>
      </c>
      <c r="E37" s="103">
        <v>0.376861</v>
      </c>
      <c r="F37" s="103">
        <v>0.470084</v>
      </c>
      <c r="G37" s="103">
        <v>0.56363099999999999</v>
      </c>
      <c r="H37" s="103">
        <v>0.65129700000000001</v>
      </c>
      <c r="I37" s="103">
        <v>0.73510399999999998</v>
      </c>
      <c r="J37" s="103">
        <v>0.81846399999999997</v>
      </c>
      <c r="K37" s="103">
        <v>0.90127400000000002</v>
      </c>
      <c r="L37" s="103">
        <v>0.98502900000000004</v>
      </c>
      <c r="M37" s="103">
        <v>1.068967</v>
      </c>
      <c r="N37" s="103">
        <v>1.1512389999999999</v>
      </c>
      <c r="O37" s="103">
        <v>1.2342249999999999</v>
      </c>
      <c r="P37" s="103">
        <v>1.319598</v>
      </c>
      <c r="Q37" s="103">
        <v>1.4072260000000001</v>
      </c>
      <c r="R37" s="103">
        <v>1.4947680000000001</v>
      </c>
      <c r="S37" s="103">
        <v>1.5858920000000001</v>
      </c>
      <c r="T37" s="103">
        <v>1.684391</v>
      </c>
      <c r="U37" s="103">
        <v>1.783962</v>
      </c>
      <c r="V37" s="103">
        <v>1.885427</v>
      </c>
      <c r="W37" s="103">
        <v>1.995714</v>
      </c>
      <c r="X37" s="103">
        <v>2.114541</v>
      </c>
      <c r="Y37" s="103">
        <v>2.2364120000000001</v>
      </c>
      <c r="Z37" s="103">
        <v>2.357688</v>
      </c>
      <c r="AA37" s="103">
        <v>2.4832130000000001</v>
      </c>
      <c r="AB37" s="103">
        <v>2.6149330000000002</v>
      </c>
      <c r="AC37" s="103">
        <v>2.7521309999999999</v>
      </c>
      <c r="AD37" s="103">
        <v>2.8983409999999998</v>
      </c>
      <c r="AE37" s="103">
        <v>3.0535589999999999</v>
      </c>
      <c r="AF37" s="103">
        <v>3.2179359999999999</v>
      </c>
    </row>
    <row r="38" spans="1:32" ht="15" customHeight="1">
      <c r="A38" s="3" t="s">
        <v>336</v>
      </c>
      <c r="B38" s="103">
        <v>0.13279199999999999</v>
      </c>
      <c r="C38" s="103">
        <v>0.25957799999999998</v>
      </c>
      <c r="D38" s="103">
        <v>0.41257500000000003</v>
      </c>
      <c r="E38" s="103">
        <v>0.56433599999999995</v>
      </c>
      <c r="F38" s="103">
        <v>0.71554700000000004</v>
      </c>
      <c r="G38" s="103">
        <v>0.86864799999999998</v>
      </c>
      <c r="H38" s="103">
        <v>1.01583</v>
      </c>
      <c r="I38" s="103">
        <v>1.1593059999999999</v>
      </c>
      <c r="J38" s="103">
        <v>1.3017799999999999</v>
      </c>
      <c r="K38" s="103">
        <v>1.444674</v>
      </c>
      <c r="L38" s="103">
        <v>1.590762</v>
      </c>
      <c r="M38" s="103">
        <v>1.739317</v>
      </c>
      <c r="N38" s="103">
        <v>1.8861939999999999</v>
      </c>
      <c r="O38" s="103">
        <v>2.0333209999999999</v>
      </c>
      <c r="P38" s="103">
        <v>2.1833</v>
      </c>
      <c r="Q38" s="103">
        <v>2.33555</v>
      </c>
      <c r="R38" s="103">
        <v>2.48638</v>
      </c>
      <c r="S38" s="103">
        <v>2.6414689999999998</v>
      </c>
      <c r="T38" s="103">
        <v>2.8077350000000001</v>
      </c>
      <c r="U38" s="103">
        <v>2.9772620000000001</v>
      </c>
      <c r="V38" s="103">
        <v>3.151119</v>
      </c>
      <c r="W38" s="103">
        <v>3.3401040000000002</v>
      </c>
      <c r="X38" s="103">
        <v>3.54474</v>
      </c>
      <c r="Y38" s="103">
        <v>3.7597239999999998</v>
      </c>
      <c r="Z38" s="103">
        <v>3.977452</v>
      </c>
      <c r="AA38" s="103">
        <v>4.2026779999999997</v>
      </c>
      <c r="AB38" s="103">
        <v>4.4373459999999998</v>
      </c>
      <c r="AC38" s="103">
        <v>4.6805199999999996</v>
      </c>
      <c r="AD38" s="103">
        <v>4.9399459999999999</v>
      </c>
      <c r="AE38" s="103">
        <v>5.217498</v>
      </c>
      <c r="AF38" s="103">
        <v>5.5114130000000001</v>
      </c>
    </row>
    <row r="39" spans="1:32" ht="15" customHeight="1">
      <c r="A39" s="28" t="s">
        <v>234</v>
      </c>
      <c r="B39" s="104">
        <v>436.17327899999998</v>
      </c>
      <c r="C39" s="104">
        <v>460.79092400000002</v>
      </c>
      <c r="D39" s="104">
        <v>467.90277099999997</v>
      </c>
      <c r="E39" s="104">
        <v>460.67626999999999</v>
      </c>
      <c r="F39" s="104">
        <v>457.53973400000001</v>
      </c>
      <c r="G39" s="104">
        <v>447.11645499999997</v>
      </c>
      <c r="H39" s="104">
        <v>449.12777699999998</v>
      </c>
      <c r="I39" s="104">
        <v>445.00155599999999</v>
      </c>
      <c r="J39" s="104">
        <v>446.90780599999999</v>
      </c>
      <c r="K39" s="104">
        <v>450.16693099999998</v>
      </c>
      <c r="L39" s="104">
        <v>451.33429000000001</v>
      </c>
      <c r="M39" s="104">
        <v>450.37222300000002</v>
      </c>
      <c r="N39" s="104">
        <v>449.99438500000002</v>
      </c>
      <c r="O39" s="104">
        <v>450.79150399999997</v>
      </c>
      <c r="P39" s="104">
        <v>451.60418700000002</v>
      </c>
      <c r="Q39" s="104">
        <v>450.36413599999997</v>
      </c>
      <c r="R39" s="104">
        <v>447.88989299999997</v>
      </c>
      <c r="S39" s="104">
        <v>445.01431300000002</v>
      </c>
      <c r="T39" s="104">
        <v>440.74142499999999</v>
      </c>
      <c r="U39" s="104">
        <v>439.00054899999998</v>
      </c>
      <c r="V39" s="104">
        <v>437.03375199999999</v>
      </c>
      <c r="W39" s="104">
        <v>437.27172899999999</v>
      </c>
      <c r="X39" s="104">
        <v>438.94314600000001</v>
      </c>
      <c r="Y39" s="104">
        <v>439.69088699999998</v>
      </c>
      <c r="Z39" s="104">
        <v>440.18237299999998</v>
      </c>
      <c r="AA39" s="104">
        <v>438.18588299999999</v>
      </c>
      <c r="AB39" s="104">
        <v>437.83483899999999</v>
      </c>
      <c r="AC39" s="104">
        <v>438.12832600000002</v>
      </c>
      <c r="AD39" s="104">
        <v>439.39077800000001</v>
      </c>
      <c r="AE39" s="104">
        <v>440.34054600000002</v>
      </c>
      <c r="AF39" s="104">
        <v>442.14581299999998</v>
      </c>
    </row>
    <row r="40" spans="1:32" ht="15" customHeight="1">
      <c r="A40" s="3" t="s">
        <v>230</v>
      </c>
      <c r="B40" s="103">
        <v>435.70648199999999</v>
      </c>
      <c r="C40" s="103">
        <v>460.29779100000002</v>
      </c>
      <c r="D40" s="103">
        <v>466.40164199999998</v>
      </c>
      <c r="E40" s="103">
        <v>457.72403000000003</v>
      </c>
      <c r="F40" s="103">
        <v>452.66156000000001</v>
      </c>
      <c r="G40" s="103">
        <v>439.98245200000002</v>
      </c>
      <c r="H40" s="103">
        <v>438.05603000000002</v>
      </c>
      <c r="I40" s="103">
        <v>428.68279999999999</v>
      </c>
      <c r="J40" s="103">
        <v>423.71279900000002</v>
      </c>
      <c r="K40" s="103">
        <v>418.56726099999997</v>
      </c>
      <c r="L40" s="103">
        <v>410.09213299999999</v>
      </c>
      <c r="M40" s="103">
        <v>399.88165300000003</v>
      </c>
      <c r="N40" s="103">
        <v>390.417328</v>
      </c>
      <c r="O40" s="103">
        <v>382.15991200000002</v>
      </c>
      <c r="P40" s="103">
        <v>374.07626299999998</v>
      </c>
      <c r="Q40" s="103">
        <v>364.48870799999997</v>
      </c>
      <c r="R40" s="103">
        <v>354.168274</v>
      </c>
      <c r="S40" s="103">
        <v>343.819458</v>
      </c>
      <c r="T40" s="103">
        <v>332.70431500000001</v>
      </c>
      <c r="U40" s="103">
        <v>323.78573599999999</v>
      </c>
      <c r="V40" s="103">
        <v>314.93850700000002</v>
      </c>
      <c r="W40" s="103">
        <v>307.87914999999998</v>
      </c>
      <c r="X40" s="103">
        <v>301.96404999999999</v>
      </c>
      <c r="Y40" s="103">
        <v>295.53744499999999</v>
      </c>
      <c r="Z40" s="103">
        <v>289.07849099999999</v>
      </c>
      <c r="AA40" s="103">
        <v>281.16394000000003</v>
      </c>
      <c r="AB40" s="103">
        <v>274.49197400000003</v>
      </c>
      <c r="AC40" s="103">
        <v>268.37295499999999</v>
      </c>
      <c r="AD40" s="103">
        <v>262.97015399999998</v>
      </c>
      <c r="AE40" s="103">
        <v>257.49115</v>
      </c>
      <c r="AF40" s="103">
        <v>252.61389199999999</v>
      </c>
    </row>
    <row r="41" spans="1:32" ht="15" customHeight="1">
      <c r="A41" s="3" t="s">
        <v>235</v>
      </c>
      <c r="B41" s="103">
        <v>0</v>
      </c>
      <c r="C41" s="103">
        <v>0</v>
      </c>
      <c r="D41" s="103">
        <v>0</v>
      </c>
      <c r="E41" s="103">
        <v>0</v>
      </c>
      <c r="F41" s="103">
        <v>0</v>
      </c>
      <c r="G41" s="103">
        <v>0</v>
      </c>
      <c r="H41" s="103">
        <v>0</v>
      </c>
      <c r="I41" s="103">
        <v>0</v>
      </c>
      <c r="J41" s="103">
        <v>0</v>
      </c>
      <c r="K41" s="103">
        <v>0</v>
      </c>
      <c r="L41" s="103">
        <v>0</v>
      </c>
      <c r="M41" s="103">
        <v>0</v>
      </c>
      <c r="N41" s="103">
        <v>0</v>
      </c>
      <c r="O41" s="103">
        <v>0</v>
      </c>
      <c r="P41" s="103">
        <v>0</v>
      </c>
      <c r="Q41" s="103">
        <v>0</v>
      </c>
      <c r="R41" s="103">
        <v>0</v>
      </c>
      <c r="S41" s="103">
        <v>0</v>
      </c>
      <c r="T41" s="103">
        <v>0</v>
      </c>
      <c r="U41" s="103">
        <v>0</v>
      </c>
      <c r="V41" s="103">
        <v>0</v>
      </c>
      <c r="W41" s="103">
        <v>0</v>
      </c>
      <c r="X41" s="103">
        <v>0</v>
      </c>
      <c r="Y41" s="103">
        <v>0</v>
      </c>
      <c r="Z41" s="103">
        <v>0</v>
      </c>
      <c r="AA41" s="103">
        <v>0</v>
      </c>
      <c r="AB41" s="103">
        <v>0</v>
      </c>
      <c r="AC41" s="103">
        <v>0</v>
      </c>
      <c r="AD41" s="103">
        <v>0</v>
      </c>
      <c r="AE41" s="103">
        <v>0</v>
      </c>
      <c r="AF41" s="103">
        <v>0</v>
      </c>
    </row>
    <row r="42" spans="1:32" ht="15" customHeight="1">
      <c r="A42" s="3" t="s">
        <v>236</v>
      </c>
      <c r="B42" s="103">
        <v>0</v>
      </c>
      <c r="C42" s="103">
        <v>0</v>
      </c>
      <c r="D42" s="103">
        <v>0</v>
      </c>
      <c r="E42" s="103">
        <v>0</v>
      </c>
      <c r="F42" s="103">
        <v>0</v>
      </c>
      <c r="G42" s="103">
        <v>0</v>
      </c>
      <c r="H42" s="103">
        <v>0</v>
      </c>
      <c r="I42" s="103">
        <v>0</v>
      </c>
      <c r="J42" s="103">
        <v>0</v>
      </c>
      <c r="K42" s="103">
        <v>0</v>
      </c>
      <c r="L42" s="103">
        <v>0</v>
      </c>
      <c r="M42" s="103">
        <v>0</v>
      </c>
      <c r="N42" s="103">
        <v>0</v>
      </c>
      <c r="O42" s="103">
        <v>0</v>
      </c>
      <c r="P42" s="103">
        <v>0</v>
      </c>
      <c r="Q42" s="103">
        <v>0</v>
      </c>
      <c r="R42" s="103">
        <v>0</v>
      </c>
      <c r="S42" s="103">
        <v>0</v>
      </c>
      <c r="T42" s="103">
        <v>0</v>
      </c>
      <c r="U42" s="103">
        <v>0</v>
      </c>
      <c r="V42" s="103">
        <v>0</v>
      </c>
      <c r="W42" s="103">
        <v>0</v>
      </c>
      <c r="X42" s="103">
        <v>0</v>
      </c>
      <c r="Y42" s="103">
        <v>0</v>
      </c>
      <c r="Z42" s="103">
        <v>0</v>
      </c>
      <c r="AA42" s="103">
        <v>0</v>
      </c>
      <c r="AB42" s="103">
        <v>0</v>
      </c>
      <c r="AC42" s="103">
        <v>0</v>
      </c>
      <c r="AD42" s="103">
        <v>0</v>
      </c>
      <c r="AE42" s="103">
        <v>0</v>
      </c>
      <c r="AF42" s="103">
        <v>0</v>
      </c>
    </row>
    <row r="43" spans="1:32" ht="15" customHeight="1">
      <c r="A43" s="3" t="s">
        <v>237</v>
      </c>
      <c r="B43" s="103">
        <v>0.46678199999999997</v>
      </c>
      <c r="C43" s="103">
        <v>0.49312800000000001</v>
      </c>
      <c r="D43" s="103">
        <v>1.501144</v>
      </c>
      <c r="E43" s="103">
        <v>2.952229</v>
      </c>
      <c r="F43" s="103">
        <v>4.878171</v>
      </c>
      <c r="G43" s="103">
        <v>7.1340009999999996</v>
      </c>
      <c r="H43" s="103">
        <v>11.071759</v>
      </c>
      <c r="I43" s="103">
        <v>16.318766</v>
      </c>
      <c r="J43" s="103">
        <v>23.194997999999998</v>
      </c>
      <c r="K43" s="103">
        <v>31.599654999999998</v>
      </c>
      <c r="L43" s="103">
        <v>41.242145999999998</v>
      </c>
      <c r="M43" s="103">
        <v>50.490566000000001</v>
      </c>
      <c r="N43" s="103">
        <v>59.577061</v>
      </c>
      <c r="O43" s="103">
        <v>68.631576999999993</v>
      </c>
      <c r="P43" s="103">
        <v>77.527923999999999</v>
      </c>
      <c r="Q43" s="103">
        <v>85.875427000000002</v>
      </c>
      <c r="R43" s="103">
        <v>93.721626000000001</v>
      </c>
      <c r="S43" s="103">
        <v>101.194855</v>
      </c>
      <c r="T43" s="103">
        <v>108.037102</v>
      </c>
      <c r="U43" s="103">
        <v>115.214798</v>
      </c>
      <c r="V43" s="103">
        <v>122.095253</v>
      </c>
      <c r="W43" s="103">
        <v>129.39257799999999</v>
      </c>
      <c r="X43" s="103">
        <v>136.979095</v>
      </c>
      <c r="Y43" s="103">
        <v>144.15344200000001</v>
      </c>
      <c r="Z43" s="103">
        <v>151.10386700000001</v>
      </c>
      <c r="AA43" s="103">
        <v>157.021942</v>
      </c>
      <c r="AB43" s="103">
        <v>163.34285</v>
      </c>
      <c r="AC43" s="103">
        <v>169.755371</v>
      </c>
      <c r="AD43" s="103">
        <v>176.420624</v>
      </c>
      <c r="AE43" s="103">
        <v>182.84939600000001</v>
      </c>
      <c r="AF43" s="103">
        <v>189.53192100000001</v>
      </c>
    </row>
    <row r="44" spans="1:32" ht="15" customHeight="1">
      <c r="A44" s="28" t="s">
        <v>238</v>
      </c>
      <c r="B44" s="104">
        <v>77.343406999999999</v>
      </c>
      <c r="C44" s="104">
        <v>79.009383999999997</v>
      </c>
      <c r="D44" s="104">
        <v>78.090050000000005</v>
      </c>
      <c r="E44" s="104">
        <v>76.536057</v>
      </c>
      <c r="F44" s="104">
        <v>74.773605000000003</v>
      </c>
      <c r="G44" s="104">
        <v>73.056015000000002</v>
      </c>
      <c r="H44" s="104">
        <v>70.841697999999994</v>
      </c>
      <c r="I44" s="104">
        <v>68.566940000000002</v>
      </c>
      <c r="J44" s="104">
        <v>66.393119999999996</v>
      </c>
      <c r="K44" s="104">
        <v>64.237510999999998</v>
      </c>
      <c r="L44" s="104">
        <v>62.135838</v>
      </c>
      <c r="M44" s="104">
        <v>61.026671999999998</v>
      </c>
      <c r="N44" s="104">
        <v>59.878501999999997</v>
      </c>
      <c r="O44" s="104">
        <v>58.829841999999999</v>
      </c>
      <c r="P44" s="104">
        <v>57.829529000000001</v>
      </c>
      <c r="Q44" s="104">
        <v>56.736373999999998</v>
      </c>
      <c r="R44" s="104">
        <v>55.594864000000001</v>
      </c>
      <c r="S44" s="104">
        <v>54.487372999999998</v>
      </c>
      <c r="T44" s="104">
        <v>53.377251000000001</v>
      </c>
      <c r="U44" s="104">
        <v>52.299743999999997</v>
      </c>
      <c r="V44" s="104">
        <v>51.144131000000002</v>
      </c>
      <c r="W44" s="104">
        <v>50.613525000000003</v>
      </c>
      <c r="X44" s="104">
        <v>50.202629000000002</v>
      </c>
      <c r="Y44" s="104">
        <v>49.824202999999997</v>
      </c>
      <c r="Z44" s="104">
        <v>49.375335999999997</v>
      </c>
      <c r="AA44" s="104">
        <v>48.897224000000001</v>
      </c>
      <c r="AB44" s="104">
        <v>48.439045</v>
      </c>
      <c r="AC44" s="104">
        <v>47.956977999999999</v>
      </c>
      <c r="AD44" s="104">
        <v>47.480988000000004</v>
      </c>
      <c r="AE44" s="104">
        <v>47.082081000000002</v>
      </c>
      <c r="AF44" s="104">
        <v>46.699795000000002</v>
      </c>
    </row>
    <row r="45" spans="1:32" ht="15" customHeight="1">
      <c r="A45" s="3" t="s">
        <v>230</v>
      </c>
      <c r="B45" s="103">
        <v>75.191635000000005</v>
      </c>
      <c r="C45" s="103">
        <v>76.830337999999998</v>
      </c>
      <c r="D45" s="103">
        <v>75.963584999999995</v>
      </c>
      <c r="E45" s="103">
        <v>74.477089000000007</v>
      </c>
      <c r="F45" s="103">
        <v>72.785315999999995</v>
      </c>
      <c r="G45" s="103">
        <v>71.135955999999993</v>
      </c>
      <c r="H45" s="103">
        <v>68.999527</v>
      </c>
      <c r="I45" s="103">
        <v>66.803604000000007</v>
      </c>
      <c r="J45" s="103">
        <v>64.704528999999994</v>
      </c>
      <c r="K45" s="103">
        <v>62.621749999999999</v>
      </c>
      <c r="L45" s="103">
        <v>60.591614</v>
      </c>
      <c r="M45" s="103">
        <v>59.529060000000001</v>
      </c>
      <c r="N45" s="103">
        <v>58.427264999999998</v>
      </c>
      <c r="O45" s="103">
        <v>57.422339999999998</v>
      </c>
      <c r="P45" s="103">
        <v>56.463402000000002</v>
      </c>
      <c r="Q45" s="103">
        <v>55.412841999999998</v>
      </c>
      <c r="R45" s="103">
        <v>54.311965999999998</v>
      </c>
      <c r="S45" s="103">
        <v>53.245148</v>
      </c>
      <c r="T45" s="103">
        <v>52.177387000000003</v>
      </c>
      <c r="U45" s="103">
        <v>51.142059000000003</v>
      </c>
      <c r="V45" s="103">
        <v>50.001434000000003</v>
      </c>
      <c r="W45" s="103">
        <v>49.423682999999997</v>
      </c>
      <c r="X45" s="103">
        <v>48.959933999999997</v>
      </c>
      <c r="Y45" s="103">
        <v>48.524563000000001</v>
      </c>
      <c r="Z45" s="103">
        <v>48.017178000000001</v>
      </c>
      <c r="AA45" s="103">
        <v>47.477885999999998</v>
      </c>
      <c r="AB45" s="103">
        <v>46.954338</v>
      </c>
      <c r="AC45" s="103">
        <v>46.403809000000003</v>
      </c>
      <c r="AD45" s="103">
        <v>45.85519</v>
      </c>
      <c r="AE45" s="103">
        <v>45.376648000000003</v>
      </c>
      <c r="AF45" s="103">
        <v>44.909294000000003</v>
      </c>
    </row>
    <row r="46" spans="1:32" ht="15" customHeight="1">
      <c r="A46" s="3" t="s">
        <v>239</v>
      </c>
      <c r="B46" s="103">
        <v>1.7463169999999999</v>
      </c>
      <c r="C46" s="103">
        <v>1.7150719999999999</v>
      </c>
      <c r="D46" s="103">
        <v>1.6200699999999999</v>
      </c>
      <c r="E46" s="103">
        <v>1.5166759999999999</v>
      </c>
      <c r="F46" s="103">
        <v>1.415584</v>
      </c>
      <c r="G46" s="103">
        <v>1.319234</v>
      </c>
      <c r="H46" s="103">
        <v>1.223967</v>
      </c>
      <c r="I46" s="103">
        <v>1.1286320000000001</v>
      </c>
      <c r="J46" s="103">
        <v>1.0392790000000001</v>
      </c>
      <c r="K46" s="103">
        <v>0.95413099999999995</v>
      </c>
      <c r="L46" s="103">
        <v>0.86992400000000003</v>
      </c>
      <c r="M46" s="103">
        <v>0.79992600000000003</v>
      </c>
      <c r="N46" s="103">
        <v>0.73279399999999995</v>
      </c>
      <c r="O46" s="103">
        <v>0.66728200000000004</v>
      </c>
      <c r="P46" s="103">
        <v>0.605711</v>
      </c>
      <c r="Q46" s="103">
        <v>0.54631099999999999</v>
      </c>
      <c r="R46" s="103">
        <v>0.49504100000000001</v>
      </c>
      <c r="S46" s="103">
        <v>0.44164399999999998</v>
      </c>
      <c r="T46" s="103">
        <v>0.38354300000000002</v>
      </c>
      <c r="U46" s="103">
        <v>0.32389600000000002</v>
      </c>
      <c r="V46" s="103">
        <v>0.27121800000000001</v>
      </c>
      <c r="W46" s="103">
        <v>0.26833899999999999</v>
      </c>
      <c r="X46" s="103">
        <v>0.266069</v>
      </c>
      <c r="Y46" s="103">
        <v>0.26399099999999998</v>
      </c>
      <c r="Z46" s="103">
        <v>0.26154899999999998</v>
      </c>
      <c r="AA46" s="103">
        <v>0.25896599999999997</v>
      </c>
      <c r="AB46" s="103">
        <v>0.25647900000000001</v>
      </c>
      <c r="AC46" s="103">
        <v>0.25387900000000002</v>
      </c>
      <c r="AD46" s="103">
        <v>0.251303</v>
      </c>
      <c r="AE46" s="103">
        <v>0.249136</v>
      </c>
      <c r="AF46" s="103">
        <v>0.24709900000000001</v>
      </c>
    </row>
    <row r="47" spans="1:32" ht="15" customHeight="1">
      <c r="A47" s="3" t="s">
        <v>236</v>
      </c>
      <c r="B47" s="103">
        <v>0</v>
      </c>
      <c r="C47" s="103">
        <v>0</v>
      </c>
      <c r="D47" s="103">
        <v>0</v>
      </c>
      <c r="E47" s="103">
        <v>0</v>
      </c>
      <c r="F47" s="103">
        <v>0</v>
      </c>
      <c r="G47" s="103">
        <v>0</v>
      </c>
      <c r="H47" s="103">
        <v>0</v>
      </c>
      <c r="I47" s="103">
        <v>0</v>
      </c>
      <c r="J47" s="103">
        <v>0</v>
      </c>
      <c r="K47" s="103">
        <v>0</v>
      </c>
      <c r="L47" s="103">
        <v>0</v>
      </c>
      <c r="M47" s="103">
        <v>0</v>
      </c>
      <c r="N47" s="103">
        <v>0</v>
      </c>
      <c r="O47" s="103">
        <v>0</v>
      </c>
      <c r="P47" s="103">
        <v>0</v>
      </c>
      <c r="Q47" s="103">
        <v>0</v>
      </c>
      <c r="R47" s="103">
        <v>0</v>
      </c>
      <c r="S47" s="103">
        <v>0</v>
      </c>
      <c r="T47" s="103">
        <v>0</v>
      </c>
      <c r="U47" s="103">
        <v>0</v>
      </c>
      <c r="V47" s="103">
        <v>0</v>
      </c>
      <c r="W47" s="103">
        <v>0</v>
      </c>
      <c r="X47" s="103">
        <v>0</v>
      </c>
      <c r="Y47" s="103">
        <v>0</v>
      </c>
      <c r="Z47" s="103">
        <v>0</v>
      </c>
      <c r="AA47" s="103">
        <v>0</v>
      </c>
      <c r="AB47" s="103">
        <v>0</v>
      </c>
      <c r="AC47" s="103">
        <v>0</v>
      </c>
      <c r="AD47" s="103">
        <v>0</v>
      </c>
      <c r="AE47" s="103">
        <v>0</v>
      </c>
      <c r="AF47" s="103">
        <v>0</v>
      </c>
    </row>
    <row r="48" spans="1:32" ht="15" customHeight="1">
      <c r="A48" s="3" t="s">
        <v>237</v>
      </c>
      <c r="B48" s="103">
        <v>0.40545300000000001</v>
      </c>
      <c r="C48" s="103">
        <v>0.46397300000000002</v>
      </c>
      <c r="D48" s="103">
        <v>0.50639500000000004</v>
      </c>
      <c r="E48" s="103">
        <v>0.542292</v>
      </c>
      <c r="F48" s="103">
        <v>0.57270900000000002</v>
      </c>
      <c r="G48" s="103">
        <v>0.60082199999999997</v>
      </c>
      <c r="H48" s="103">
        <v>0.61820299999999995</v>
      </c>
      <c r="I48" s="103">
        <v>0.63470300000000002</v>
      </c>
      <c r="J48" s="103">
        <v>0.64931399999999995</v>
      </c>
      <c r="K48" s="103">
        <v>0.66163099999999997</v>
      </c>
      <c r="L48" s="103">
        <v>0.67430299999999999</v>
      </c>
      <c r="M48" s="103">
        <v>0.69768399999999997</v>
      </c>
      <c r="N48" s="103">
        <v>0.71844699999999995</v>
      </c>
      <c r="O48" s="103">
        <v>0.74022100000000002</v>
      </c>
      <c r="P48" s="103">
        <v>0.76041300000000001</v>
      </c>
      <c r="Q48" s="103">
        <v>0.77722199999999997</v>
      </c>
      <c r="R48" s="103">
        <v>0.78785700000000003</v>
      </c>
      <c r="S48" s="103">
        <v>0.80058399999999996</v>
      </c>
      <c r="T48" s="103">
        <v>0.81632099999999996</v>
      </c>
      <c r="U48" s="103">
        <v>0.83378399999999997</v>
      </c>
      <c r="V48" s="103">
        <v>0.87147799999999997</v>
      </c>
      <c r="W48" s="103">
        <v>0.92150500000000002</v>
      </c>
      <c r="X48" s="103">
        <v>0.97662599999999999</v>
      </c>
      <c r="Y48" s="103">
        <v>1.035649</v>
      </c>
      <c r="Z48" s="103">
        <v>1.0966119999999999</v>
      </c>
      <c r="AA48" s="103">
        <v>1.160372</v>
      </c>
      <c r="AB48" s="103">
        <v>1.2282280000000001</v>
      </c>
      <c r="AC48" s="103">
        <v>1.2992889999999999</v>
      </c>
      <c r="AD48" s="103">
        <v>1.374498</v>
      </c>
      <c r="AE48" s="103">
        <v>1.4562980000000001</v>
      </c>
      <c r="AF48" s="103">
        <v>1.543404</v>
      </c>
    </row>
    <row r="49" spans="1:32" ht="15" customHeight="1">
      <c r="A49" s="28" t="s">
        <v>240</v>
      </c>
      <c r="B49" s="104">
        <v>855.88696300000004</v>
      </c>
      <c r="C49" s="104">
        <v>881.70080600000006</v>
      </c>
      <c r="D49" s="104">
        <v>972.64324999999997</v>
      </c>
      <c r="E49" s="104">
        <v>970.87982199999999</v>
      </c>
      <c r="F49" s="104">
        <v>965.19226100000003</v>
      </c>
      <c r="G49" s="104">
        <v>931.35583499999996</v>
      </c>
      <c r="H49" s="104">
        <v>931.99438499999997</v>
      </c>
      <c r="I49" s="104">
        <v>919.92712400000005</v>
      </c>
      <c r="J49" s="104">
        <v>918.07238800000005</v>
      </c>
      <c r="K49" s="104">
        <v>916.30334500000004</v>
      </c>
      <c r="L49" s="104">
        <v>934.29516599999999</v>
      </c>
      <c r="M49" s="104">
        <v>919.06488000000002</v>
      </c>
      <c r="N49" s="104">
        <v>918.56048599999997</v>
      </c>
      <c r="O49" s="104">
        <v>917.66113299999995</v>
      </c>
      <c r="P49" s="104">
        <v>916.96728499999995</v>
      </c>
      <c r="Q49" s="104">
        <v>916.10320999999999</v>
      </c>
      <c r="R49" s="104">
        <v>915.49523899999997</v>
      </c>
      <c r="S49" s="104">
        <v>917.196777</v>
      </c>
      <c r="T49" s="104">
        <v>914.793274</v>
      </c>
      <c r="U49" s="104">
        <v>915.17675799999995</v>
      </c>
      <c r="V49" s="104">
        <v>906.15753199999995</v>
      </c>
      <c r="W49" s="104">
        <v>913.17944299999999</v>
      </c>
      <c r="X49" s="104">
        <v>902.60644500000001</v>
      </c>
      <c r="Y49" s="104">
        <v>902.66882299999997</v>
      </c>
      <c r="Z49" s="104">
        <v>896.37060499999995</v>
      </c>
      <c r="AA49" s="104">
        <v>901.10137899999995</v>
      </c>
      <c r="AB49" s="104">
        <v>895.84240699999998</v>
      </c>
      <c r="AC49" s="104">
        <v>892.96673599999997</v>
      </c>
      <c r="AD49" s="104">
        <v>892.44451900000001</v>
      </c>
      <c r="AE49" s="104">
        <v>892.49841300000003</v>
      </c>
      <c r="AF49" s="104">
        <v>891.563354</v>
      </c>
    </row>
    <row r="50" spans="1:32" ht="15" customHeight="1">
      <c r="A50" s="3" t="s">
        <v>230</v>
      </c>
      <c r="B50" s="103">
        <v>425.03616299999999</v>
      </c>
      <c r="C50" s="103">
        <v>369.43725599999999</v>
      </c>
      <c r="D50" s="103">
        <v>254.37545800000001</v>
      </c>
      <c r="E50" s="103">
        <v>253.75943000000001</v>
      </c>
      <c r="F50" s="103">
        <v>258.991669</v>
      </c>
      <c r="G50" s="103">
        <v>301.180725</v>
      </c>
      <c r="H50" s="103">
        <v>298.91192599999999</v>
      </c>
      <c r="I50" s="103">
        <v>314.05200200000002</v>
      </c>
      <c r="J50" s="103">
        <v>314.47595200000001</v>
      </c>
      <c r="K50" s="103">
        <v>316.77172899999999</v>
      </c>
      <c r="L50" s="103">
        <v>297.69558699999999</v>
      </c>
      <c r="M50" s="103">
        <v>315.51928700000002</v>
      </c>
      <c r="N50" s="103">
        <v>315.09667999999999</v>
      </c>
      <c r="O50" s="103">
        <v>316.390625</v>
      </c>
      <c r="P50" s="103">
        <v>317.075714</v>
      </c>
      <c r="Q50" s="103">
        <v>317.70257600000002</v>
      </c>
      <c r="R50" s="103">
        <v>318.64804099999998</v>
      </c>
      <c r="S50" s="103">
        <v>316.17089800000002</v>
      </c>
      <c r="T50" s="103">
        <v>316.74298099999999</v>
      </c>
      <c r="U50" s="103">
        <v>316.71460000000002</v>
      </c>
      <c r="V50" s="103">
        <v>319.240387</v>
      </c>
      <c r="W50" s="103">
        <v>308.55438199999998</v>
      </c>
      <c r="X50" s="103">
        <v>318.139343</v>
      </c>
      <c r="Y50" s="103">
        <v>315.70648199999999</v>
      </c>
      <c r="Z50" s="103">
        <v>321.895081</v>
      </c>
      <c r="AA50" s="103">
        <v>316.55447400000003</v>
      </c>
      <c r="AB50" s="103">
        <v>319.10607900000002</v>
      </c>
      <c r="AC50" s="103">
        <v>320.95196499999997</v>
      </c>
      <c r="AD50" s="103">
        <v>322.80993699999999</v>
      </c>
      <c r="AE50" s="103">
        <v>323.48590100000001</v>
      </c>
      <c r="AF50" s="103">
        <v>325.54269399999998</v>
      </c>
    </row>
    <row r="51" spans="1:32" ht="15" customHeight="1">
      <c r="A51" s="3" t="s">
        <v>239</v>
      </c>
      <c r="B51" s="103">
        <v>413.53491200000002</v>
      </c>
      <c r="C51" s="103">
        <v>475.12240600000001</v>
      </c>
      <c r="D51" s="103">
        <v>700.88031000000001</v>
      </c>
      <c r="E51" s="103">
        <v>694.17456100000004</v>
      </c>
      <c r="F51" s="103">
        <v>677.93042000000003</v>
      </c>
      <c r="G51" s="103">
        <v>590.71655299999998</v>
      </c>
      <c r="H51" s="103">
        <v>590.575378</v>
      </c>
      <c r="I51" s="103">
        <v>558.66497800000002</v>
      </c>
      <c r="J51" s="103">
        <v>552.52374299999997</v>
      </c>
      <c r="K51" s="103">
        <v>546.58129899999994</v>
      </c>
      <c r="L51" s="103">
        <v>590.391479</v>
      </c>
      <c r="M51" s="103">
        <v>550.49078399999996</v>
      </c>
      <c r="N51" s="103">
        <v>547.76745600000004</v>
      </c>
      <c r="O51" s="103">
        <v>544.09869400000002</v>
      </c>
      <c r="P51" s="103">
        <v>540.77477999999996</v>
      </c>
      <c r="Q51" s="103">
        <v>537.06390399999998</v>
      </c>
      <c r="R51" s="103">
        <v>534.17974900000002</v>
      </c>
      <c r="S51" s="103">
        <v>537.20105000000001</v>
      </c>
      <c r="T51" s="103">
        <v>529.85144000000003</v>
      </c>
      <c r="U51" s="103">
        <v>529.46978799999999</v>
      </c>
      <c r="V51" s="103">
        <v>505.45944200000002</v>
      </c>
      <c r="W51" s="103">
        <v>521.83898899999997</v>
      </c>
      <c r="X51" s="103">
        <v>493.79272500000002</v>
      </c>
      <c r="Y51" s="103">
        <v>492.544128</v>
      </c>
      <c r="Z51" s="103">
        <v>475.308899</v>
      </c>
      <c r="AA51" s="103">
        <v>485.84277300000002</v>
      </c>
      <c r="AB51" s="103">
        <v>471.23742700000003</v>
      </c>
      <c r="AC51" s="103">
        <v>462.64566000000002</v>
      </c>
      <c r="AD51" s="103">
        <v>459.951843</v>
      </c>
      <c r="AE51" s="103">
        <v>458.70242300000001</v>
      </c>
      <c r="AF51" s="103">
        <v>455.05166600000001</v>
      </c>
    </row>
    <row r="52" spans="1:32" ht="15" customHeight="1">
      <c r="A52" s="3" t="s">
        <v>236</v>
      </c>
      <c r="B52" s="103">
        <v>0</v>
      </c>
      <c r="C52" s="103">
        <v>0</v>
      </c>
      <c r="D52" s="103">
        <v>0</v>
      </c>
      <c r="E52" s="103">
        <v>0</v>
      </c>
      <c r="F52" s="103">
        <v>0</v>
      </c>
      <c r="G52" s="103">
        <v>0</v>
      </c>
      <c r="H52" s="103">
        <v>0</v>
      </c>
      <c r="I52" s="103">
        <v>0</v>
      </c>
      <c r="J52" s="103">
        <v>0</v>
      </c>
      <c r="K52" s="103">
        <v>0</v>
      </c>
      <c r="L52" s="103">
        <v>0</v>
      </c>
      <c r="M52" s="103">
        <v>0</v>
      </c>
      <c r="N52" s="103">
        <v>0</v>
      </c>
      <c r="O52" s="103">
        <v>0</v>
      </c>
      <c r="P52" s="103">
        <v>0</v>
      </c>
      <c r="Q52" s="103">
        <v>0</v>
      </c>
      <c r="R52" s="103">
        <v>0</v>
      </c>
      <c r="S52" s="103">
        <v>0</v>
      </c>
      <c r="T52" s="103">
        <v>0</v>
      </c>
      <c r="U52" s="103">
        <v>0</v>
      </c>
      <c r="V52" s="103">
        <v>0</v>
      </c>
      <c r="W52" s="103">
        <v>0</v>
      </c>
      <c r="X52" s="103">
        <v>0</v>
      </c>
      <c r="Y52" s="103">
        <v>0</v>
      </c>
      <c r="Z52" s="103">
        <v>0</v>
      </c>
      <c r="AA52" s="103">
        <v>0</v>
      </c>
      <c r="AB52" s="103">
        <v>0</v>
      </c>
      <c r="AC52" s="103">
        <v>0</v>
      </c>
      <c r="AD52" s="103">
        <v>0</v>
      </c>
      <c r="AE52" s="103">
        <v>0</v>
      </c>
      <c r="AF52" s="103">
        <v>0</v>
      </c>
    </row>
    <row r="53" spans="1:32" ht="15" customHeight="1">
      <c r="A53" s="3" t="s">
        <v>237</v>
      </c>
      <c r="B53" s="103">
        <v>17.315902999999999</v>
      </c>
      <c r="C53" s="103">
        <v>37.141094000000002</v>
      </c>
      <c r="D53" s="103">
        <v>17.387518</v>
      </c>
      <c r="E53" s="103">
        <v>22.945851999999999</v>
      </c>
      <c r="F53" s="103">
        <v>28.270143999999998</v>
      </c>
      <c r="G53" s="103">
        <v>39.458579999999998</v>
      </c>
      <c r="H53" s="103">
        <v>42.507064999999997</v>
      </c>
      <c r="I53" s="103">
        <v>47.210135999999999</v>
      </c>
      <c r="J53" s="103">
        <v>51.072678000000003</v>
      </c>
      <c r="K53" s="103">
        <v>52.950294</v>
      </c>
      <c r="L53" s="103">
        <v>46.208137999999998</v>
      </c>
      <c r="M53" s="103">
        <v>53.054831999999998</v>
      </c>
      <c r="N53" s="103">
        <v>55.696357999999996</v>
      </c>
      <c r="O53" s="103">
        <v>57.171782999999998</v>
      </c>
      <c r="P53" s="103">
        <v>59.116829000000003</v>
      </c>
      <c r="Q53" s="103">
        <v>61.336731</v>
      </c>
      <c r="R53" s="103">
        <v>62.667499999999997</v>
      </c>
      <c r="S53" s="103">
        <v>63.824818</v>
      </c>
      <c r="T53" s="103">
        <v>68.198845000000006</v>
      </c>
      <c r="U53" s="103">
        <v>68.992378000000002</v>
      </c>
      <c r="V53" s="103">
        <v>81.457679999999996</v>
      </c>
      <c r="W53" s="103">
        <v>82.786072000000004</v>
      </c>
      <c r="X53" s="103">
        <v>90.674385000000001</v>
      </c>
      <c r="Y53" s="103">
        <v>94.418182000000002</v>
      </c>
      <c r="Z53" s="103">
        <v>99.166649000000007</v>
      </c>
      <c r="AA53" s="103">
        <v>98.704177999999999</v>
      </c>
      <c r="AB53" s="103">
        <v>105.498909</v>
      </c>
      <c r="AC53" s="103">
        <v>109.36906399999999</v>
      </c>
      <c r="AD53" s="103">
        <v>109.682732</v>
      </c>
      <c r="AE53" s="103">
        <v>110.310089</v>
      </c>
      <c r="AF53" s="103">
        <v>110.969025</v>
      </c>
    </row>
    <row r="54" spans="1:32" ht="15" customHeight="1">
      <c r="A54" s="28" t="s">
        <v>241</v>
      </c>
      <c r="B54" s="104">
        <v>1860.4852289999999</v>
      </c>
      <c r="C54" s="104">
        <v>2530.8620609999998</v>
      </c>
      <c r="D54" s="104">
        <v>2825.623047</v>
      </c>
      <c r="E54" s="104">
        <v>2960.0009770000001</v>
      </c>
      <c r="F54" s="104">
        <v>3030.0146479999999</v>
      </c>
      <c r="G54" s="104">
        <v>3089.0478520000001</v>
      </c>
      <c r="H54" s="104">
        <v>3108.4465329999998</v>
      </c>
      <c r="I54" s="104">
        <v>3124.8557129999999</v>
      </c>
      <c r="J54" s="104">
        <v>3152.4580080000001</v>
      </c>
      <c r="K54" s="104">
        <v>3174.976318</v>
      </c>
      <c r="L54" s="104">
        <v>3206.1928710000002</v>
      </c>
      <c r="M54" s="104">
        <v>3244.4252929999998</v>
      </c>
      <c r="N54" s="104">
        <v>3291.036865</v>
      </c>
      <c r="O54" s="104">
        <v>3339.7553710000002</v>
      </c>
      <c r="P54" s="104">
        <v>3388.8032229999999</v>
      </c>
      <c r="Q54" s="104">
        <v>3437.039307</v>
      </c>
      <c r="R54" s="104">
        <v>3474.4816890000002</v>
      </c>
      <c r="S54" s="104">
        <v>3507.3378910000001</v>
      </c>
      <c r="T54" s="104">
        <v>3544.564453</v>
      </c>
      <c r="U54" s="104">
        <v>3583.3164059999999</v>
      </c>
      <c r="V54" s="104">
        <v>3629.1682129999999</v>
      </c>
      <c r="W54" s="104">
        <v>3674.0947270000001</v>
      </c>
      <c r="X54" s="104">
        <v>3724.9174800000001</v>
      </c>
      <c r="Y54" s="104">
        <v>3777.5607909999999</v>
      </c>
      <c r="Z54" s="104">
        <v>3833.1801759999998</v>
      </c>
      <c r="AA54" s="104">
        <v>3885.0659179999998</v>
      </c>
      <c r="AB54" s="104">
        <v>3934.4655760000001</v>
      </c>
      <c r="AC54" s="104">
        <v>3978.9858399999998</v>
      </c>
      <c r="AD54" s="104">
        <v>4020.0786130000001</v>
      </c>
      <c r="AE54" s="104">
        <v>4057.7297359999998</v>
      </c>
      <c r="AF54" s="104">
        <v>4095.6621089999999</v>
      </c>
    </row>
    <row r="55" spans="1:32" ht="15" customHeight="1">
      <c r="A55" s="3" t="s">
        <v>242</v>
      </c>
      <c r="B55" s="103">
        <v>1838.034302</v>
      </c>
      <c r="C55" s="103">
        <v>2508.4272460000002</v>
      </c>
      <c r="D55" s="103">
        <v>2803.2014159999999</v>
      </c>
      <c r="E55" s="103">
        <v>2937.5903320000002</v>
      </c>
      <c r="F55" s="103">
        <v>3007.6130370000001</v>
      </c>
      <c r="G55" s="103">
        <v>3066.6538089999999</v>
      </c>
      <c r="H55" s="103">
        <v>3086.0588379999999</v>
      </c>
      <c r="I55" s="103">
        <v>3102.4731449999999</v>
      </c>
      <c r="J55" s="103">
        <v>3130.0795899999998</v>
      </c>
      <c r="K55" s="103">
        <v>3152.601318</v>
      </c>
      <c r="L55" s="103">
        <v>3183.8208009999998</v>
      </c>
      <c r="M55" s="103">
        <v>3222.055664</v>
      </c>
      <c r="N55" s="103">
        <v>3268.6691890000002</v>
      </c>
      <c r="O55" s="103">
        <v>3317.389404</v>
      </c>
      <c r="P55" s="103">
        <v>3366.438721</v>
      </c>
      <c r="Q55" s="103">
        <v>3414.6757809999999</v>
      </c>
      <c r="R55" s="103">
        <v>3452.1191410000001</v>
      </c>
      <c r="S55" s="103">
        <v>3484.9760740000002</v>
      </c>
      <c r="T55" s="103">
        <v>3522.2033689999998</v>
      </c>
      <c r="U55" s="103">
        <v>3560.9558109999998</v>
      </c>
      <c r="V55" s="103">
        <v>3606.8081050000001</v>
      </c>
      <c r="W55" s="103">
        <v>3651.735107</v>
      </c>
      <c r="X55" s="103">
        <v>3702.5581050000001</v>
      </c>
      <c r="Y55" s="103">
        <v>3755.2016600000002</v>
      </c>
      <c r="Z55" s="103">
        <v>3810.821289</v>
      </c>
      <c r="AA55" s="103">
        <v>3862.7070309999999</v>
      </c>
      <c r="AB55" s="103">
        <v>3912.1069339999999</v>
      </c>
      <c r="AC55" s="103">
        <v>3956.6271969999998</v>
      </c>
      <c r="AD55" s="103">
        <v>3997.7202149999998</v>
      </c>
      <c r="AE55" s="103">
        <v>4035.3713379999999</v>
      </c>
      <c r="AF55" s="103">
        <v>4073.303711</v>
      </c>
    </row>
    <row r="56" spans="1:32" ht="15" customHeight="1">
      <c r="A56" s="3" t="s">
        <v>243</v>
      </c>
      <c r="B56" s="103">
        <v>22.450932999999999</v>
      </c>
      <c r="C56" s="103">
        <v>22.434891</v>
      </c>
      <c r="D56" s="103">
        <v>22.421617999999999</v>
      </c>
      <c r="E56" s="103">
        <v>22.410634999999999</v>
      </c>
      <c r="F56" s="103">
        <v>22.401547999999998</v>
      </c>
      <c r="G56" s="103">
        <v>22.394031999999999</v>
      </c>
      <c r="H56" s="103">
        <v>22.387812</v>
      </c>
      <c r="I56" s="103">
        <v>22.382666</v>
      </c>
      <c r="J56" s="103">
        <v>22.378406999999999</v>
      </c>
      <c r="K56" s="103">
        <v>22.374884000000002</v>
      </c>
      <c r="L56" s="103">
        <v>22.371969</v>
      </c>
      <c r="M56" s="103">
        <v>22.369558000000001</v>
      </c>
      <c r="N56" s="103">
        <v>22.367563000000001</v>
      </c>
      <c r="O56" s="103">
        <v>22.365911000000001</v>
      </c>
      <c r="P56" s="103">
        <v>22.364546000000001</v>
      </c>
      <c r="Q56" s="103">
        <v>22.363416999999998</v>
      </c>
      <c r="R56" s="103">
        <v>22.362480000000001</v>
      </c>
      <c r="S56" s="103">
        <v>22.361708</v>
      </c>
      <c r="T56" s="103">
        <v>22.361066999999998</v>
      </c>
      <c r="U56" s="103">
        <v>22.360537999999998</v>
      </c>
      <c r="V56" s="103">
        <v>22.360099999999999</v>
      </c>
      <c r="W56" s="103">
        <v>22.359736999999999</v>
      </c>
      <c r="X56" s="103">
        <v>22.359438000000001</v>
      </c>
      <c r="Y56" s="103">
        <v>22.359190000000002</v>
      </c>
      <c r="Z56" s="103">
        <v>22.358984</v>
      </c>
      <c r="AA56" s="103">
        <v>22.358813999999999</v>
      </c>
      <c r="AB56" s="103">
        <v>22.358673</v>
      </c>
      <c r="AC56" s="103">
        <v>22.358557000000001</v>
      </c>
      <c r="AD56" s="103">
        <v>22.358460999999998</v>
      </c>
      <c r="AE56" s="103">
        <v>22.358381000000001</v>
      </c>
      <c r="AF56" s="103">
        <v>22.358315000000001</v>
      </c>
    </row>
    <row r="57" spans="1:32" ht="15" customHeight="1">
      <c r="A57" s="28" t="s">
        <v>246</v>
      </c>
      <c r="B57" s="104">
        <v>535.96636999999998</v>
      </c>
      <c r="C57" s="104">
        <v>545.011169</v>
      </c>
      <c r="D57" s="104">
        <v>545.74798599999997</v>
      </c>
      <c r="E57" s="104">
        <v>532.56201199999998</v>
      </c>
      <c r="F57" s="104">
        <v>523.87518299999999</v>
      </c>
      <c r="G57" s="104">
        <v>523.34436000000005</v>
      </c>
      <c r="H57" s="104">
        <v>522.08483899999999</v>
      </c>
      <c r="I57" s="104">
        <v>521.91674799999998</v>
      </c>
      <c r="J57" s="104">
        <v>524.79113800000005</v>
      </c>
      <c r="K57" s="104">
        <v>523.639771</v>
      </c>
      <c r="L57" s="104">
        <v>521.66931199999999</v>
      </c>
      <c r="M57" s="104">
        <v>521.58776899999998</v>
      </c>
      <c r="N57" s="104">
        <v>522.42828399999996</v>
      </c>
      <c r="O57" s="104">
        <v>523.29803500000003</v>
      </c>
      <c r="P57" s="104">
        <v>524.18005400000004</v>
      </c>
      <c r="Q57" s="104">
        <v>525.06073000000004</v>
      </c>
      <c r="R57" s="104">
        <v>525.98516800000004</v>
      </c>
      <c r="S57" s="104">
        <v>526.94146699999999</v>
      </c>
      <c r="T57" s="104">
        <v>527.90741000000003</v>
      </c>
      <c r="U57" s="104">
        <v>528.88342299999999</v>
      </c>
      <c r="V57" s="104">
        <v>529.86523399999999</v>
      </c>
      <c r="W57" s="104">
        <v>530.85760500000004</v>
      </c>
      <c r="X57" s="104">
        <v>531.85070800000005</v>
      </c>
      <c r="Y57" s="104">
        <v>532.85095200000001</v>
      </c>
      <c r="Z57" s="104">
        <v>533.85211200000003</v>
      </c>
      <c r="AA57" s="104">
        <v>534.85876499999995</v>
      </c>
      <c r="AB57" s="104">
        <v>535.86346400000002</v>
      </c>
      <c r="AC57" s="104">
        <v>536.86871299999996</v>
      </c>
      <c r="AD57" s="104">
        <v>537.87383999999997</v>
      </c>
      <c r="AE57" s="104">
        <v>538.87805200000003</v>
      </c>
      <c r="AF57" s="104">
        <v>539.88037099999997</v>
      </c>
    </row>
    <row r="58" spans="1:32" ht="15" customHeight="1">
      <c r="A58" s="3" t="s">
        <v>247</v>
      </c>
      <c r="B58" s="103">
        <v>401.72967499999999</v>
      </c>
      <c r="C58" s="103">
        <v>408.50482199999999</v>
      </c>
      <c r="D58" s="103">
        <v>409.04339599999997</v>
      </c>
      <c r="E58" s="103">
        <v>399.15982100000002</v>
      </c>
      <c r="F58" s="103">
        <v>392.64898699999998</v>
      </c>
      <c r="G58" s="103">
        <v>392.25531000000001</v>
      </c>
      <c r="H58" s="103">
        <v>391.31094400000001</v>
      </c>
      <c r="I58" s="103">
        <v>391.18682899999999</v>
      </c>
      <c r="J58" s="103">
        <v>393.34161399999999</v>
      </c>
      <c r="K58" s="103">
        <v>392.47876000000002</v>
      </c>
      <c r="L58" s="103">
        <v>390.99865699999998</v>
      </c>
      <c r="M58" s="103">
        <v>390.93988000000002</v>
      </c>
      <c r="N58" s="103">
        <v>391.57003800000001</v>
      </c>
      <c r="O58" s="103">
        <v>392.22207600000002</v>
      </c>
      <c r="P58" s="103">
        <v>392.88311800000002</v>
      </c>
      <c r="Q58" s="103">
        <v>393.54321299999998</v>
      </c>
      <c r="R58" s="103">
        <v>394.23605300000003</v>
      </c>
      <c r="S58" s="103">
        <v>394.952271</v>
      </c>
      <c r="T58" s="103">
        <v>395.67669699999999</v>
      </c>
      <c r="U58" s="103">
        <v>396.40820300000001</v>
      </c>
      <c r="V58" s="103">
        <v>397.14566000000002</v>
      </c>
      <c r="W58" s="103">
        <v>397.88799999999998</v>
      </c>
      <c r="X58" s="103">
        <v>398.63436899999999</v>
      </c>
      <c r="Y58" s="103">
        <v>399.38388099999997</v>
      </c>
      <c r="Z58" s="103">
        <v>400.13562000000002</v>
      </c>
      <c r="AA58" s="103">
        <v>400.88897700000001</v>
      </c>
      <c r="AB58" s="103">
        <v>401.64318800000001</v>
      </c>
      <c r="AC58" s="103">
        <v>402.397491</v>
      </c>
      <c r="AD58" s="103">
        <v>403.15124500000002</v>
      </c>
      <c r="AE58" s="103">
        <v>403.90423600000003</v>
      </c>
      <c r="AF58" s="103">
        <v>404.65606700000001</v>
      </c>
    </row>
    <row r="59" spans="1:32" ht="15" customHeight="1">
      <c r="A59" s="3" t="s">
        <v>235</v>
      </c>
      <c r="B59" s="103">
        <v>19.229748000000001</v>
      </c>
      <c r="C59" s="103">
        <v>19.559823999999999</v>
      </c>
      <c r="D59" s="103">
        <v>19.603838</v>
      </c>
      <c r="E59" s="103">
        <v>19.130904999999998</v>
      </c>
      <c r="F59" s="103">
        <v>18.818822999999998</v>
      </c>
      <c r="G59" s="103">
        <v>18.794409000000002</v>
      </c>
      <c r="H59" s="103">
        <v>18.749573000000002</v>
      </c>
      <c r="I59" s="103">
        <v>18.741123000000002</v>
      </c>
      <c r="J59" s="103">
        <v>18.843910000000001</v>
      </c>
      <c r="K59" s="103">
        <v>18.802408</v>
      </c>
      <c r="L59" s="103">
        <v>18.735818999999999</v>
      </c>
      <c r="M59" s="103">
        <v>18.729821999999999</v>
      </c>
      <c r="N59" s="103">
        <v>18.759786999999999</v>
      </c>
      <c r="O59" s="103">
        <v>18.790856999999999</v>
      </c>
      <c r="P59" s="103">
        <v>18.822572999999998</v>
      </c>
      <c r="Q59" s="103">
        <v>18.854223000000001</v>
      </c>
      <c r="R59" s="103">
        <v>18.887428</v>
      </c>
      <c r="S59" s="103">
        <v>18.922471999999999</v>
      </c>
      <c r="T59" s="103">
        <v>18.956589000000001</v>
      </c>
      <c r="U59" s="103">
        <v>18.991724000000001</v>
      </c>
      <c r="V59" s="103">
        <v>19.024937000000001</v>
      </c>
      <c r="W59" s="103">
        <v>19.062462</v>
      </c>
      <c r="X59" s="103">
        <v>19.095568</v>
      </c>
      <c r="Y59" s="103">
        <v>19.131703999999999</v>
      </c>
      <c r="Z59" s="103">
        <v>19.165882</v>
      </c>
      <c r="AA59" s="103">
        <v>19.203510000000001</v>
      </c>
      <c r="AB59" s="103">
        <v>19.238115000000001</v>
      </c>
      <c r="AC59" s="103">
        <v>19.273111</v>
      </c>
      <c r="AD59" s="103">
        <v>19.308672000000001</v>
      </c>
      <c r="AE59" s="103">
        <v>19.344358</v>
      </c>
      <c r="AF59" s="103">
        <v>19.379640999999999</v>
      </c>
    </row>
    <row r="60" spans="1:32" ht="15" customHeight="1">
      <c r="A60" s="3" t="s">
        <v>248</v>
      </c>
      <c r="B60" s="103">
        <v>115.006958</v>
      </c>
      <c r="C60" s="103">
        <v>116.946556</v>
      </c>
      <c r="D60" s="103">
        <v>117.100723</v>
      </c>
      <c r="E60" s="103">
        <v>114.271271</v>
      </c>
      <c r="F60" s="103">
        <v>112.40735599999999</v>
      </c>
      <c r="G60" s="103">
        <v>112.29464</v>
      </c>
      <c r="H60" s="103">
        <v>112.024292</v>
      </c>
      <c r="I60" s="103">
        <v>111.98877</v>
      </c>
      <c r="J60" s="103">
        <v>112.605637</v>
      </c>
      <c r="K60" s="103">
        <v>112.358604</v>
      </c>
      <c r="L60" s="103">
        <v>111.93487500000001</v>
      </c>
      <c r="M60" s="103">
        <v>111.91806</v>
      </c>
      <c r="N60" s="103">
        <v>112.09845</v>
      </c>
      <c r="O60" s="103">
        <v>112.28511</v>
      </c>
      <c r="P60" s="103">
        <v>112.474358</v>
      </c>
      <c r="Q60" s="103">
        <v>112.663315</v>
      </c>
      <c r="R60" s="103">
        <v>112.861671</v>
      </c>
      <c r="S60" s="103">
        <v>113.06669599999999</v>
      </c>
      <c r="T60" s="103">
        <v>113.274101</v>
      </c>
      <c r="U60" s="103">
        <v>113.483513</v>
      </c>
      <c r="V60" s="103">
        <v>113.69461800000001</v>
      </c>
      <c r="W60" s="103">
        <v>113.90715</v>
      </c>
      <c r="X60" s="103">
        <v>114.120789</v>
      </c>
      <c r="Y60" s="103">
        <v>114.335358</v>
      </c>
      <c r="Z60" s="103">
        <v>114.550583</v>
      </c>
      <c r="AA60" s="103">
        <v>114.766266</v>
      </c>
      <c r="AB60" s="103">
        <v>114.982162</v>
      </c>
      <c r="AC60" s="103">
        <v>115.198105</v>
      </c>
      <c r="AD60" s="103">
        <v>115.41390199999999</v>
      </c>
      <c r="AE60" s="103">
        <v>115.629471</v>
      </c>
      <c r="AF60" s="103">
        <v>115.844696</v>
      </c>
    </row>
    <row r="61" spans="1:32">
      <c r="A61" s="28" t="s">
        <v>249</v>
      </c>
      <c r="B61" s="104">
        <v>123.856003</v>
      </c>
      <c r="C61" s="104">
        <v>155.154358</v>
      </c>
      <c r="D61" s="104">
        <v>177.72671500000001</v>
      </c>
      <c r="E61" s="104">
        <v>194.86828600000001</v>
      </c>
      <c r="F61" s="104">
        <v>207.31390400000001</v>
      </c>
      <c r="G61" s="104">
        <v>216.45732100000001</v>
      </c>
      <c r="H61" s="104">
        <v>222.95347599999999</v>
      </c>
      <c r="I61" s="104">
        <v>227.67343099999999</v>
      </c>
      <c r="J61" s="104">
        <v>230.44757100000001</v>
      </c>
      <c r="K61" s="104">
        <v>232.201752</v>
      </c>
      <c r="L61" s="104">
        <v>233.96052599999999</v>
      </c>
      <c r="M61" s="104">
        <v>234.55418399999999</v>
      </c>
      <c r="N61" s="104">
        <v>235.38012699999999</v>
      </c>
      <c r="O61" s="104">
        <v>235.63919100000001</v>
      </c>
      <c r="P61" s="104">
        <v>235.674622</v>
      </c>
      <c r="Q61" s="104">
        <v>235.55072000000001</v>
      </c>
      <c r="R61" s="104">
        <v>235.36729399999999</v>
      </c>
      <c r="S61" s="104">
        <v>235.01504499999999</v>
      </c>
      <c r="T61" s="104">
        <v>234.55238299999999</v>
      </c>
      <c r="U61" s="104">
        <v>233.79310599999999</v>
      </c>
      <c r="V61" s="104">
        <v>233.285324</v>
      </c>
      <c r="W61" s="104">
        <v>232.389038</v>
      </c>
      <c r="X61" s="104">
        <v>231.38880900000001</v>
      </c>
      <c r="Y61" s="104">
        <v>230.32920799999999</v>
      </c>
      <c r="Z61" s="104">
        <v>229.15661600000001</v>
      </c>
      <c r="AA61" s="104">
        <v>227.80479399999999</v>
      </c>
      <c r="AB61" s="104">
        <v>226.656631</v>
      </c>
      <c r="AC61" s="104">
        <v>225.222824</v>
      </c>
      <c r="AD61" s="104">
        <v>223.706131</v>
      </c>
      <c r="AE61" s="104">
        <v>221.846283</v>
      </c>
      <c r="AF61" s="104">
        <v>220.191284</v>
      </c>
    </row>
    <row r="62" spans="1:32">
      <c r="A62" s="3" t="s">
        <v>250</v>
      </c>
      <c r="B62" s="103">
        <v>66.486678999999995</v>
      </c>
      <c r="C62" s="103">
        <v>77.718436999999994</v>
      </c>
      <c r="D62" s="103">
        <v>85.199935999999994</v>
      </c>
      <c r="E62" s="103">
        <v>91.069991999999999</v>
      </c>
      <c r="F62" s="103">
        <v>95.046386999999996</v>
      </c>
      <c r="G62" s="103">
        <v>97.716431</v>
      </c>
      <c r="H62" s="103">
        <v>99.333472999999998</v>
      </c>
      <c r="I62" s="103">
        <v>100.371437</v>
      </c>
      <c r="J62" s="103">
        <v>100.31616200000001</v>
      </c>
      <c r="K62" s="103">
        <v>99.914444000000003</v>
      </c>
      <c r="L62" s="103">
        <v>100.05526</v>
      </c>
      <c r="M62" s="103">
        <v>99.457511999999994</v>
      </c>
      <c r="N62" s="103">
        <v>99.388762999999997</v>
      </c>
      <c r="O62" s="103">
        <v>99.054046999999997</v>
      </c>
      <c r="P62" s="103">
        <v>98.745163000000005</v>
      </c>
      <c r="Q62" s="103">
        <v>98.433646999999993</v>
      </c>
      <c r="R62" s="103">
        <v>98.199875000000006</v>
      </c>
      <c r="S62" s="103">
        <v>97.899985999999998</v>
      </c>
      <c r="T62" s="103">
        <v>97.569114999999996</v>
      </c>
      <c r="U62" s="103">
        <v>97.001960999999994</v>
      </c>
      <c r="V62" s="103">
        <v>96.744743</v>
      </c>
      <c r="W62" s="103">
        <v>96.138480999999999</v>
      </c>
      <c r="X62" s="103">
        <v>95.467811999999995</v>
      </c>
      <c r="Y62" s="103">
        <v>94.778458000000001</v>
      </c>
      <c r="Z62" s="103">
        <v>94.020195000000001</v>
      </c>
      <c r="AA62" s="103">
        <v>93.132987999999997</v>
      </c>
      <c r="AB62" s="103">
        <v>92.529015000000001</v>
      </c>
      <c r="AC62" s="103">
        <v>91.735541999999995</v>
      </c>
      <c r="AD62" s="103">
        <v>91.026329000000004</v>
      </c>
      <c r="AE62" s="103">
        <v>90.296463000000003</v>
      </c>
      <c r="AF62" s="103">
        <v>89.721024</v>
      </c>
    </row>
    <row r="63" spans="1:32">
      <c r="A63" s="3" t="s">
        <v>251</v>
      </c>
      <c r="B63" s="103">
        <v>8.2944370000000003</v>
      </c>
      <c r="C63" s="103">
        <v>9.7253760000000007</v>
      </c>
      <c r="D63" s="103">
        <v>10.687709999999999</v>
      </c>
      <c r="E63" s="103">
        <v>11.446012</v>
      </c>
      <c r="F63" s="103">
        <v>11.964333</v>
      </c>
      <c r="G63" s="103">
        <v>12.320256000000001</v>
      </c>
      <c r="H63" s="103">
        <v>12.542351</v>
      </c>
      <c r="I63" s="103">
        <v>12.690239</v>
      </c>
      <c r="J63" s="103">
        <v>12.700675</v>
      </c>
      <c r="K63" s="103">
        <v>12.665661</v>
      </c>
      <c r="L63" s="103">
        <v>12.703147</v>
      </c>
      <c r="M63" s="103">
        <v>12.643801</v>
      </c>
      <c r="N63" s="103">
        <v>12.653769</v>
      </c>
      <c r="O63" s="103">
        <v>12.627928000000001</v>
      </c>
      <c r="P63" s="103">
        <v>12.605623</v>
      </c>
      <c r="Q63" s="103">
        <v>12.582772</v>
      </c>
      <c r="R63" s="103">
        <v>12.569812000000001</v>
      </c>
      <c r="S63" s="103">
        <v>12.547598000000001</v>
      </c>
      <c r="T63" s="103">
        <v>12.521960999999999</v>
      </c>
      <c r="U63" s="103">
        <v>12.464967</v>
      </c>
      <c r="V63" s="103">
        <v>12.449455</v>
      </c>
      <c r="W63" s="103">
        <v>12.388074</v>
      </c>
      <c r="X63" s="103">
        <v>12.318243000000001</v>
      </c>
      <c r="Y63" s="103">
        <v>12.245979</v>
      </c>
      <c r="Z63" s="103">
        <v>12.16428</v>
      </c>
      <c r="AA63" s="103">
        <v>12.064971999999999</v>
      </c>
      <c r="AB63" s="103">
        <v>12.003693</v>
      </c>
      <c r="AC63" s="103">
        <v>11.916428</v>
      </c>
      <c r="AD63" s="103">
        <v>11.840335</v>
      </c>
      <c r="AE63" s="103">
        <v>11.760712</v>
      </c>
      <c r="AF63" s="103">
        <v>11.701135000000001</v>
      </c>
    </row>
    <row r="64" spans="1:32">
      <c r="A64" s="3" t="s">
        <v>417</v>
      </c>
      <c r="B64" s="103">
        <v>4.3340000000000002E-3</v>
      </c>
      <c r="C64" s="103">
        <v>4.9249999999999997E-3</v>
      </c>
      <c r="D64" s="103">
        <v>5.2729999999999999E-3</v>
      </c>
      <c r="E64" s="103">
        <v>5.5490000000000001E-3</v>
      </c>
      <c r="F64" s="103">
        <v>5.7320000000000001E-3</v>
      </c>
      <c r="G64" s="103">
        <v>5.8450000000000004E-3</v>
      </c>
      <c r="H64" s="103">
        <v>5.9090000000000002E-3</v>
      </c>
      <c r="I64" s="103">
        <v>5.9420000000000002E-3</v>
      </c>
      <c r="J64" s="103">
        <v>5.9189999999999998E-3</v>
      </c>
      <c r="K64" s="103">
        <v>5.8770000000000003E-3</v>
      </c>
      <c r="L64" s="103">
        <v>5.8560000000000001E-3</v>
      </c>
      <c r="M64" s="103">
        <v>5.7990000000000003E-3</v>
      </c>
      <c r="N64" s="103">
        <v>5.7660000000000003E-3</v>
      </c>
      <c r="O64" s="103">
        <v>5.7190000000000001E-3</v>
      </c>
      <c r="P64" s="103">
        <v>5.6740000000000002E-3</v>
      </c>
      <c r="Q64" s="103">
        <v>5.6290000000000003E-3</v>
      </c>
      <c r="R64" s="103">
        <v>5.5909999999999996E-3</v>
      </c>
      <c r="S64" s="103">
        <v>5.5510000000000004E-3</v>
      </c>
      <c r="T64" s="103">
        <v>5.5079999999999999E-3</v>
      </c>
      <c r="U64" s="103">
        <v>5.4520000000000002E-3</v>
      </c>
      <c r="V64" s="103">
        <v>5.4070000000000003E-3</v>
      </c>
      <c r="W64" s="103">
        <v>5.3449999999999999E-3</v>
      </c>
      <c r="X64" s="103">
        <v>5.28E-3</v>
      </c>
      <c r="Y64" s="103">
        <v>5.2129999999999998E-3</v>
      </c>
      <c r="Z64" s="103">
        <v>5.1440000000000001E-3</v>
      </c>
      <c r="AA64" s="103">
        <v>5.0699999999999999E-3</v>
      </c>
      <c r="AB64" s="103">
        <v>5.0080000000000003E-3</v>
      </c>
      <c r="AC64" s="103">
        <v>4.9389999999999998E-3</v>
      </c>
      <c r="AD64" s="103">
        <v>4.8719999999999996E-3</v>
      </c>
      <c r="AE64" s="103">
        <v>4.8069999999999996E-3</v>
      </c>
      <c r="AF64" s="103">
        <v>4.7499999999999999E-3</v>
      </c>
    </row>
    <row r="65" spans="1:32">
      <c r="A65" s="3" t="s">
        <v>244</v>
      </c>
      <c r="B65" s="103">
        <v>39.715091999999999</v>
      </c>
      <c r="C65" s="103">
        <v>46.100143000000003</v>
      </c>
      <c r="D65" s="103">
        <v>50.315219999999997</v>
      </c>
      <c r="E65" s="103">
        <v>53.585537000000002</v>
      </c>
      <c r="F65" s="103">
        <v>55.751953</v>
      </c>
      <c r="G65" s="103">
        <v>57.185661000000003</v>
      </c>
      <c r="H65" s="103">
        <v>58.014899999999997</v>
      </c>
      <c r="I65" s="103">
        <v>58.511208000000003</v>
      </c>
      <c r="J65" s="103">
        <v>58.418255000000002</v>
      </c>
      <c r="K65" s="103">
        <v>58.114413999999996</v>
      </c>
      <c r="L65" s="103">
        <v>58.133465000000001</v>
      </c>
      <c r="M65" s="103">
        <v>57.721634000000002</v>
      </c>
      <c r="N65" s="103">
        <v>57.619835000000002</v>
      </c>
      <c r="O65" s="103">
        <v>57.352108000000001</v>
      </c>
      <c r="P65" s="103">
        <v>57.092457000000003</v>
      </c>
      <c r="Q65" s="103">
        <v>56.816422000000003</v>
      </c>
      <c r="R65" s="103">
        <v>56.567303000000003</v>
      </c>
      <c r="S65" s="103">
        <v>56.264876999999998</v>
      </c>
      <c r="T65" s="103">
        <v>55.934680999999998</v>
      </c>
      <c r="U65" s="103">
        <v>55.449944000000002</v>
      </c>
      <c r="V65" s="103">
        <v>55.126690000000004</v>
      </c>
      <c r="W65" s="103">
        <v>54.581589000000001</v>
      </c>
      <c r="X65" s="103">
        <v>53.975166000000002</v>
      </c>
      <c r="Y65" s="103">
        <v>53.326363000000001</v>
      </c>
      <c r="Z65" s="103">
        <v>52.594073999999999</v>
      </c>
      <c r="AA65" s="103">
        <v>51.730018999999999</v>
      </c>
      <c r="AB65" s="103">
        <v>50.950572999999999</v>
      </c>
      <c r="AC65" s="103">
        <v>49.952086999999999</v>
      </c>
      <c r="AD65" s="103">
        <v>48.82629</v>
      </c>
      <c r="AE65" s="103">
        <v>47.353676</v>
      </c>
      <c r="AF65" s="103">
        <v>46.013267999999997</v>
      </c>
    </row>
    <row r="66" spans="1:32">
      <c r="A66" s="3" t="s">
        <v>252</v>
      </c>
      <c r="B66" s="103">
        <v>17.251991</v>
      </c>
      <c r="C66" s="103">
        <v>20.413792000000001</v>
      </c>
      <c r="D66" s="103">
        <v>22.529900000000001</v>
      </c>
      <c r="E66" s="103">
        <v>24.209136999999998</v>
      </c>
      <c r="F66" s="103">
        <v>25.371696</v>
      </c>
      <c r="G66" s="103">
        <v>26.144687999999999</v>
      </c>
      <c r="H66" s="103">
        <v>26.620799999999999</v>
      </c>
      <c r="I66" s="103">
        <v>26.932896</v>
      </c>
      <c r="J66" s="103">
        <v>26.900725999999999</v>
      </c>
      <c r="K66" s="103">
        <v>26.781798999999999</v>
      </c>
      <c r="L66" s="103">
        <v>26.790554</v>
      </c>
      <c r="M66" s="103">
        <v>26.601589000000001</v>
      </c>
      <c r="N66" s="103">
        <v>26.541691</v>
      </c>
      <c r="O66" s="103">
        <v>26.417266999999999</v>
      </c>
      <c r="P66" s="103">
        <v>26.29776</v>
      </c>
      <c r="Q66" s="103">
        <v>26.182413</v>
      </c>
      <c r="R66" s="103">
        <v>26.093631999999999</v>
      </c>
      <c r="S66" s="103">
        <v>25.990044000000001</v>
      </c>
      <c r="T66" s="103">
        <v>25.872814000000002</v>
      </c>
      <c r="U66" s="103">
        <v>25.696041000000001</v>
      </c>
      <c r="V66" s="103">
        <v>25.594916999999999</v>
      </c>
      <c r="W66" s="103">
        <v>25.401630000000001</v>
      </c>
      <c r="X66" s="103">
        <v>25.188416</v>
      </c>
      <c r="Y66" s="103">
        <v>24.967963999999998</v>
      </c>
      <c r="Z66" s="103">
        <v>24.731241000000001</v>
      </c>
      <c r="AA66" s="103">
        <v>24.464855</v>
      </c>
      <c r="AB66" s="103">
        <v>24.268253000000001</v>
      </c>
      <c r="AC66" s="103">
        <v>24.026084999999998</v>
      </c>
      <c r="AD66" s="103">
        <v>23.802935000000002</v>
      </c>
      <c r="AE66" s="103">
        <v>23.576381999999999</v>
      </c>
      <c r="AF66" s="103">
        <v>23.390915</v>
      </c>
    </row>
    <row r="67" spans="1:32">
      <c r="A67" s="3" t="s">
        <v>253</v>
      </c>
      <c r="B67" s="103">
        <v>0.86227699999999996</v>
      </c>
      <c r="C67" s="103">
        <v>1.0300750000000001</v>
      </c>
      <c r="D67" s="103">
        <v>1.1456470000000001</v>
      </c>
      <c r="E67" s="103">
        <v>1.2380690000000001</v>
      </c>
      <c r="F67" s="103">
        <v>1.303007</v>
      </c>
      <c r="G67" s="103">
        <v>1.3502719999999999</v>
      </c>
      <c r="H67" s="103">
        <v>1.381985</v>
      </c>
      <c r="I67" s="103">
        <v>1.404825</v>
      </c>
      <c r="J67" s="103">
        <v>1.411664</v>
      </c>
      <c r="K67" s="103">
        <v>1.4127559999999999</v>
      </c>
      <c r="L67" s="103">
        <v>1.4232830000000001</v>
      </c>
      <c r="M67" s="103">
        <v>1.420928</v>
      </c>
      <c r="N67" s="103">
        <v>1.427392</v>
      </c>
      <c r="O67" s="103">
        <v>1.428714</v>
      </c>
      <c r="P67" s="103">
        <v>1.43042</v>
      </c>
      <c r="Q67" s="103">
        <v>1.4320710000000001</v>
      </c>
      <c r="R67" s="103">
        <v>1.435149</v>
      </c>
      <c r="S67" s="103">
        <v>1.4369190000000001</v>
      </c>
      <c r="T67" s="103">
        <v>1.4383889999999999</v>
      </c>
      <c r="U67" s="103">
        <v>1.435546</v>
      </c>
      <c r="V67" s="103">
        <v>1.4382349999999999</v>
      </c>
      <c r="W67" s="103">
        <v>1.4351879999999999</v>
      </c>
      <c r="X67" s="103">
        <v>1.430968</v>
      </c>
      <c r="Y67" s="103">
        <v>1.4263680000000001</v>
      </c>
      <c r="Z67" s="103">
        <v>1.4204330000000001</v>
      </c>
      <c r="AA67" s="103">
        <v>1.4121159999999999</v>
      </c>
      <c r="AB67" s="103">
        <v>1.409006</v>
      </c>
      <c r="AC67" s="103">
        <v>1.402237</v>
      </c>
      <c r="AD67" s="103">
        <v>1.396865</v>
      </c>
      <c r="AE67" s="103">
        <v>1.3906849999999999</v>
      </c>
      <c r="AF67" s="103">
        <v>1.3869629999999999</v>
      </c>
    </row>
    <row r="68" spans="1:32">
      <c r="A68" s="3" t="s">
        <v>258</v>
      </c>
      <c r="B68" s="103">
        <v>0.34800700000000001</v>
      </c>
      <c r="C68" s="103">
        <v>0.43123899999999998</v>
      </c>
      <c r="D68" s="103">
        <v>0.50166999999999995</v>
      </c>
      <c r="E68" s="103">
        <v>0.569878</v>
      </c>
      <c r="F68" s="103">
        <v>0.63292499999999996</v>
      </c>
      <c r="G68" s="103">
        <v>0.692361</v>
      </c>
      <c r="H68" s="103">
        <v>0.74979899999999999</v>
      </c>
      <c r="I68" s="103">
        <v>0.80834700000000004</v>
      </c>
      <c r="J68" s="103">
        <v>0.86099300000000001</v>
      </c>
      <c r="K68" s="103">
        <v>0.91611100000000001</v>
      </c>
      <c r="L68" s="103">
        <v>0.98113300000000003</v>
      </c>
      <c r="M68" s="103">
        <v>1.0460929999999999</v>
      </c>
      <c r="N68" s="103">
        <v>1.1227100000000001</v>
      </c>
      <c r="O68" s="103">
        <v>1.20482</v>
      </c>
      <c r="P68" s="103">
        <v>1.2958270000000001</v>
      </c>
      <c r="Q68" s="103">
        <v>1.3970480000000001</v>
      </c>
      <c r="R68" s="103">
        <v>1.5111669999999999</v>
      </c>
      <c r="S68" s="103">
        <v>1.6378630000000001</v>
      </c>
      <c r="T68" s="103">
        <v>1.77874</v>
      </c>
      <c r="U68" s="103">
        <v>1.9331210000000001</v>
      </c>
      <c r="V68" s="103">
        <v>2.1132499999999999</v>
      </c>
      <c r="W68" s="103">
        <v>2.3100040000000002</v>
      </c>
      <c r="X68" s="103">
        <v>2.5332659999999998</v>
      </c>
      <c r="Y68" s="103">
        <v>2.7902719999999999</v>
      </c>
      <c r="Z68" s="103">
        <v>3.0889150000000001</v>
      </c>
      <c r="AA68" s="103">
        <v>3.4400369999999998</v>
      </c>
      <c r="AB68" s="103">
        <v>3.8767309999999999</v>
      </c>
      <c r="AC68" s="103">
        <v>4.4182069999999998</v>
      </c>
      <c r="AD68" s="103">
        <v>5.1396379999999997</v>
      </c>
      <c r="AE68" s="103">
        <v>6.1949959999999997</v>
      </c>
      <c r="AF68" s="103">
        <v>7.208939</v>
      </c>
    </row>
    <row r="69" spans="1:32">
      <c r="A69" s="3" t="s">
        <v>418</v>
      </c>
      <c r="B69" s="103">
        <v>1.0541999999999999E-2</v>
      </c>
      <c r="C69" s="103">
        <v>1.289E-2</v>
      </c>
      <c r="D69" s="103">
        <v>1.4517E-2</v>
      </c>
      <c r="E69" s="103">
        <v>1.5817999999999999E-2</v>
      </c>
      <c r="F69" s="103">
        <v>1.6737999999999999E-2</v>
      </c>
      <c r="G69" s="103">
        <v>1.7350000000000001E-2</v>
      </c>
      <c r="H69" s="103">
        <v>1.7728000000000001E-2</v>
      </c>
      <c r="I69" s="103">
        <v>1.7975999999999999E-2</v>
      </c>
      <c r="J69" s="103">
        <v>1.7930999999999999E-2</v>
      </c>
      <c r="K69" s="103">
        <v>1.7826999999999999E-2</v>
      </c>
      <c r="L69" s="103">
        <v>1.7812000000000001E-2</v>
      </c>
      <c r="M69" s="103">
        <v>1.7666000000000001E-2</v>
      </c>
      <c r="N69" s="103">
        <v>1.7603000000000001E-2</v>
      </c>
      <c r="O69" s="103">
        <v>1.7496999999999999E-2</v>
      </c>
      <c r="P69" s="103">
        <v>1.7394E-2</v>
      </c>
      <c r="Q69" s="103">
        <v>1.7295000000000001E-2</v>
      </c>
      <c r="R69" s="103">
        <v>1.7215000000000001E-2</v>
      </c>
      <c r="S69" s="103">
        <v>1.7125999999999999E-2</v>
      </c>
      <c r="T69" s="103">
        <v>1.7024999999999998E-2</v>
      </c>
      <c r="U69" s="103">
        <v>1.6885000000000001E-2</v>
      </c>
      <c r="V69" s="103">
        <v>1.6792999999999999E-2</v>
      </c>
      <c r="W69" s="103">
        <v>1.6638E-2</v>
      </c>
      <c r="X69" s="103">
        <v>1.6469000000000001E-2</v>
      </c>
      <c r="Y69" s="103">
        <v>1.6296000000000001E-2</v>
      </c>
      <c r="Z69" s="103">
        <v>1.6112000000000001E-2</v>
      </c>
      <c r="AA69" s="103">
        <v>1.5911000000000002E-2</v>
      </c>
      <c r="AB69" s="103">
        <v>1.5751999999999999E-2</v>
      </c>
      <c r="AC69" s="103">
        <v>1.5566E-2</v>
      </c>
      <c r="AD69" s="103">
        <v>1.5389999999999999E-2</v>
      </c>
      <c r="AE69" s="103">
        <v>1.5214E-2</v>
      </c>
      <c r="AF69" s="103">
        <v>1.5063E-2</v>
      </c>
    </row>
    <row r="70" spans="1:32">
      <c r="A70" s="3" t="s">
        <v>254</v>
      </c>
      <c r="B70" s="103">
        <v>21.389296000000002</v>
      </c>
      <c r="C70" s="103">
        <v>24.819659999999999</v>
      </c>
      <c r="D70" s="103">
        <v>27.508773999999999</v>
      </c>
      <c r="E70" s="103">
        <v>29.615561</v>
      </c>
      <c r="F70" s="103">
        <v>31.272079000000002</v>
      </c>
      <c r="G70" s="103">
        <v>32.583652000000001</v>
      </c>
      <c r="H70" s="103">
        <v>33.638534999999997</v>
      </c>
      <c r="I70" s="103">
        <v>34.496861000000003</v>
      </c>
      <c r="J70" s="103">
        <v>35.201259999999998</v>
      </c>
      <c r="K70" s="103">
        <v>35.791018999999999</v>
      </c>
      <c r="L70" s="103">
        <v>36.299830999999998</v>
      </c>
      <c r="M70" s="103">
        <v>36.746929000000002</v>
      </c>
      <c r="N70" s="103">
        <v>37.142226999999998</v>
      </c>
      <c r="O70" s="103">
        <v>37.503906000000001</v>
      </c>
      <c r="P70" s="103">
        <v>37.841701999999998</v>
      </c>
      <c r="Q70" s="103">
        <v>38.154102000000002</v>
      </c>
      <c r="R70" s="103">
        <v>38.444060999999998</v>
      </c>
      <c r="S70" s="103">
        <v>38.717219999999998</v>
      </c>
      <c r="T70" s="103">
        <v>38.979033999999999</v>
      </c>
      <c r="U70" s="103">
        <v>39.231392</v>
      </c>
      <c r="V70" s="103">
        <v>39.476275999999999</v>
      </c>
      <c r="W70" s="103">
        <v>39.713692000000002</v>
      </c>
      <c r="X70" s="103">
        <v>39.946350000000002</v>
      </c>
      <c r="Y70" s="103">
        <v>40.174610000000001</v>
      </c>
      <c r="Z70" s="103">
        <v>40.397311999999999</v>
      </c>
      <c r="AA70" s="103">
        <v>40.614189000000003</v>
      </c>
      <c r="AB70" s="103">
        <v>40.826667999999998</v>
      </c>
      <c r="AC70" s="103">
        <v>41.035671000000001</v>
      </c>
      <c r="AD70" s="103">
        <v>41.243774000000002</v>
      </c>
      <c r="AE70" s="103">
        <v>41.450133999999998</v>
      </c>
      <c r="AF70" s="103">
        <v>41.654305000000001</v>
      </c>
    </row>
    <row r="71" spans="1:32">
      <c r="A71" s="3" t="s">
        <v>251</v>
      </c>
      <c r="B71" s="103">
        <v>0</v>
      </c>
      <c r="C71" s="103">
        <v>0</v>
      </c>
      <c r="D71" s="103">
        <v>0</v>
      </c>
      <c r="E71" s="103">
        <v>0</v>
      </c>
      <c r="F71" s="103">
        <v>0</v>
      </c>
      <c r="G71" s="103">
        <v>0</v>
      </c>
      <c r="H71" s="103">
        <v>0</v>
      </c>
      <c r="I71" s="103">
        <v>0</v>
      </c>
      <c r="J71" s="103">
        <v>0</v>
      </c>
      <c r="K71" s="103">
        <v>0</v>
      </c>
      <c r="L71" s="103">
        <v>0</v>
      </c>
      <c r="M71" s="103">
        <v>0</v>
      </c>
      <c r="N71" s="103">
        <v>0</v>
      </c>
      <c r="O71" s="103">
        <v>0</v>
      </c>
      <c r="P71" s="103">
        <v>0</v>
      </c>
      <c r="Q71" s="103">
        <v>0</v>
      </c>
      <c r="R71" s="103">
        <v>0</v>
      </c>
      <c r="S71" s="103">
        <v>0</v>
      </c>
      <c r="T71" s="103">
        <v>0</v>
      </c>
      <c r="U71" s="103">
        <v>0</v>
      </c>
      <c r="V71" s="103">
        <v>0</v>
      </c>
      <c r="W71" s="103">
        <v>0</v>
      </c>
      <c r="X71" s="103">
        <v>0</v>
      </c>
      <c r="Y71" s="103">
        <v>0</v>
      </c>
      <c r="Z71" s="103">
        <v>0</v>
      </c>
      <c r="AA71" s="103">
        <v>0</v>
      </c>
      <c r="AB71" s="103">
        <v>0</v>
      </c>
      <c r="AC71" s="103">
        <v>0</v>
      </c>
      <c r="AD71" s="103">
        <v>0</v>
      </c>
      <c r="AE71" s="103">
        <v>0</v>
      </c>
      <c r="AF71" s="103">
        <v>0</v>
      </c>
    </row>
    <row r="72" spans="1:32">
      <c r="A72" s="3" t="s">
        <v>417</v>
      </c>
      <c r="B72" s="103">
        <v>0</v>
      </c>
      <c r="C72" s="103">
        <v>0</v>
      </c>
      <c r="D72" s="103">
        <v>0</v>
      </c>
      <c r="E72" s="103">
        <v>0</v>
      </c>
      <c r="F72" s="103">
        <v>0</v>
      </c>
      <c r="G72" s="103">
        <v>0</v>
      </c>
      <c r="H72" s="103">
        <v>0</v>
      </c>
      <c r="I72" s="103">
        <v>0</v>
      </c>
      <c r="J72" s="103">
        <v>0</v>
      </c>
      <c r="K72" s="103">
        <v>0</v>
      </c>
      <c r="L72" s="103">
        <v>0</v>
      </c>
      <c r="M72" s="103">
        <v>0</v>
      </c>
      <c r="N72" s="103">
        <v>0</v>
      </c>
      <c r="O72" s="103">
        <v>0</v>
      </c>
      <c r="P72" s="103">
        <v>0</v>
      </c>
      <c r="Q72" s="103">
        <v>0</v>
      </c>
      <c r="R72" s="103">
        <v>0</v>
      </c>
      <c r="S72" s="103">
        <v>0</v>
      </c>
      <c r="T72" s="103">
        <v>0</v>
      </c>
      <c r="U72" s="103">
        <v>0</v>
      </c>
      <c r="V72" s="103">
        <v>0</v>
      </c>
      <c r="W72" s="103">
        <v>0</v>
      </c>
      <c r="X72" s="103">
        <v>0</v>
      </c>
      <c r="Y72" s="103">
        <v>0</v>
      </c>
      <c r="Z72" s="103">
        <v>0</v>
      </c>
      <c r="AA72" s="103">
        <v>0</v>
      </c>
      <c r="AB72" s="103">
        <v>0</v>
      </c>
      <c r="AC72" s="103">
        <v>0</v>
      </c>
      <c r="AD72" s="103">
        <v>0</v>
      </c>
      <c r="AE72" s="103">
        <v>0</v>
      </c>
      <c r="AF72" s="103">
        <v>0</v>
      </c>
    </row>
    <row r="73" spans="1:32">
      <c r="A73" s="3" t="s">
        <v>244</v>
      </c>
      <c r="B73" s="103">
        <v>21.389296000000002</v>
      </c>
      <c r="C73" s="103">
        <v>24.819659999999999</v>
      </c>
      <c r="D73" s="103">
        <v>27.508773999999999</v>
      </c>
      <c r="E73" s="103">
        <v>29.615561</v>
      </c>
      <c r="F73" s="103">
        <v>31.272079000000002</v>
      </c>
      <c r="G73" s="103">
        <v>32.583652000000001</v>
      </c>
      <c r="H73" s="103">
        <v>33.638534999999997</v>
      </c>
      <c r="I73" s="103">
        <v>34.496861000000003</v>
      </c>
      <c r="J73" s="103">
        <v>35.201259999999998</v>
      </c>
      <c r="K73" s="103">
        <v>35.791018999999999</v>
      </c>
      <c r="L73" s="103">
        <v>36.299830999999998</v>
      </c>
      <c r="M73" s="103">
        <v>36.746929000000002</v>
      </c>
      <c r="N73" s="103">
        <v>37.142226999999998</v>
      </c>
      <c r="O73" s="103">
        <v>37.503906000000001</v>
      </c>
      <c r="P73" s="103">
        <v>37.841701999999998</v>
      </c>
      <c r="Q73" s="103">
        <v>38.154102000000002</v>
      </c>
      <c r="R73" s="103">
        <v>38.444060999999998</v>
      </c>
      <c r="S73" s="103">
        <v>38.717219999999998</v>
      </c>
      <c r="T73" s="103">
        <v>38.979033999999999</v>
      </c>
      <c r="U73" s="103">
        <v>39.231392</v>
      </c>
      <c r="V73" s="103">
        <v>39.476275999999999</v>
      </c>
      <c r="W73" s="103">
        <v>39.713692000000002</v>
      </c>
      <c r="X73" s="103">
        <v>39.946350000000002</v>
      </c>
      <c r="Y73" s="103">
        <v>40.174610000000001</v>
      </c>
      <c r="Z73" s="103">
        <v>40.397311999999999</v>
      </c>
      <c r="AA73" s="103">
        <v>40.614189000000003</v>
      </c>
      <c r="AB73" s="103">
        <v>40.826667999999998</v>
      </c>
      <c r="AC73" s="103">
        <v>41.035671000000001</v>
      </c>
      <c r="AD73" s="103">
        <v>41.243774000000002</v>
      </c>
      <c r="AE73" s="103">
        <v>41.450133999999998</v>
      </c>
      <c r="AF73" s="103">
        <v>41.654305000000001</v>
      </c>
    </row>
    <row r="74" spans="1:32">
      <c r="A74" s="3" t="s">
        <v>252</v>
      </c>
      <c r="B74" s="103">
        <v>0</v>
      </c>
      <c r="C74" s="103">
        <v>0</v>
      </c>
      <c r="D74" s="103">
        <v>0</v>
      </c>
      <c r="E74" s="103">
        <v>0</v>
      </c>
      <c r="F74" s="103">
        <v>0</v>
      </c>
      <c r="G74" s="103">
        <v>0</v>
      </c>
      <c r="H74" s="103">
        <v>0</v>
      </c>
      <c r="I74" s="103">
        <v>0</v>
      </c>
      <c r="J74" s="103">
        <v>0</v>
      </c>
      <c r="K74" s="103">
        <v>0</v>
      </c>
      <c r="L74" s="103">
        <v>0</v>
      </c>
      <c r="M74" s="103">
        <v>0</v>
      </c>
      <c r="N74" s="103">
        <v>0</v>
      </c>
      <c r="O74" s="103">
        <v>0</v>
      </c>
      <c r="P74" s="103">
        <v>0</v>
      </c>
      <c r="Q74" s="103">
        <v>0</v>
      </c>
      <c r="R74" s="103">
        <v>0</v>
      </c>
      <c r="S74" s="103">
        <v>0</v>
      </c>
      <c r="T74" s="103">
        <v>0</v>
      </c>
      <c r="U74" s="103">
        <v>0</v>
      </c>
      <c r="V74" s="103">
        <v>0</v>
      </c>
      <c r="W74" s="103">
        <v>0</v>
      </c>
      <c r="X74" s="103">
        <v>0</v>
      </c>
      <c r="Y74" s="103">
        <v>0</v>
      </c>
      <c r="Z74" s="103">
        <v>0</v>
      </c>
      <c r="AA74" s="103">
        <v>0</v>
      </c>
      <c r="AB74" s="103">
        <v>0</v>
      </c>
      <c r="AC74" s="103">
        <v>0</v>
      </c>
      <c r="AD74" s="103">
        <v>0</v>
      </c>
      <c r="AE74" s="103">
        <v>0</v>
      </c>
      <c r="AF74" s="103">
        <v>0</v>
      </c>
    </row>
    <row r="75" spans="1:32">
      <c r="A75" s="3" t="s">
        <v>253</v>
      </c>
      <c r="B75" s="103">
        <v>0</v>
      </c>
      <c r="C75" s="103">
        <v>0</v>
      </c>
      <c r="D75" s="103">
        <v>0</v>
      </c>
      <c r="E75" s="103">
        <v>0</v>
      </c>
      <c r="F75" s="103">
        <v>0</v>
      </c>
      <c r="G75" s="103">
        <v>0</v>
      </c>
      <c r="H75" s="103">
        <v>0</v>
      </c>
      <c r="I75" s="103">
        <v>0</v>
      </c>
      <c r="J75" s="103">
        <v>0</v>
      </c>
      <c r="K75" s="103">
        <v>0</v>
      </c>
      <c r="L75" s="103">
        <v>0</v>
      </c>
      <c r="M75" s="103">
        <v>0</v>
      </c>
      <c r="N75" s="103">
        <v>0</v>
      </c>
      <c r="O75" s="103">
        <v>0</v>
      </c>
      <c r="P75" s="103">
        <v>0</v>
      </c>
      <c r="Q75" s="103">
        <v>0</v>
      </c>
      <c r="R75" s="103">
        <v>0</v>
      </c>
      <c r="S75" s="103">
        <v>0</v>
      </c>
      <c r="T75" s="103">
        <v>0</v>
      </c>
      <c r="U75" s="103">
        <v>0</v>
      </c>
      <c r="V75" s="103">
        <v>0</v>
      </c>
      <c r="W75" s="103">
        <v>0</v>
      </c>
      <c r="X75" s="103">
        <v>0</v>
      </c>
      <c r="Y75" s="103">
        <v>0</v>
      </c>
      <c r="Z75" s="103">
        <v>0</v>
      </c>
      <c r="AA75" s="103">
        <v>0</v>
      </c>
      <c r="AB75" s="103">
        <v>0</v>
      </c>
      <c r="AC75" s="103">
        <v>0</v>
      </c>
      <c r="AD75" s="103">
        <v>0</v>
      </c>
      <c r="AE75" s="103">
        <v>0</v>
      </c>
      <c r="AF75" s="103">
        <v>0</v>
      </c>
    </row>
    <row r="76" spans="1:32">
      <c r="A76" s="3" t="s">
        <v>258</v>
      </c>
      <c r="B76" s="103">
        <v>0</v>
      </c>
      <c r="C76" s="103">
        <v>0</v>
      </c>
      <c r="D76" s="103">
        <v>0</v>
      </c>
      <c r="E76" s="103">
        <v>0</v>
      </c>
      <c r="F76" s="103">
        <v>0</v>
      </c>
      <c r="G76" s="103">
        <v>0</v>
      </c>
      <c r="H76" s="103">
        <v>0</v>
      </c>
      <c r="I76" s="103">
        <v>0</v>
      </c>
      <c r="J76" s="103">
        <v>0</v>
      </c>
      <c r="K76" s="103">
        <v>0</v>
      </c>
      <c r="L76" s="103">
        <v>0</v>
      </c>
      <c r="M76" s="103">
        <v>0</v>
      </c>
      <c r="N76" s="103">
        <v>0</v>
      </c>
      <c r="O76" s="103">
        <v>0</v>
      </c>
      <c r="P76" s="103">
        <v>0</v>
      </c>
      <c r="Q76" s="103">
        <v>0</v>
      </c>
      <c r="R76" s="103">
        <v>0</v>
      </c>
      <c r="S76" s="103">
        <v>0</v>
      </c>
      <c r="T76" s="103">
        <v>0</v>
      </c>
      <c r="U76" s="103">
        <v>0</v>
      </c>
      <c r="V76" s="103">
        <v>0</v>
      </c>
      <c r="W76" s="103">
        <v>0</v>
      </c>
      <c r="X76" s="103">
        <v>0</v>
      </c>
      <c r="Y76" s="103">
        <v>0</v>
      </c>
      <c r="Z76" s="103">
        <v>0</v>
      </c>
      <c r="AA76" s="103">
        <v>0</v>
      </c>
      <c r="AB76" s="103">
        <v>0</v>
      </c>
      <c r="AC76" s="103">
        <v>0</v>
      </c>
      <c r="AD76" s="103">
        <v>0</v>
      </c>
      <c r="AE76" s="103">
        <v>0</v>
      </c>
      <c r="AF76" s="103">
        <v>0</v>
      </c>
    </row>
    <row r="77" spans="1:32">
      <c r="A77" s="3" t="s">
        <v>418</v>
      </c>
      <c r="B77" s="103">
        <v>0</v>
      </c>
      <c r="C77" s="103">
        <v>0</v>
      </c>
      <c r="D77" s="103">
        <v>0</v>
      </c>
      <c r="E77" s="103">
        <v>0</v>
      </c>
      <c r="F77" s="103">
        <v>0</v>
      </c>
      <c r="G77" s="103">
        <v>0</v>
      </c>
      <c r="H77" s="103">
        <v>0</v>
      </c>
      <c r="I77" s="103">
        <v>0</v>
      </c>
      <c r="J77" s="103">
        <v>0</v>
      </c>
      <c r="K77" s="103">
        <v>0</v>
      </c>
      <c r="L77" s="103">
        <v>0</v>
      </c>
      <c r="M77" s="103">
        <v>0</v>
      </c>
      <c r="N77" s="103">
        <v>0</v>
      </c>
      <c r="O77" s="103">
        <v>0</v>
      </c>
      <c r="P77" s="103">
        <v>0</v>
      </c>
      <c r="Q77" s="103">
        <v>0</v>
      </c>
      <c r="R77" s="103">
        <v>0</v>
      </c>
      <c r="S77" s="103">
        <v>0</v>
      </c>
      <c r="T77" s="103">
        <v>0</v>
      </c>
      <c r="U77" s="103">
        <v>0</v>
      </c>
      <c r="V77" s="103">
        <v>0</v>
      </c>
      <c r="W77" s="103">
        <v>0</v>
      </c>
      <c r="X77" s="103">
        <v>0</v>
      </c>
      <c r="Y77" s="103">
        <v>0</v>
      </c>
      <c r="Z77" s="103">
        <v>0</v>
      </c>
      <c r="AA77" s="103">
        <v>0</v>
      </c>
      <c r="AB77" s="103">
        <v>0</v>
      </c>
      <c r="AC77" s="103">
        <v>0</v>
      </c>
      <c r="AD77" s="103">
        <v>0</v>
      </c>
      <c r="AE77" s="103">
        <v>0</v>
      </c>
      <c r="AF77" s="103">
        <v>0</v>
      </c>
    </row>
    <row r="78" spans="1:32">
      <c r="A78" s="3" t="s">
        <v>255</v>
      </c>
      <c r="B78" s="103">
        <v>36.342906999999997</v>
      </c>
      <c r="C78" s="103">
        <v>53.065311000000001</v>
      </c>
      <c r="D78" s="103">
        <v>65.539467000000002</v>
      </c>
      <c r="E78" s="103">
        <v>74.773978999999997</v>
      </c>
      <c r="F78" s="103">
        <v>81.650833000000006</v>
      </c>
      <c r="G78" s="103">
        <v>86.872803000000005</v>
      </c>
      <c r="H78" s="103">
        <v>90.754906000000005</v>
      </c>
      <c r="I78" s="103">
        <v>93.637412999999995</v>
      </c>
      <c r="J78" s="103">
        <v>95.815002000000007</v>
      </c>
      <c r="K78" s="103">
        <v>97.436104</v>
      </c>
      <c r="L78" s="103">
        <v>98.610245000000006</v>
      </c>
      <c r="M78" s="103">
        <v>99.419303999999997</v>
      </c>
      <c r="N78" s="103">
        <v>99.995209000000003</v>
      </c>
      <c r="O78" s="103">
        <v>100.309273</v>
      </c>
      <c r="P78" s="103">
        <v>100.40667000000001</v>
      </c>
      <c r="Q78" s="103">
        <v>100.38294999999999</v>
      </c>
      <c r="R78" s="103">
        <v>100.257339</v>
      </c>
      <c r="S78" s="103">
        <v>100.058403</v>
      </c>
      <c r="T78" s="103">
        <v>99.805510999999996</v>
      </c>
      <c r="U78" s="103">
        <v>99.515220999999997</v>
      </c>
      <c r="V78" s="103">
        <v>99.199759999999998</v>
      </c>
      <c r="W78" s="103">
        <v>98.868858000000003</v>
      </c>
      <c r="X78" s="103">
        <v>98.529670999999993</v>
      </c>
      <c r="Y78" s="103">
        <v>98.187920000000005</v>
      </c>
      <c r="Z78" s="103">
        <v>97.849258000000006</v>
      </c>
      <c r="AA78" s="103">
        <v>97.518638999999993</v>
      </c>
      <c r="AB78" s="103">
        <v>97.198441000000003</v>
      </c>
      <c r="AC78" s="103">
        <v>96.890311999999994</v>
      </c>
      <c r="AD78" s="103">
        <v>96.595939999999999</v>
      </c>
      <c r="AE78" s="103">
        <v>96.314689999999999</v>
      </c>
      <c r="AF78" s="103">
        <v>96.044708</v>
      </c>
    </row>
    <row r="79" spans="1:32">
      <c r="A79" s="3" t="s">
        <v>251</v>
      </c>
      <c r="B79" s="103">
        <v>4.0336290000000004</v>
      </c>
      <c r="C79" s="103">
        <v>5.8896179999999996</v>
      </c>
      <c r="D79" s="103">
        <v>7.2741009999999999</v>
      </c>
      <c r="E79" s="103">
        <v>8.2990220000000008</v>
      </c>
      <c r="F79" s="103">
        <v>9.0622699999999998</v>
      </c>
      <c r="G79" s="103">
        <v>9.6418470000000003</v>
      </c>
      <c r="H79" s="103">
        <v>10.072714</v>
      </c>
      <c r="I79" s="103">
        <v>10.392637000000001</v>
      </c>
      <c r="J79" s="103">
        <v>10.634325</v>
      </c>
      <c r="K79" s="103">
        <v>10.814247999999999</v>
      </c>
      <c r="L79" s="103">
        <v>10.944561999999999</v>
      </c>
      <c r="M79" s="103">
        <v>11.034359</v>
      </c>
      <c r="N79" s="103">
        <v>11.098278000000001</v>
      </c>
      <c r="O79" s="103">
        <v>11.133133000000001</v>
      </c>
      <c r="P79" s="103">
        <v>11.143943999999999</v>
      </c>
      <c r="Q79" s="103">
        <v>11.141311999999999</v>
      </c>
      <c r="R79" s="103">
        <v>11.127371999999999</v>
      </c>
      <c r="S79" s="103">
        <v>11.105289000000001</v>
      </c>
      <c r="T79" s="103">
        <v>11.077222000000001</v>
      </c>
      <c r="U79" s="103">
        <v>11.045005</v>
      </c>
      <c r="V79" s="103">
        <v>11.009993</v>
      </c>
      <c r="W79" s="103">
        <v>10.973265</v>
      </c>
      <c r="X79" s="103">
        <v>10.935619000000001</v>
      </c>
      <c r="Y79" s="103">
        <v>10.897690000000001</v>
      </c>
      <c r="Z79" s="103">
        <v>10.860104</v>
      </c>
      <c r="AA79" s="103">
        <v>10.823408000000001</v>
      </c>
      <c r="AB79" s="103">
        <v>10.787869000000001</v>
      </c>
      <c r="AC79" s="103">
        <v>10.753671000000001</v>
      </c>
      <c r="AD79" s="103">
        <v>10.720997000000001</v>
      </c>
      <c r="AE79" s="103">
        <v>10.689784</v>
      </c>
      <c r="AF79" s="103">
        <v>10.659818</v>
      </c>
    </row>
    <row r="80" spans="1:32">
      <c r="A80" s="3" t="s">
        <v>417</v>
      </c>
      <c r="B80" s="103">
        <v>0</v>
      </c>
      <c r="C80" s="103">
        <v>0</v>
      </c>
      <c r="D80" s="103">
        <v>0</v>
      </c>
      <c r="E80" s="103">
        <v>0</v>
      </c>
      <c r="F80" s="103">
        <v>0</v>
      </c>
      <c r="G80" s="103">
        <v>0</v>
      </c>
      <c r="H80" s="103">
        <v>0</v>
      </c>
      <c r="I80" s="103">
        <v>0</v>
      </c>
      <c r="J80" s="103">
        <v>0</v>
      </c>
      <c r="K80" s="103">
        <v>0</v>
      </c>
      <c r="L80" s="103">
        <v>0</v>
      </c>
      <c r="M80" s="103">
        <v>0</v>
      </c>
      <c r="N80" s="103">
        <v>0</v>
      </c>
      <c r="O80" s="103">
        <v>0</v>
      </c>
      <c r="P80" s="103">
        <v>0</v>
      </c>
      <c r="Q80" s="103">
        <v>0</v>
      </c>
      <c r="R80" s="103">
        <v>0</v>
      </c>
      <c r="S80" s="103">
        <v>0</v>
      </c>
      <c r="T80" s="103">
        <v>0</v>
      </c>
      <c r="U80" s="103">
        <v>0</v>
      </c>
      <c r="V80" s="103">
        <v>0</v>
      </c>
      <c r="W80" s="103">
        <v>0</v>
      </c>
      <c r="X80" s="103">
        <v>0</v>
      </c>
      <c r="Y80" s="103">
        <v>0</v>
      </c>
      <c r="Z80" s="103">
        <v>0</v>
      </c>
      <c r="AA80" s="103">
        <v>0</v>
      </c>
      <c r="AB80" s="103">
        <v>0</v>
      </c>
      <c r="AC80" s="103">
        <v>0</v>
      </c>
      <c r="AD80" s="103">
        <v>0</v>
      </c>
      <c r="AE80" s="103">
        <v>0</v>
      </c>
      <c r="AF80" s="103">
        <v>0</v>
      </c>
    </row>
    <row r="81" spans="1:32">
      <c r="A81" s="3" t="s">
        <v>244</v>
      </c>
      <c r="B81" s="103">
        <v>31.980042000000001</v>
      </c>
      <c r="C81" s="103">
        <v>46.692740999999998</v>
      </c>
      <c r="D81" s="103">
        <v>57.664776000000003</v>
      </c>
      <c r="E81" s="103">
        <v>65.781020999999996</v>
      </c>
      <c r="F81" s="103">
        <v>71.818886000000006</v>
      </c>
      <c r="G81" s="103">
        <v>76.398078999999996</v>
      </c>
      <c r="H81" s="103">
        <v>79.796454999999995</v>
      </c>
      <c r="I81" s="103">
        <v>82.314116999999996</v>
      </c>
      <c r="J81" s="103">
        <v>84.209557000000004</v>
      </c>
      <c r="K81" s="103">
        <v>85.614531999999997</v>
      </c>
      <c r="L81" s="103">
        <v>86.628876000000005</v>
      </c>
      <c r="M81" s="103">
        <v>87.321472</v>
      </c>
      <c r="N81" s="103">
        <v>87.808516999999995</v>
      </c>
      <c r="O81" s="103">
        <v>88.065162999999998</v>
      </c>
      <c r="P81" s="103">
        <v>88.131011999999998</v>
      </c>
      <c r="Q81" s="103">
        <v>88.090096000000003</v>
      </c>
      <c r="R81" s="103">
        <v>87.959311999999997</v>
      </c>
      <c r="S81" s="103">
        <v>87.763312999999997</v>
      </c>
      <c r="T81" s="103">
        <v>87.519240999999994</v>
      </c>
      <c r="U81" s="103">
        <v>87.242385999999996</v>
      </c>
      <c r="V81" s="103">
        <v>86.942169000000007</v>
      </c>
      <c r="W81" s="103">
        <v>86.627692999999994</v>
      </c>
      <c r="X81" s="103">
        <v>86.305435000000003</v>
      </c>
      <c r="Y81" s="103">
        <v>85.980209000000002</v>
      </c>
      <c r="Z81" s="103">
        <v>85.657646</v>
      </c>
      <c r="AA81" s="103">
        <v>85.341896000000006</v>
      </c>
      <c r="AB81" s="103">
        <v>85.034347999999994</v>
      </c>
      <c r="AC81" s="103">
        <v>84.736877000000007</v>
      </c>
      <c r="AD81" s="103">
        <v>84.451606999999996</v>
      </c>
      <c r="AE81" s="103">
        <v>84.177605</v>
      </c>
      <c r="AF81" s="103">
        <v>83.913582000000005</v>
      </c>
    </row>
    <row r="82" spans="1:32">
      <c r="A82" s="3" t="s">
        <v>252</v>
      </c>
      <c r="B82" s="103">
        <v>0.29810500000000001</v>
      </c>
      <c r="C82" s="103">
        <v>0.4375</v>
      </c>
      <c r="D82" s="103">
        <v>0.54446000000000006</v>
      </c>
      <c r="E82" s="103">
        <v>0.62989300000000004</v>
      </c>
      <c r="F82" s="103">
        <v>0.69974000000000003</v>
      </c>
      <c r="G82" s="103">
        <v>0.75846599999999997</v>
      </c>
      <c r="H82" s="103">
        <v>0.80800099999999997</v>
      </c>
      <c r="I82" s="103">
        <v>0.85044900000000001</v>
      </c>
      <c r="J82" s="103">
        <v>0.88905400000000001</v>
      </c>
      <c r="K82" s="103">
        <v>0.92386800000000002</v>
      </c>
      <c r="L82" s="103">
        <v>0.95233599999999996</v>
      </c>
      <c r="M82" s="103">
        <v>0.97831100000000004</v>
      </c>
      <c r="N82" s="103">
        <v>1.002759</v>
      </c>
      <c r="O82" s="103">
        <v>1.025053</v>
      </c>
      <c r="P82" s="103">
        <v>1.0457080000000001</v>
      </c>
      <c r="Q82" s="103">
        <v>1.0655619999999999</v>
      </c>
      <c r="R82" s="103">
        <v>1.0847800000000001</v>
      </c>
      <c r="S82" s="103">
        <v>1.104093</v>
      </c>
      <c r="T82" s="103">
        <v>1.1235550000000001</v>
      </c>
      <c r="U82" s="103">
        <v>1.1425959999999999</v>
      </c>
      <c r="V82" s="103">
        <v>1.1626259999999999</v>
      </c>
      <c r="W82" s="103">
        <v>1.183211</v>
      </c>
      <c r="X82" s="103">
        <v>1.2042170000000001</v>
      </c>
      <c r="Y82" s="103">
        <v>1.225922</v>
      </c>
      <c r="Z82" s="103">
        <v>1.2477009999999999</v>
      </c>
      <c r="AA82" s="103">
        <v>1.269806</v>
      </c>
      <c r="AB82" s="103">
        <v>1.292969</v>
      </c>
      <c r="AC82" s="103">
        <v>1.31677</v>
      </c>
      <c r="AD82" s="103">
        <v>1.3405879999999999</v>
      </c>
      <c r="AE82" s="103">
        <v>1.3648089999999999</v>
      </c>
      <c r="AF82" s="103">
        <v>1.389035</v>
      </c>
    </row>
    <row r="83" spans="1:32">
      <c r="A83" s="3" t="s">
        <v>253</v>
      </c>
      <c r="B83" s="103">
        <v>3.1129E-2</v>
      </c>
      <c r="C83" s="103">
        <v>4.5453E-2</v>
      </c>
      <c r="D83" s="103">
        <v>5.6136999999999999E-2</v>
      </c>
      <c r="E83" s="103">
        <v>6.4047000000000007E-2</v>
      </c>
      <c r="F83" s="103">
        <v>6.9936999999999999E-2</v>
      </c>
      <c r="G83" s="103">
        <v>7.4410000000000004E-2</v>
      </c>
      <c r="H83" s="103">
        <v>7.7734999999999999E-2</v>
      </c>
      <c r="I83" s="103">
        <v>8.0203999999999998E-2</v>
      </c>
      <c r="J83" s="103">
        <v>8.2070000000000004E-2</v>
      </c>
      <c r="K83" s="103">
        <v>8.3458000000000004E-2</v>
      </c>
      <c r="L83" s="103">
        <v>8.4463999999999997E-2</v>
      </c>
      <c r="M83" s="103">
        <v>8.5156999999999997E-2</v>
      </c>
      <c r="N83" s="103">
        <v>8.5650000000000004E-2</v>
      </c>
      <c r="O83" s="103">
        <v>8.5918999999999995E-2</v>
      </c>
      <c r="P83" s="103">
        <v>8.6002999999999996E-2</v>
      </c>
      <c r="Q83" s="103">
        <v>8.5982000000000003E-2</v>
      </c>
      <c r="R83" s="103">
        <v>8.5875000000000007E-2</v>
      </c>
      <c r="S83" s="103">
        <v>8.5704000000000002E-2</v>
      </c>
      <c r="T83" s="103">
        <v>8.5487999999999995E-2</v>
      </c>
      <c r="U83" s="103">
        <v>8.5238999999999995E-2</v>
      </c>
      <c r="V83" s="103">
        <v>8.4969000000000003E-2</v>
      </c>
      <c r="W83" s="103">
        <v>8.4684999999999996E-2</v>
      </c>
      <c r="X83" s="103">
        <v>8.4394999999999998E-2</v>
      </c>
      <c r="Y83" s="103">
        <v>8.4101999999999996E-2</v>
      </c>
      <c r="Z83" s="103">
        <v>8.3811999999999998E-2</v>
      </c>
      <c r="AA83" s="103">
        <v>8.3529000000000006E-2</v>
      </c>
      <c r="AB83" s="103">
        <v>8.3254999999999996E-2</v>
      </c>
      <c r="AC83" s="103">
        <v>8.2990999999999995E-2</v>
      </c>
      <c r="AD83" s="103">
        <v>8.2738999999999993E-2</v>
      </c>
      <c r="AE83" s="103">
        <v>8.2498000000000002E-2</v>
      </c>
      <c r="AF83" s="103">
        <v>8.2266000000000006E-2</v>
      </c>
    </row>
    <row r="84" spans="1:32">
      <c r="A84" s="3" t="s">
        <v>258</v>
      </c>
      <c r="B84" s="103">
        <v>0</v>
      </c>
      <c r="C84" s="103">
        <v>0</v>
      </c>
      <c r="D84" s="103">
        <v>0</v>
      </c>
      <c r="E84" s="103">
        <v>0</v>
      </c>
      <c r="F84" s="103">
        <v>0</v>
      </c>
      <c r="G84" s="103">
        <v>0</v>
      </c>
      <c r="H84" s="103">
        <v>0</v>
      </c>
      <c r="I84" s="103">
        <v>0</v>
      </c>
      <c r="J84" s="103">
        <v>0</v>
      </c>
      <c r="K84" s="103">
        <v>0</v>
      </c>
      <c r="L84" s="103">
        <v>0</v>
      </c>
      <c r="M84" s="103">
        <v>0</v>
      </c>
      <c r="N84" s="103">
        <v>0</v>
      </c>
      <c r="O84" s="103">
        <v>0</v>
      </c>
      <c r="P84" s="103">
        <v>0</v>
      </c>
      <c r="Q84" s="103">
        <v>0</v>
      </c>
      <c r="R84" s="103">
        <v>0</v>
      </c>
      <c r="S84" s="103">
        <v>0</v>
      </c>
      <c r="T84" s="103">
        <v>0</v>
      </c>
      <c r="U84" s="103">
        <v>0</v>
      </c>
      <c r="V84" s="103">
        <v>0</v>
      </c>
      <c r="W84" s="103">
        <v>0</v>
      </c>
      <c r="X84" s="103">
        <v>0</v>
      </c>
      <c r="Y84" s="103">
        <v>0</v>
      </c>
      <c r="Z84" s="103">
        <v>0</v>
      </c>
      <c r="AA84" s="103">
        <v>0</v>
      </c>
      <c r="AB84" s="103">
        <v>0</v>
      </c>
      <c r="AC84" s="103">
        <v>0</v>
      </c>
      <c r="AD84" s="103">
        <v>0</v>
      </c>
      <c r="AE84" s="103">
        <v>0</v>
      </c>
      <c r="AF84" s="103">
        <v>0</v>
      </c>
    </row>
    <row r="85" spans="1:32">
      <c r="A85" s="3" t="s">
        <v>418</v>
      </c>
      <c r="B85" s="103">
        <v>0</v>
      </c>
      <c r="C85" s="103">
        <v>0</v>
      </c>
      <c r="D85" s="103">
        <v>0</v>
      </c>
      <c r="E85" s="103">
        <v>0</v>
      </c>
      <c r="F85" s="103">
        <v>0</v>
      </c>
      <c r="G85" s="103">
        <v>0</v>
      </c>
      <c r="H85" s="103">
        <v>0</v>
      </c>
      <c r="I85" s="103">
        <v>0</v>
      </c>
      <c r="J85" s="103">
        <v>0</v>
      </c>
      <c r="K85" s="103">
        <v>0</v>
      </c>
      <c r="L85" s="103">
        <v>0</v>
      </c>
      <c r="M85" s="103">
        <v>0</v>
      </c>
      <c r="N85" s="103">
        <v>0</v>
      </c>
      <c r="O85" s="103">
        <v>0</v>
      </c>
      <c r="P85" s="103">
        <v>0</v>
      </c>
      <c r="Q85" s="103">
        <v>0</v>
      </c>
      <c r="R85" s="103">
        <v>0</v>
      </c>
      <c r="S85" s="103">
        <v>0</v>
      </c>
      <c r="T85" s="103">
        <v>0</v>
      </c>
      <c r="U85" s="103">
        <v>0</v>
      </c>
      <c r="V85" s="103">
        <v>0</v>
      </c>
      <c r="W85" s="103">
        <v>0</v>
      </c>
      <c r="X85" s="103">
        <v>0</v>
      </c>
      <c r="Y85" s="103">
        <v>0</v>
      </c>
      <c r="Z85" s="103">
        <v>0</v>
      </c>
      <c r="AA85" s="103">
        <v>0</v>
      </c>
      <c r="AB85" s="103">
        <v>0</v>
      </c>
      <c r="AC85" s="103">
        <v>0</v>
      </c>
      <c r="AD85" s="103">
        <v>0</v>
      </c>
      <c r="AE85" s="103">
        <v>0</v>
      </c>
      <c r="AF85" s="103">
        <v>0</v>
      </c>
    </row>
    <row r="86" spans="1:32" ht="15" customHeight="1">
      <c r="A86" s="28" t="s">
        <v>256</v>
      </c>
      <c r="B86" s="104">
        <v>29.648121</v>
      </c>
      <c r="C86" s="104">
        <v>35.371529000000002</v>
      </c>
      <c r="D86" s="104">
        <v>39.948593000000002</v>
      </c>
      <c r="E86" s="104">
        <v>43.489071000000003</v>
      </c>
      <c r="F86" s="104">
        <v>45.984451</v>
      </c>
      <c r="G86" s="104">
        <v>47.931637000000002</v>
      </c>
      <c r="H86" s="104">
        <v>49.326576000000003</v>
      </c>
      <c r="I86" s="104">
        <v>50.384087000000001</v>
      </c>
      <c r="J86" s="104">
        <v>50.867260000000002</v>
      </c>
      <c r="K86" s="104">
        <v>51.175823000000001</v>
      </c>
      <c r="L86" s="104">
        <v>51.805678999999998</v>
      </c>
      <c r="M86" s="104">
        <v>52.263584000000002</v>
      </c>
      <c r="N86" s="104">
        <v>52.979560999999997</v>
      </c>
      <c r="O86" s="104">
        <v>53.628819</v>
      </c>
      <c r="P86" s="104">
        <v>54.341025999999999</v>
      </c>
      <c r="Q86" s="104">
        <v>55.025925000000001</v>
      </c>
      <c r="R86" s="104">
        <v>55.647742999999998</v>
      </c>
      <c r="S86" s="104">
        <v>56.227173000000001</v>
      </c>
      <c r="T86" s="104">
        <v>56.842598000000002</v>
      </c>
      <c r="U86" s="104">
        <v>57.419387999999998</v>
      </c>
      <c r="V86" s="104">
        <v>58.185710999999998</v>
      </c>
      <c r="W86" s="104">
        <v>58.848866000000001</v>
      </c>
      <c r="X86" s="104">
        <v>59.567070000000001</v>
      </c>
      <c r="Y86" s="104">
        <v>60.339469999999999</v>
      </c>
      <c r="Z86" s="104">
        <v>61.091625000000001</v>
      </c>
      <c r="AA86" s="104">
        <v>61.766444999999997</v>
      </c>
      <c r="AB86" s="104">
        <v>62.538589000000002</v>
      </c>
      <c r="AC86" s="104">
        <v>63.216248</v>
      </c>
      <c r="AD86" s="104">
        <v>63.947929000000002</v>
      </c>
      <c r="AE86" s="104">
        <v>64.641281000000006</v>
      </c>
      <c r="AF86" s="104">
        <v>65.327652</v>
      </c>
    </row>
    <row r="87" spans="1:32" ht="15" customHeight="1">
      <c r="A87" s="3" t="s">
        <v>257</v>
      </c>
      <c r="B87" s="103">
        <v>5.3958890000000004</v>
      </c>
      <c r="C87" s="103">
        <v>7.0870160000000002</v>
      </c>
      <c r="D87" s="103">
        <v>8.3169389999999996</v>
      </c>
      <c r="E87" s="103">
        <v>9.2207779999999993</v>
      </c>
      <c r="F87" s="103">
        <v>9.8915889999999997</v>
      </c>
      <c r="G87" s="103">
        <v>10.394147999999999</v>
      </c>
      <c r="H87" s="103">
        <v>10.780244</v>
      </c>
      <c r="I87" s="103">
        <v>11.083335</v>
      </c>
      <c r="J87" s="103">
        <v>11.181946999999999</v>
      </c>
      <c r="K87" s="103">
        <v>11.279498999999999</v>
      </c>
      <c r="L87" s="103">
        <v>11.376509</v>
      </c>
      <c r="M87" s="103">
        <v>11.472944</v>
      </c>
      <c r="N87" s="103">
        <v>11.567451999999999</v>
      </c>
      <c r="O87" s="103">
        <v>11.662525</v>
      </c>
      <c r="P87" s="103">
        <v>11.758153</v>
      </c>
      <c r="Q87" s="103">
        <v>11.852736999999999</v>
      </c>
      <c r="R87" s="103">
        <v>11.946493</v>
      </c>
      <c r="S87" s="103">
        <v>12.039237</v>
      </c>
      <c r="T87" s="103">
        <v>12.130905</v>
      </c>
      <c r="U87" s="103">
        <v>12.22143</v>
      </c>
      <c r="V87" s="103">
        <v>12.310779999999999</v>
      </c>
      <c r="W87" s="103">
        <v>12.398965</v>
      </c>
      <c r="X87" s="103">
        <v>12.486036</v>
      </c>
      <c r="Y87" s="103">
        <v>12.572056999999999</v>
      </c>
      <c r="Z87" s="103">
        <v>12.657107999999999</v>
      </c>
      <c r="AA87" s="103">
        <v>12.741284</v>
      </c>
      <c r="AB87" s="103">
        <v>12.824712999999999</v>
      </c>
      <c r="AC87" s="103">
        <v>12.907496999999999</v>
      </c>
      <c r="AD87" s="103">
        <v>12.98976</v>
      </c>
      <c r="AE87" s="103">
        <v>13.071688</v>
      </c>
      <c r="AF87" s="103">
        <v>13.153475</v>
      </c>
    </row>
    <row r="88" spans="1:32" ht="15" customHeight="1">
      <c r="A88" s="3" t="s">
        <v>258</v>
      </c>
      <c r="B88" s="103">
        <v>0.83852300000000002</v>
      </c>
      <c r="C88" s="103">
        <v>1.1013250000000001</v>
      </c>
      <c r="D88" s="103">
        <v>1.292456</v>
      </c>
      <c r="E88" s="103">
        <v>1.4329130000000001</v>
      </c>
      <c r="F88" s="103">
        <v>1.5371570000000001</v>
      </c>
      <c r="G88" s="103">
        <v>1.615254</v>
      </c>
      <c r="H88" s="103">
        <v>1.675254</v>
      </c>
      <c r="I88" s="103">
        <v>1.7223550000000001</v>
      </c>
      <c r="J88" s="103">
        <v>1.737679</v>
      </c>
      <c r="K88" s="103">
        <v>1.752839</v>
      </c>
      <c r="L88" s="103">
        <v>1.767914</v>
      </c>
      <c r="M88" s="103">
        <v>1.7828999999999999</v>
      </c>
      <c r="N88" s="103">
        <v>1.7975859999999999</v>
      </c>
      <c r="O88" s="103">
        <v>1.8123610000000001</v>
      </c>
      <c r="P88" s="103">
        <v>1.8272219999999999</v>
      </c>
      <c r="Q88" s="103">
        <v>1.84192</v>
      </c>
      <c r="R88" s="103">
        <v>1.85649</v>
      </c>
      <c r="S88" s="103">
        <v>1.8709020000000001</v>
      </c>
      <c r="T88" s="103">
        <v>1.8851469999999999</v>
      </c>
      <c r="U88" s="103">
        <v>1.8992150000000001</v>
      </c>
      <c r="V88" s="103">
        <v>1.9131</v>
      </c>
      <c r="W88" s="103">
        <v>1.926804</v>
      </c>
      <c r="X88" s="103">
        <v>1.9403349999999999</v>
      </c>
      <c r="Y88" s="103">
        <v>1.953703</v>
      </c>
      <c r="Z88" s="103">
        <v>1.96692</v>
      </c>
      <c r="AA88" s="103">
        <v>1.98</v>
      </c>
      <c r="AB88" s="103">
        <v>1.992966</v>
      </c>
      <c r="AC88" s="103">
        <v>2.00583</v>
      </c>
      <c r="AD88" s="103">
        <v>2.0186139999999999</v>
      </c>
      <c r="AE88" s="103">
        <v>2.031345</v>
      </c>
      <c r="AF88" s="103">
        <v>2.0440550000000002</v>
      </c>
    </row>
    <row r="89" spans="1:32" ht="15" customHeight="1">
      <c r="A89" s="3" t="s">
        <v>259</v>
      </c>
      <c r="B89" s="103">
        <v>4.557366</v>
      </c>
      <c r="C89" s="103">
        <v>5.9856910000000001</v>
      </c>
      <c r="D89" s="103">
        <v>7.0244840000000002</v>
      </c>
      <c r="E89" s="103">
        <v>7.7878660000000002</v>
      </c>
      <c r="F89" s="103">
        <v>8.3544319999999992</v>
      </c>
      <c r="G89" s="103">
        <v>8.7788930000000001</v>
      </c>
      <c r="H89" s="103">
        <v>9.1049900000000008</v>
      </c>
      <c r="I89" s="103">
        <v>9.3609799999999996</v>
      </c>
      <c r="J89" s="103">
        <v>9.4442679999999992</v>
      </c>
      <c r="K89" s="103">
        <v>9.5266599999999997</v>
      </c>
      <c r="L89" s="103">
        <v>9.6085949999999993</v>
      </c>
      <c r="M89" s="103">
        <v>9.6900440000000003</v>
      </c>
      <c r="N89" s="103">
        <v>9.7698660000000004</v>
      </c>
      <c r="O89" s="103">
        <v>9.8501639999999995</v>
      </c>
      <c r="P89" s="103">
        <v>9.9309309999999993</v>
      </c>
      <c r="Q89" s="103">
        <v>10.010818</v>
      </c>
      <c r="R89" s="103">
        <v>10.090002999999999</v>
      </c>
      <c r="S89" s="103">
        <v>10.168335000000001</v>
      </c>
      <c r="T89" s="103">
        <v>10.245758</v>
      </c>
      <c r="U89" s="103">
        <v>10.322215</v>
      </c>
      <c r="V89" s="103">
        <v>10.397679</v>
      </c>
      <c r="W89" s="103">
        <v>10.472161</v>
      </c>
      <c r="X89" s="103">
        <v>10.545700999999999</v>
      </c>
      <c r="Y89" s="103">
        <v>10.618354</v>
      </c>
      <c r="Z89" s="103">
        <v>10.690187999999999</v>
      </c>
      <c r="AA89" s="103">
        <v>10.761284</v>
      </c>
      <c r="AB89" s="103">
        <v>10.831747</v>
      </c>
      <c r="AC89" s="103">
        <v>10.901668000000001</v>
      </c>
      <c r="AD89" s="103">
        <v>10.971147</v>
      </c>
      <c r="AE89" s="103">
        <v>11.040342000000001</v>
      </c>
      <c r="AF89" s="103">
        <v>11.10942</v>
      </c>
    </row>
    <row r="90" spans="1:32" ht="15" customHeight="1">
      <c r="A90" s="3" t="s">
        <v>260</v>
      </c>
      <c r="B90" s="103">
        <v>0</v>
      </c>
      <c r="C90" s="103">
        <v>0</v>
      </c>
      <c r="D90" s="103">
        <v>0</v>
      </c>
      <c r="E90" s="103">
        <v>0</v>
      </c>
      <c r="F90" s="103">
        <v>0</v>
      </c>
      <c r="G90" s="103">
        <v>0</v>
      </c>
      <c r="H90" s="103">
        <v>0</v>
      </c>
      <c r="I90" s="103">
        <v>0</v>
      </c>
      <c r="J90" s="103">
        <v>0</v>
      </c>
      <c r="K90" s="103">
        <v>0</v>
      </c>
      <c r="L90" s="103">
        <v>0</v>
      </c>
      <c r="M90" s="103">
        <v>0</v>
      </c>
      <c r="N90" s="103">
        <v>0</v>
      </c>
      <c r="O90" s="103">
        <v>0</v>
      </c>
      <c r="P90" s="103">
        <v>0</v>
      </c>
      <c r="Q90" s="103">
        <v>0</v>
      </c>
      <c r="R90" s="103">
        <v>0</v>
      </c>
      <c r="S90" s="103">
        <v>0</v>
      </c>
      <c r="T90" s="103">
        <v>0</v>
      </c>
      <c r="U90" s="103">
        <v>0</v>
      </c>
      <c r="V90" s="103">
        <v>0</v>
      </c>
      <c r="W90" s="103">
        <v>0</v>
      </c>
      <c r="X90" s="103">
        <v>0</v>
      </c>
      <c r="Y90" s="103">
        <v>0</v>
      </c>
      <c r="Z90" s="103">
        <v>0</v>
      </c>
      <c r="AA90" s="103">
        <v>0</v>
      </c>
      <c r="AB90" s="103">
        <v>0</v>
      </c>
      <c r="AC90" s="103">
        <v>0</v>
      </c>
      <c r="AD90" s="103">
        <v>0</v>
      </c>
      <c r="AE90" s="103">
        <v>0</v>
      </c>
      <c r="AF90" s="103">
        <v>0</v>
      </c>
    </row>
    <row r="91" spans="1:32" ht="15" customHeight="1">
      <c r="A91" s="3" t="s">
        <v>261</v>
      </c>
      <c r="B91" s="103">
        <v>0</v>
      </c>
      <c r="C91" s="103">
        <v>0</v>
      </c>
      <c r="D91" s="103">
        <v>0</v>
      </c>
      <c r="E91" s="103">
        <v>0</v>
      </c>
      <c r="F91" s="103">
        <v>0</v>
      </c>
      <c r="G91" s="103">
        <v>0</v>
      </c>
      <c r="H91" s="103">
        <v>0</v>
      </c>
      <c r="I91" s="103">
        <v>0</v>
      </c>
      <c r="J91" s="103">
        <v>0</v>
      </c>
      <c r="K91" s="103">
        <v>0</v>
      </c>
      <c r="L91" s="103">
        <v>0</v>
      </c>
      <c r="M91" s="103">
        <v>0</v>
      </c>
      <c r="N91" s="103">
        <v>0</v>
      </c>
      <c r="O91" s="103">
        <v>0</v>
      </c>
      <c r="P91" s="103">
        <v>0</v>
      </c>
      <c r="Q91" s="103">
        <v>0</v>
      </c>
      <c r="R91" s="103">
        <v>0</v>
      </c>
      <c r="S91" s="103">
        <v>0</v>
      </c>
      <c r="T91" s="103">
        <v>0</v>
      </c>
      <c r="U91" s="103">
        <v>0</v>
      </c>
      <c r="V91" s="103">
        <v>0</v>
      </c>
      <c r="W91" s="103">
        <v>0</v>
      </c>
      <c r="X91" s="103">
        <v>0</v>
      </c>
      <c r="Y91" s="103">
        <v>0</v>
      </c>
      <c r="Z91" s="103">
        <v>0</v>
      </c>
      <c r="AA91" s="103">
        <v>0</v>
      </c>
      <c r="AB91" s="103">
        <v>0</v>
      </c>
      <c r="AC91" s="103">
        <v>0</v>
      </c>
      <c r="AD91" s="103">
        <v>0</v>
      </c>
      <c r="AE91" s="103">
        <v>0</v>
      </c>
      <c r="AF91" s="103">
        <v>0</v>
      </c>
    </row>
    <row r="92" spans="1:32" ht="15" customHeight="1">
      <c r="A92" s="3" t="s">
        <v>262</v>
      </c>
      <c r="B92" s="103">
        <v>10.496859000000001</v>
      </c>
      <c r="C92" s="103">
        <v>12.531306000000001</v>
      </c>
      <c r="D92" s="103">
        <v>14.18825</v>
      </c>
      <c r="E92" s="103">
        <v>15.491113</v>
      </c>
      <c r="F92" s="103">
        <v>16.396187000000001</v>
      </c>
      <c r="G92" s="103">
        <v>17.112494999999999</v>
      </c>
      <c r="H92" s="103">
        <v>17.610047999999999</v>
      </c>
      <c r="I92" s="103">
        <v>17.983032000000001</v>
      </c>
      <c r="J92" s="103">
        <v>18.170107000000002</v>
      </c>
      <c r="K92" s="103">
        <v>18.267681</v>
      </c>
      <c r="L92" s="103">
        <v>18.522461</v>
      </c>
      <c r="M92" s="103">
        <v>18.659571</v>
      </c>
      <c r="N92" s="103">
        <v>18.927337999999999</v>
      </c>
      <c r="O92" s="103">
        <v>19.149619999999999</v>
      </c>
      <c r="P92" s="103">
        <v>19.398731000000002</v>
      </c>
      <c r="Q92" s="103">
        <v>19.631174000000001</v>
      </c>
      <c r="R92" s="103">
        <v>19.836323</v>
      </c>
      <c r="S92" s="103">
        <v>20.019264</v>
      </c>
      <c r="T92" s="103">
        <v>20.215281000000001</v>
      </c>
      <c r="U92" s="103">
        <v>20.378378000000001</v>
      </c>
      <c r="V92" s="103">
        <v>20.633683999999999</v>
      </c>
      <c r="W92" s="103">
        <v>20.829464000000002</v>
      </c>
      <c r="X92" s="103">
        <v>21.040457</v>
      </c>
      <c r="Y92" s="103">
        <v>21.272310000000001</v>
      </c>
      <c r="Z92" s="103">
        <v>21.492653000000001</v>
      </c>
      <c r="AA92" s="103">
        <v>21.677834000000001</v>
      </c>
      <c r="AB92" s="103">
        <v>21.925964</v>
      </c>
      <c r="AC92" s="103">
        <v>22.135090000000002</v>
      </c>
      <c r="AD92" s="103">
        <v>22.384267999999999</v>
      </c>
      <c r="AE92" s="103">
        <v>22.630649999999999</v>
      </c>
      <c r="AF92" s="103">
        <v>22.897808000000001</v>
      </c>
    </row>
    <row r="93" spans="1:32" ht="15" customHeight="1">
      <c r="A93" s="3" t="s">
        <v>258</v>
      </c>
      <c r="B93" s="103">
        <v>10.496859000000001</v>
      </c>
      <c r="C93" s="103">
        <v>12.531306000000001</v>
      </c>
      <c r="D93" s="103">
        <v>14.18825</v>
      </c>
      <c r="E93" s="103">
        <v>15.491113</v>
      </c>
      <c r="F93" s="103">
        <v>16.396187000000001</v>
      </c>
      <c r="G93" s="103">
        <v>17.112494999999999</v>
      </c>
      <c r="H93" s="103">
        <v>17.610047999999999</v>
      </c>
      <c r="I93" s="103">
        <v>17.983032000000001</v>
      </c>
      <c r="J93" s="103">
        <v>18.170107000000002</v>
      </c>
      <c r="K93" s="103">
        <v>18.267681</v>
      </c>
      <c r="L93" s="103">
        <v>18.522461</v>
      </c>
      <c r="M93" s="103">
        <v>18.659571</v>
      </c>
      <c r="N93" s="103">
        <v>18.927337999999999</v>
      </c>
      <c r="O93" s="103">
        <v>19.149619999999999</v>
      </c>
      <c r="P93" s="103">
        <v>19.398731000000002</v>
      </c>
      <c r="Q93" s="103">
        <v>19.631174000000001</v>
      </c>
      <c r="R93" s="103">
        <v>19.836323</v>
      </c>
      <c r="S93" s="103">
        <v>20.019264</v>
      </c>
      <c r="T93" s="103">
        <v>20.215281000000001</v>
      </c>
      <c r="U93" s="103">
        <v>20.378378000000001</v>
      </c>
      <c r="V93" s="103">
        <v>20.633683999999999</v>
      </c>
      <c r="W93" s="103">
        <v>20.829464000000002</v>
      </c>
      <c r="X93" s="103">
        <v>21.040457</v>
      </c>
      <c r="Y93" s="103">
        <v>21.272310000000001</v>
      </c>
      <c r="Z93" s="103">
        <v>21.492653000000001</v>
      </c>
      <c r="AA93" s="103">
        <v>21.677834000000001</v>
      </c>
      <c r="AB93" s="103">
        <v>21.925964</v>
      </c>
      <c r="AC93" s="103">
        <v>22.135090000000002</v>
      </c>
      <c r="AD93" s="103">
        <v>22.384267999999999</v>
      </c>
      <c r="AE93" s="103">
        <v>22.630649999999999</v>
      </c>
      <c r="AF93" s="103">
        <v>22.897808000000001</v>
      </c>
    </row>
    <row r="94" spans="1:32" ht="15" customHeight="1">
      <c r="A94" s="3" t="s">
        <v>263</v>
      </c>
      <c r="B94" s="103">
        <v>13.755371</v>
      </c>
      <c r="C94" s="103">
        <v>15.753208000000001</v>
      </c>
      <c r="D94" s="103">
        <v>17.443404999999998</v>
      </c>
      <c r="E94" s="103">
        <v>18.777182</v>
      </c>
      <c r="F94" s="103">
        <v>19.696676</v>
      </c>
      <c r="G94" s="103">
        <v>20.424992</v>
      </c>
      <c r="H94" s="103">
        <v>20.936281000000001</v>
      </c>
      <c r="I94" s="103">
        <v>21.317719</v>
      </c>
      <c r="J94" s="103">
        <v>21.515207</v>
      </c>
      <c r="K94" s="103">
        <v>21.628643</v>
      </c>
      <c r="L94" s="103">
        <v>21.90671</v>
      </c>
      <c r="M94" s="103">
        <v>22.131070999999999</v>
      </c>
      <c r="N94" s="103">
        <v>22.484774000000002</v>
      </c>
      <c r="O94" s="103">
        <v>22.816670999999999</v>
      </c>
      <c r="P94" s="103">
        <v>23.184141</v>
      </c>
      <c r="Q94" s="103">
        <v>23.542010999999999</v>
      </c>
      <c r="R94" s="103">
        <v>23.864924999999999</v>
      </c>
      <c r="S94" s="103">
        <v>24.168671</v>
      </c>
      <c r="T94" s="103">
        <v>24.496414000000001</v>
      </c>
      <c r="U94" s="103">
        <v>24.819579999999998</v>
      </c>
      <c r="V94" s="103">
        <v>25.241244999999999</v>
      </c>
      <c r="W94" s="103">
        <v>25.620438</v>
      </c>
      <c r="X94" s="103">
        <v>26.040579000000001</v>
      </c>
      <c r="Y94" s="103">
        <v>26.495101999999999</v>
      </c>
      <c r="Z94" s="103">
        <v>26.941863999999999</v>
      </c>
      <c r="AA94" s="103">
        <v>27.347328000000001</v>
      </c>
      <c r="AB94" s="103">
        <v>27.78791</v>
      </c>
      <c r="AC94" s="103">
        <v>28.173660000000002</v>
      </c>
      <c r="AD94" s="103">
        <v>28.573902</v>
      </c>
      <c r="AE94" s="103">
        <v>28.938943999999999</v>
      </c>
      <c r="AF94" s="103">
        <v>29.276371000000001</v>
      </c>
    </row>
    <row r="95" spans="1:32" ht="15" customHeight="1">
      <c r="A95" s="3" t="s">
        <v>258</v>
      </c>
      <c r="B95" s="103">
        <v>4.5316289999999997</v>
      </c>
      <c r="C95" s="103">
        <v>5.0189890000000004</v>
      </c>
      <c r="D95" s="103">
        <v>5.4688230000000004</v>
      </c>
      <c r="E95" s="103">
        <v>5.8185359999999999</v>
      </c>
      <c r="F95" s="103">
        <v>6.0522960000000001</v>
      </c>
      <c r="G95" s="103">
        <v>6.2448699999999997</v>
      </c>
      <c r="H95" s="103">
        <v>6.3823530000000002</v>
      </c>
      <c r="I95" s="103">
        <v>6.4872920000000001</v>
      </c>
      <c r="J95" s="103">
        <v>6.5600569999999996</v>
      </c>
      <c r="K95" s="103">
        <v>6.6077240000000002</v>
      </c>
      <c r="L95" s="103">
        <v>6.7037319999999996</v>
      </c>
      <c r="M95" s="103">
        <v>6.796278</v>
      </c>
      <c r="N95" s="103">
        <v>6.9279900000000003</v>
      </c>
      <c r="O95" s="103">
        <v>7.0574789999999998</v>
      </c>
      <c r="P95" s="103">
        <v>7.1985919999999997</v>
      </c>
      <c r="Q95" s="103">
        <v>7.3339540000000003</v>
      </c>
      <c r="R95" s="103">
        <v>7.4522040000000001</v>
      </c>
      <c r="S95" s="103">
        <v>7.5639430000000001</v>
      </c>
      <c r="T95" s="103">
        <v>7.6840390000000003</v>
      </c>
      <c r="U95" s="103">
        <v>7.8060970000000003</v>
      </c>
      <c r="V95" s="103">
        <v>7.9573999999999998</v>
      </c>
      <c r="W95" s="103">
        <v>8.0986340000000006</v>
      </c>
      <c r="X95" s="103">
        <v>8.2545739999999999</v>
      </c>
      <c r="Y95" s="103">
        <v>8.42272</v>
      </c>
      <c r="Z95" s="103">
        <v>8.5882039999999993</v>
      </c>
      <c r="AA95" s="103">
        <v>8.7400699999999993</v>
      </c>
      <c r="AB95" s="103">
        <v>8.8974639999999994</v>
      </c>
      <c r="AC95" s="103">
        <v>9.0395810000000001</v>
      </c>
      <c r="AD95" s="103">
        <v>9.1864120000000007</v>
      </c>
      <c r="AE95" s="103">
        <v>9.3231540000000006</v>
      </c>
      <c r="AF95" s="103">
        <v>9.4483049999999995</v>
      </c>
    </row>
    <row r="96" spans="1:32" ht="15" customHeight="1">
      <c r="A96" s="3" t="s">
        <v>259</v>
      </c>
      <c r="B96" s="103">
        <v>9.2237419999999997</v>
      </c>
      <c r="C96" s="103">
        <v>10.734220000000001</v>
      </c>
      <c r="D96" s="103">
        <v>11.974583000000001</v>
      </c>
      <c r="E96" s="103">
        <v>12.958646</v>
      </c>
      <c r="F96" s="103">
        <v>13.644380999999999</v>
      </c>
      <c r="G96" s="103">
        <v>14.180122000000001</v>
      </c>
      <c r="H96" s="103">
        <v>14.553927</v>
      </c>
      <c r="I96" s="103">
        <v>14.830425</v>
      </c>
      <c r="J96" s="103">
        <v>14.955151000000001</v>
      </c>
      <c r="K96" s="103">
        <v>15.020918999999999</v>
      </c>
      <c r="L96" s="103">
        <v>15.202977000000001</v>
      </c>
      <c r="M96" s="103">
        <v>15.334794</v>
      </c>
      <c r="N96" s="103">
        <v>15.556784</v>
      </c>
      <c r="O96" s="103">
        <v>15.759192000000001</v>
      </c>
      <c r="P96" s="103">
        <v>15.985549000000001</v>
      </c>
      <c r="Q96" s="103">
        <v>16.208057</v>
      </c>
      <c r="R96" s="103">
        <v>16.412721999999999</v>
      </c>
      <c r="S96" s="103">
        <v>16.604728999999999</v>
      </c>
      <c r="T96" s="103">
        <v>16.812376</v>
      </c>
      <c r="U96" s="103">
        <v>17.013483000000001</v>
      </c>
      <c r="V96" s="103">
        <v>17.283843999999998</v>
      </c>
      <c r="W96" s="103">
        <v>17.521805000000001</v>
      </c>
      <c r="X96" s="103">
        <v>17.786004999999999</v>
      </c>
      <c r="Y96" s="103">
        <v>18.072382000000001</v>
      </c>
      <c r="Z96" s="103">
        <v>18.353660999999999</v>
      </c>
      <c r="AA96" s="103">
        <v>18.607258000000002</v>
      </c>
      <c r="AB96" s="103">
        <v>18.890447999999999</v>
      </c>
      <c r="AC96" s="103">
        <v>19.134079</v>
      </c>
      <c r="AD96" s="103">
        <v>19.387488999999999</v>
      </c>
      <c r="AE96" s="103">
        <v>19.615788999999999</v>
      </c>
      <c r="AF96" s="103">
        <v>19.828066</v>
      </c>
    </row>
    <row r="97" spans="1:32" ht="15" customHeight="1">
      <c r="A97" s="3" t="s">
        <v>260</v>
      </c>
      <c r="B97" s="103">
        <v>0</v>
      </c>
      <c r="C97" s="103">
        <v>0</v>
      </c>
      <c r="D97" s="103">
        <v>0</v>
      </c>
      <c r="E97" s="103">
        <v>0</v>
      </c>
      <c r="F97" s="103">
        <v>0</v>
      </c>
      <c r="G97" s="103">
        <v>0</v>
      </c>
      <c r="H97" s="103">
        <v>0</v>
      </c>
      <c r="I97" s="103">
        <v>0</v>
      </c>
      <c r="J97" s="103">
        <v>0</v>
      </c>
      <c r="K97" s="103">
        <v>0</v>
      </c>
      <c r="L97" s="103">
        <v>0</v>
      </c>
      <c r="M97" s="103">
        <v>0</v>
      </c>
      <c r="N97" s="103">
        <v>0</v>
      </c>
      <c r="O97" s="103">
        <v>0</v>
      </c>
      <c r="P97" s="103">
        <v>0</v>
      </c>
      <c r="Q97" s="103">
        <v>0</v>
      </c>
      <c r="R97" s="103">
        <v>0</v>
      </c>
      <c r="S97" s="103">
        <v>0</v>
      </c>
      <c r="T97" s="103">
        <v>0</v>
      </c>
      <c r="U97" s="103">
        <v>0</v>
      </c>
      <c r="V97" s="103">
        <v>0</v>
      </c>
      <c r="W97" s="103">
        <v>0</v>
      </c>
      <c r="X97" s="103">
        <v>0</v>
      </c>
      <c r="Y97" s="103">
        <v>0</v>
      </c>
      <c r="Z97" s="103">
        <v>0</v>
      </c>
      <c r="AA97" s="103">
        <v>0</v>
      </c>
      <c r="AB97" s="103">
        <v>0</v>
      </c>
      <c r="AC97" s="103">
        <v>0</v>
      </c>
      <c r="AD97" s="103">
        <v>0</v>
      </c>
      <c r="AE97" s="103">
        <v>0</v>
      </c>
      <c r="AF97" s="103">
        <v>0</v>
      </c>
    </row>
    <row r="98" spans="1:32" ht="15" customHeight="1">
      <c r="A98" s="3" t="s">
        <v>261</v>
      </c>
      <c r="B98" s="103">
        <v>0</v>
      </c>
      <c r="C98" s="103">
        <v>0</v>
      </c>
      <c r="D98" s="103">
        <v>0</v>
      </c>
      <c r="E98" s="103">
        <v>0</v>
      </c>
      <c r="F98" s="103">
        <v>0</v>
      </c>
      <c r="G98" s="103">
        <v>0</v>
      </c>
      <c r="H98" s="103">
        <v>0</v>
      </c>
      <c r="I98" s="103">
        <v>0</v>
      </c>
      <c r="J98" s="103">
        <v>0</v>
      </c>
      <c r="K98" s="103">
        <v>0</v>
      </c>
      <c r="L98" s="103">
        <v>0</v>
      </c>
      <c r="M98" s="103">
        <v>0</v>
      </c>
      <c r="N98" s="103">
        <v>0</v>
      </c>
      <c r="O98" s="103">
        <v>0</v>
      </c>
      <c r="P98" s="103">
        <v>0</v>
      </c>
      <c r="Q98" s="103">
        <v>0</v>
      </c>
      <c r="R98" s="103">
        <v>0</v>
      </c>
      <c r="S98" s="103">
        <v>0</v>
      </c>
      <c r="T98" s="103">
        <v>0</v>
      </c>
      <c r="U98" s="103">
        <v>0</v>
      </c>
      <c r="V98" s="103">
        <v>0</v>
      </c>
      <c r="W98" s="103">
        <v>0</v>
      </c>
      <c r="X98" s="103">
        <v>0</v>
      </c>
      <c r="Y98" s="103">
        <v>0</v>
      </c>
      <c r="Z98" s="103">
        <v>0</v>
      </c>
      <c r="AA98" s="103">
        <v>0</v>
      </c>
      <c r="AB98" s="103">
        <v>0</v>
      </c>
      <c r="AC98" s="103">
        <v>0</v>
      </c>
      <c r="AD98" s="103">
        <v>0</v>
      </c>
      <c r="AE98" s="103">
        <v>0</v>
      </c>
      <c r="AF98" s="103">
        <v>0</v>
      </c>
    </row>
    <row r="99" spans="1:32" ht="15" customHeight="1">
      <c r="A99" s="28" t="s">
        <v>264</v>
      </c>
      <c r="B99" s="104">
        <v>195.878433</v>
      </c>
      <c r="C99" s="104">
        <v>196.62325999999999</v>
      </c>
      <c r="D99" s="104">
        <v>199.51603700000001</v>
      </c>
      <c r="E99" s="104">
        <v>200.52346800000001</v>
      </c>
      <c r="F99" s="104">
        <v>200.21253999999999</v>
      </c>
      <c r="G99" s="104">
        <v>199.85818499999999</v>
      </c>
      <c r="H99" s="104">
        <v>198.969528</v>
      </c>
      <c r="I99" s="104">
        <v>197.705521</v>
      </c>
      <c r="J99" s="104">
        <v>196.210632</v>
      </c>
      <c r="K99" s="104">
        <v>194.54727199999999</v>
      </c>
      <c r="L99" s="104">
        <v>193.28450000000001</v>
      </c>
      <c r="M99" s="104">
        <v>192.31613200000001</v>
      </c>
      <c r="N99" s="104">
        <v>191.53064000000001</v>
      </c>
      <c r="O99" s="104">
        <v>190.79461699999999</v>
      </c>
      <c r="P99" s="104">
        <v>190.19899000000001</v>
      </c>
      <c r="Q99" s="104">
        <v>189.47903400000001</v>
      </c>
      <c r="R99" s="104">
        <v>188.410889</v>
      </c>
      <c r="S99" s="104">
        <v>187.227859</v>
      </c>
      <c r="T99" s="104">
        <v>186.16619900000001</v>
      </c>
      <c r="U99" s="104">
        <v>185.21444700000001</v>
      </c>
      <c r="V99" s="104">
        <v>184.39797999999999</v>
      </c>
      <c r="W99" s="104">
        <v>183.612289</v>
      </c>
      <c r="X99" s="104">
        <v>182.97316000000001</v>
      </c>
      <c r="Y99" s="104">
        <v>182.42952</v>
      </c>
      <c r="Z99" s="104">
        <v>181.83725000000001</v>
      </c>
      <c r="AA99" s="104">
        <v>181.13038599999999</v>
      </c>
      <c r="AB99" s="104">
        <v>180.36381499999999</v>
      </c>
      <c r="AC99" s="104">
        <v>179.56512499999999</v>
      </c>
      <c r="AD99" s="104">
        <v>178.86364699999999</v>
      </c>
      <c r="AE99" s="104">
        <v>178.15422100000001</v>
      </c>
      <c r="AF99" s="104">
        <v>177.36492899999999</v>
      </c>
    </row>
    <row r="100" spans="1:32" ht="15" customHeight="1">
      <c r="A100" s="3" t="s">
        <v>265</v>
      </c>
      <c r="B100" s="103">
        <v>158.50086999999999</v>
      </c>
      <c r="C100" s="103">
        <v>158.85093699999999</v>
      </c>
      <c r="D100" s="103">
        <v>160.930328</v>
      </c>
      <c r="E100" s="103">
        <v>161.48263499999999</v>
      </c>
      <c r="F100" s="103">
        <v>160.97103899999999</v>
      </c>
      <c r="G100" s="103">
        <v>160.424072</v>
      </c>
      <c r="H100" s="103">
        <v>159.44854699999999</v>
      </c>
      <c r="I100" s="103">
        <v>158.17375200000001</v>
      </c>
      <c r="J100" s="103">
        <v>156.716599</v>
      </c>
      <c r="K100" s="103">
        <v>155.12780799999999</v>
      </c>
      <c r="L100" s="103">
        <v>153.86106899999999</v>
      </c>
      <c r="M100" s="103">
        <v>152.830399</v>
      </c>
      <c r="N100" s="103">
        <v>151.946167</v>
      </c>
      <c r="O100" s="103">
        <v>151.10199</v>
      </c>
      <c r="P100" s="103">
        <v>150.369553</v>
      </c>
      <c r="Q100" s="103">
        <v>149.539368</v>
      </c>
      <c r="R100" s="103">
        <v>148.43559300000001</v>
      </c>
      <c r="S100" s="103">
        <v>147.24319499999999</v>
      </c>
      <c r="T100" s="103">
        <v>146.148132</v>
      </c>
      <c r="U100" s="103">
        <v>145.14093</v>
      </c>
      <c r="V100" s="103">
        <v>144.24101300000001</v>
      </c>
      <c r="W100" s="103">
        <v>143.36621099999999</v>
      </c>
      <c r="X100" s="103">
        <v>142.60664399999999</v>
      </c>
      <c r="Y100" s="103">
        <v>141.92198200000001</v>
      </c>
      <c r="Z100" s="103">
        <v>141.19992099999999</v>
      </c>
      <c r="AA100" s="103">
        <v>140.38952599999999</v>
      </c>
      <c r="AB100" s="103">
        <v>139.53379799999999</v>
      </c>
      <c r="AC100" s="103">
        <v>138.654312</v>
      </c>
      <c r="AD100" s="103">
        <v>137.85089099999999</v>
      </c>
      <c r="AE100" s="103">
        <v>137.042236</v>
      </c>
      <c r="AF100" s="103">
        <v>136.17318700000001</v>
      </c>
    </row>
    <row r="101" spans="1:32" ht="15" customHeight="1">
      <c r="A101" s="3" t="s">
        <v>230</v>
      </c>
      <c r="B101" s="103">
        <v>37.377560000000003</v>
      </c>
      <c r="C101" s="103">
        <v>37.772326999999997</v>
      </c>
      <c r="D101" s="103">
        <v>38.585709000000001</v>
      </c>
      <c r="E101" s="103">
        <v>39.040829000000002</v>
      </c>
      <c r="F101" s="103">
        <v>39.241504999999997</v>
      </c>
      <c r="G101" s="103">
        <v>39.434113000000004</v>
      </c>
      <c r="H101" s="103">
        <v>39.520985000000003</v>
      </c>
      <c r="I101" s="103">
        <v>39.531768999999997</v>
      </c>
      <c r="J101" s="103">
        <v>39.494030000000002</v>
      </c>
      <c r="K101" s="103">
        <v>39.419463999999998</v>
      </c>
      <c r="L101" s="103">
        <v>39.423434999999998</v>
      </c>
      <c r="M101" s="103">
        <v>39.485728999999999</v>
      </c>
      <c r="N101" s="103">
        <v>39.584468999999999</v>
      </c>
      <c r="O101" s="103">
        <v>39.692627000000002</v>
      </c>
      <c r="P101" s="103">
        <v>39.829436999999999</v>
      </c>
      <c r="Q101" s="103">
        <v>39.939667</v>
      </c>
      <c r="R101" s="103">
        <v>39.975292000000003</v>
      </c>
      <c r="S101" s="103">
        <v>39.984665</v>
      </c>
      <c r="T101" s="103">
        <v>40.018070000000002</v>
      </c>
      <c r="U101" s="103">
        <v>40.073517000000002</v>
      </c>
      <c r="V101" s="103">
        <v>40.156970999999999</v>
      </c>
      <c r="W101" s="103">
        <v>40.246082000000001</v>
      </c>
      <c r="X101" s="103">
        <v>40.366515999999997</v>
      </c>
      <c r="Y101" s="103">
        <v>40.507537999999997</v>
      </c>
      <c r="Z101" s="103">
        <v>40.637332999999998</v>
      </c>
      <c r="AA101" s="103">
        <v>40.740864000000002</v>
      </c>
      <c r="AB101" s="103">
        <v>40.830013000000001</v>
      </c>
      <c r="AC101" s="103">
        <v>40.910809</v>
      </c>
      <c r="AD101" s="103">
        <v>41.012756000000003</v>
      </c>
      <c r="AE101" s="103">
        <v>41.111984</v>
      </c>
      <c r="AF101" s="103">
        <v>41.191741999999998</v>
      </c>
    </row>
    <row r="102" spans="1:32" ht="15" customHeight="1">
      <c r="A102" s="3" t="s">
        <v>266</v>
      </c>
      <c r="B102" s="103">
        <v>121.230232</v>
      </c>
      <c r="C102" s="103">
        <v>123.41349</v>
      </c>
      <c r="D102" s="103">
        <v>124.808815</v>
      </c>
      <c r="E102" s="103">
        <v>125.809372</v>
      </c>
      <c r="F102" s="103">
        <v>126.417946</v>
      </c>
      <c r="G102" s="103">
        <v>126.722633</v>
      </c>
      <c r="H102" s="103">
        <v>126.869118</v>
      </c>
      <c r="I102" s="103">
        <v>126.530586</v>
      </c>
      <c r="J102" s="103">
        <v>126.27449</v>
      </c>
      <c r="K102" s="103">
        <v>126.069069</v>
      </c>
      <c r="L102" s="103">
        <v>125.861351</v>
      </c>
      <c r="M102" s="103">
        <v>125.68834699999999</v>
      </c>
      <c r="N102" s="103">
        <v>125.50939200000001</v>
      </c>
      <c r="O102" s="103">
        <v>125.369331</v>
      </c>
      <c r="P102" s="103">
        <v>125.311577</v>
      </c>
      <c r="Q102" s="103">
        <v>125.20497899999999</v>
      </c>
      <c r="R102" s="103">
        <v>125.04941599999999</v>
      </c>
      <c r="S102" s="103">
        <v>124.908188</v>
      </c>
      <c r="T102" s="103">
        <v>124.79901099999999</v>
      </c>
      <c r="U102" s="103">
        <v>124.680077</v>
      </c>
      <c r="V102" s="103">
        <v>124.553299</v>
      </c>
      <c r="W102" s="103">
        <v>124.475166</v>
      </c>
      <c r="X102" s="103">
        <v>124.449707</v>
      </c>
      <c r="Y102" s="103">
        <v>124.378922</v>
      </c>
      <c r="Z102" s="103">
        <v>124.373749</v>
      </c>
      <c r="AA102" s="103">
        <v>124.450417</v>
      </c>
      <c r="AB102" s="103">
        <v>124.521744</v>
      </c>
      <c r="AC102" s="103">
        <v>124.56632999999999</v>
      </c>
      <c r="AD102" s="103">
        <v>124.59491</v>
      </c>
      <c r="AE102" s="103">
        <v>124.56950399999999</v>
      </c>
      <c r="AF102" s="103">
        <v>124.50266999999999</v>
      </c>
    </row>
    <row r="103" spans="1:32" ht="15" customHeight="1">
      <c r="A103" s="3" t="s">
        <v>267</v>
      </c>
      <c r="B103" s="103">
        <v>706.278503</v>
      </c>
      <c r="C103" s="103">
        <v>761.89276099999995</v>
      </c>
      <c r="D103" s="103">
        <v>756.58319100000006</v>
      </c>
      <c r="E103" s="103">
        <v>717.93926999999996</v>
      </c>
      <c r="F103" s="103">
        <v>680.35809300000005</v>
      </c>
      <c r="G103" s="103">
        <v>664.90368699999999</v>
      </c>
      <c r="H103" s="103">
        <v>623.40405299999998</v>
      </c>
      <c r="I103" s="103">
        <v>617.93188499999997</v>
      </c>
      <c r="J103" s="103">
        <v>616.83618200000001</v>
      </c>
      <c r="K103" s="103">
        <v>616.28979500000003</v>
      </c>
      <c r="L103" s="103">
        <v>611.48107900000002</v>
      </c>
      <c r="M103" s="103">
        <v>612.70678699999996</v>
      </c>
      <c r="N103" s="103">
        <v>617.87091099999998</v>
      </c>
      <c r="O103" s="103">
        <v>620.41186500000003</v>
      </c>
      <c r="P103" s="103">
        <v>622.57678199999998</v>
      </c>
      <c r="Q103" s="103">
        <v>627.44311500000003</v>
      </c>
      <c r="R103" s="103">
        <v>630.63568099999998</v>
      </c>
      <c r="S103" s="103">
        <v>634.87542699999995</v>
      </c>
      <c r="T103" s="103">
        <v>639.709656</v>
      </c>
      <c r="U103" s="103">
        <v>643.97503700000004</v>
      </c>
      <c r="V103" s="103">
        <v>650.73565699999995</v>
      </c>
      <c r="W103" s="103">
        <v>654.635986</v>
      </c>
      <c r="X103" s="103">
        <v>660.259277</v>
      </c>
      <c r="Y103" s="103">
        <v>668.15380900000002</v>
      </c>
      <c r="Z103" s="103">
        <v>676.05200200000002</v>
      </c>
      <c r="AA103" s="103">
        <v>681.38519299999996</v>
      </c>
      <c r="AB103" s="103">
        <v>689.32605000000001</v>
      </c>
      <c r="AC103" s="103">
        <v>693.73651099999995</v>
      </c>
      <c r="AD103" s="103">
        <v>699.61627199999998</v>
      </c>
      <c r="AE103" s="103">
        <v>706.64727800000003</v>
      </c>
      <c r="AF103" s="103">
        <v>714.58917199999996</v>
      </c>
    </row>
    <row r="104" spans="1:32">
      <c r="A104" s="117" t="s">
        <v>118</v>
      </c>
      <c r="B104" s="118">
        <v>26887.523438</v>
      </c>
      <c r="C104" s="118">
        <v>26877.076172000001</v>
      </c>
      <c r="D104" s="118">
        <v>26829.226562</v>
      </c>
      <c r="E104" s="118">
        <v>26694.490234000001</v>
      </c>
      <c r="F104" s="118">
        <v>26553.755859000001</v>
      </c>
      <c r="G104" s="118">
        <v>26447.224609000001</v>
      </c>
      <c r="H104" s="118">
        <v>26318.798827999999</v>
      </c>
      <c r="I104" s="118">
        <v>26233.482422000001</v>
      </c>
      <c r="J104" s="118">
        <v>26136.667968999998</v>
      </c>
      <c r="K104" s="118">
        <v>26073.175781000002</v>
      </c>
      <c r="L104" s="118">
        <v>26040.378906000002</v>
      </c>
      <c r="M104" s="118">
        <v>26036.007812</v>
      </c>
      <c r="N104" s="118">
        <v>26048.673827999999</v>
      </c>
      <c r="O104" s="118">
        <v>26045.699218999998</v>
      </c>
      <c r="P104" s="118">
        <v>26049.929688</v>
      </c>
      <c r="Q104" s="118">
        <v>26073.371093999998</v>
      </c>
      <c r="R104" s="118">
        <v>26117.027343999998</v>
      </c>
      <c r="S104" s="118">
        <v>26168.205077999999</v>
      </c>
      <c r="T104" s="118">
        <v>26252.095702999999</v>
      </c>
      <c r="U104" s="118">
        <v>26357.855468999998</v>
      </c>
      <c r="V104" s="118">
        <v>26495.148438</v>
      </c>
      <c r="W104" s="118">
        <v>26628.214843999998</v>
      </c>
      <c r="X104" s="118">
        <v>26761.560547000001</v>
      </c>
      <c r="Y104" s="118">
        <v>26890.779297000001</v>
      </c>
      <c r="Z104" s="118">
        <v>27014.306640999999</v>
      </c>
      <c r="AA104" s="118">
        <v>27151.132812</v>
      </c>
      <c r="AB104" s="118">
        <v>27297.179688</v>
      </c>
      <c r="AC104" s="118">
        <v>27447.378906000002</v>
      </c>
      <c r="AD104" s="119">
        <v>3.614E-3</v>
      </c>
      <c r="AE104" s="35">
        <v>25468.285156000002</v>
      </c>
      <c r="AF104" s="35">
        <v>25620.25</v>
      </c>
    </row>
  </sheetData>
  <mergeCells count="1">
    <mergeCell ref="A104:AD104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I59"/>
  <sheetViews>
    <sheetView workbookViewId="0">
      <pane xSplit="3" ySplit="3" topLeftCell="V4" activePane="bottomRight" state="frozen"/>
      <selection pane="topRight" activeCell="D1" sqref="D1"/>
      <selection pane="bottomLeft" activeCell="A5" sqref="A5"/>
      <selection pane="bottomRight" activeCell="C15" sqref="C15"/>
    </sheetView>
  </sheetViews>
  <sheetFormatPr defaultRowHeight="12.25"/>
  <cols>
    <col min="1" max="1" width="39" customWidth="1"/>
  </cols>
  <sheetData>
    <row r="1" spans="1:35" ht="16">
      <c r="A1" s="27" t="s">
        <v>119</v>
      </c>
    </row>
    <row r="2" spans="1:35">
      <c r="A2" s="1" t="s">
        <v>120</v>
      </c>
    </row>
    <row r="3" spans="1:35" ht="13" thickBot="1">
      <c r="A3" s="2" t="s">
        <v>121</v>
      </c>
      <c r="B3" s="2">
        <v>2017</v>
      </c>
      <c r="C3" s="2">
        <v>2018</v>
      </c>
      <c r="D3" s="2">
        <v>2019</v>
      </c>
      <c r="E3" s="74">
        <v>2020</v>
      </c>
      <c r="F3" s="2">
        <v>2021</v>
      </c>
      <c r="G3" s="2">
        <v>2022</v>
      </c>
      <c r="H3" s="2">
        <v>2023</v>
      </c>
      <c r="I3" s="2">
        <v>2024</v>
      </c>
      <c r="J3" s="2">
        <v>2025</v>
      </c>
      <c r="K3" s="2">
        <v>2026</v>
      </c>
      <c r="L3" s="2">
        <v>2027</v>
      </c>
      <c r="M3" s="2">
        <v>2028</v>
      </c>
      <c r="N3" s="2">
        <v>2029</v>
      </c>
      <c r="O3" s="2">
        <v>2030</v>
      </c>
      <c r="P3" s="2">
        <v>2031</v>
      </c>
      <c r="Q3" s="2">
        <v>2032</v>
      </c>
      <c r="R3" s="2">
        <v>2033</v>
      </c>
      <c r="S3" s="2">
        <v>2034</v>
      </c>
      <c r="T3" s="2">
        <v>2035</v>
      </c>
      <c r="U3" s="2">
        <v>2036</v>
      </c>
      <c r="V3" s="2">
        <v>2037</v>
      </c>
      <c r="W3" s="2">
        <v>2038</v>
      </c>
      <c r="X3" s="2">
        <v>2039</v>
      </c>
      <c r="Y3" s="2">
        <v>2040</v>
      </c>
      <c r="Z3" s="2">
        <v>2041</v>
      </c>
      <c r="AA3" s="2">
        <v>2042</v>
      </c>
      <c r="AB3" s="2">
        <v>2043</v>
      </c>
      <c r="AC3" s="2">
        <v>2044</v>
      </c>
      <c r="AD3" s="2">
        <v>2045</v>
      </c>
      <c r="AE3" s="2">
        <v>2046</v>
      </c>
      <c r="AF3" s="2">
        <v>2047</v>
      </c>
      <c r="AG3" s="2">
        <v>2048</v>
      </c>
      <c r="AH3" s="2">
        <v>2049</v>
      </c>
      <c r="AI3" s="2">
        <v>2050</v>
      </c>
    </row>
    <row r="4" spans="1:35" ht="13" thickTop="1">
      <c r="A4" s="28" t="s">
        <v>122</v>
      </c>
      <c r="B4" s="35">
        <v>17096.179688</v>
      </c>
      <c r="C4" s="35">
        <v>17581.587890999999</v>
      </c>
      <c r="D4" s="35">
        <v>18098.652343999998</v>
      </c>
      <c r="E4" s="35">
        <v>18171.386718999998</v>
      </c>
      <c r="F4" s="35">
        <v>18739.230468999998</v>
      </c>
      <c r="G4" s="35">
        <v>19535.0625</v>
      </c>
      <c r="H4" s="35">
        <v>20170.175781000002</v>
      </c>
      <c r="I4" s="35">
        <v>20682.980468999998</v>
      </c>
      <c r="J4" s="35">
        <v>21192.648438</v>
      </c>
      <c r="K4" s="35">
        <v>21653.730468999998</v>
      </c>
      <c r="L4" s="35">
        <v>22078.480468999998</v>
      </c>
      <c r="M4" s="35">
        <v>22477.355468999998</v>
      </c>
      <c r="N4" s="35">
        <v>22858.132812</v>
      </c>
      <c r="O4" s="35">
        <v>23288.818359000001</v>
      </c>
      <c r="P4" s="35">
        <v>23759.802734000001</v>
      </c>
      <c r="Q4" s="35">
        <v>24256.835938</v>
      </c>
      <c r="R4" s="35">
        <v>24769.533202999999</v>
      </c>
      <c r="S4" s="35">
        <v>25310.607422000001</v>
      </c>
      <c r="T4" s="35">
        <v>25841.998047000001</v>
      </c>
      <c r="U4" s="35">
        <v>26331.703125</v>
      </c>
      <c r="V4" s="35">
        <v>26809.158202999999</v>
      </c>
      <c r="W4" s="35">
        <v>27307.626952999999</v>
      </c>
      <c r="X4" s="35">
        <v>27826.453125</v>
      </c>
      <c r="Y4" s="35">
        <v>28370.613281000002</v>
      </c>
      <c r="Z4" s="35">
        <v>28925.115234000001</v>
      </c>
      <c r="AA4" s="35">
        <v>29509.078125</v>
      </c>
      <c r="AB4" s="35">
        <v>30115.902343999998</v>
      </c>
      <c r="AC4" s="35">
        <v>30722.546875</v>
      </c>
      <c r="AD4" s="35">
        <v>31317.330077999999</v>
      </c>
      <c r="AE4" s="35">
        <v>31908.9375</v>
      </c>
      <c r="AF4" s="35">
        <v>32501.925781000002</v>
      </c>
      <c r="AG4" s="35">
        <v>33120.199219000002</v>
      </c>
      <c r="AH4" s="35">
        <v>33745.574219000002</v>
      </c>
      <c r="AI4" s="35">
        <v>34364.589844000002</v>
      </c>
    </row>
    <row r="5" spans="1:35">
      <c r="A5" s="28" t="s">
        <v>123</v>
      </c>
    </row>
    <row r="6" spans="1:35">
      <c r="A6" s="3" t="s">
        <v>124</v>
      </c>
      <c r="B6" s="33">
        <v>11890.700194999999</v>
      </c>
      <c r="C6" s="33">
        <v>12179.525390999999</v>
      </c>
      <c r="D6" s="33">
        <v>12461.764648</v>
      </c>
      <c r="E6" s="33">
        <v>12557.270508</v>
      </c>
      <c r="F6" s="33">
        <v>12903.865234000001</v>
      </c>
      <c r="G6" s="33">
        <v>13414.222656</v>
      </c>
      <c r="H6" s="33">
        <v>13844.089844</v>
      </c>
      <c r="I6" s="33">
        <v>14203.004883</v>
      </c>
      <c r="J6" s="33">
        <v>14554.882812</v>
      </c>
      <c r="K6" s="33">
        <v>14919.525390999999</v>
      </c>
      <c r="L6" s="33">
        <v>15294.282227</v>
      </c>
      <c r="M6" s="33">
        <v>15666.987305000001</v>
      </c>
      <c r="N6" s="33">
        <v>16047.299805000001</v>
      </c>
      <c r="O6" s="33">
        <v>16466.035156000002</v>
      </c>
      <c r="P6" s="33">
        <v>16916.582031000002</v>
      </c>
      <c r="Q6" s="33">
        <v>17368.457031000002</v>
      </c>
      <c r="R6" s="33">
        <v>17825.175781000002</v>
      </c>
      <c r="S6" s="33">
        <v>18295.669922000001</v>
      </c>
      <c r="T6" s="33">
        <v>18760.757812</v>
      </c>
      <c r="U6" s="33">
        <v>19203.412109000001</v>
      </c>
      <c r="V6" s="33">
        <v>19623.150390999999</v>
      </c>
      <c r="W6" s="33">
        <v>20051.341797000001</v>
      </c>
      <c r="X6" s="33">
        <v>20493.957031000002</v>
      </c>
      <c r="Y6" s="33">
        <v>20943.1875</v>
      </c>
      <c r="Z6" s="33">
        <v>21395.675781000002</v>
      </c>
      <c r="AA6" s="33">
        <v>21869.087890999999</v>
      </c>
      <c r="AB6" s="33">
        <v>22348.296875</v>
      </c>
      <c r="AC6" s="33">
        <v>22819.150390999999</v>
      </c>
      <c r="AD6" s="33">
        <v>23291.439452999999</v>
      </c>
      <c r="AE6" s="33">
        <v>23759.302734000001</v>
      </c>
      <c r="AF6" s="33">
        <v>24230.296875</v>
      </c>
      <c r="AG6" s="33">
        <v>24723.117188</v>
      </c>
      <c r="AH6" s="33">
        <v>25228.609375</v>
      </c>
      <c r="AI6" s="33">
        <v>25740.035156000002</v>
      </c>
    </row>
    <row r="7" spans="1:35">
      <c r="A7" s="3" t="s">
        <v>452</v>
      </c>
      <c r="B7" s="33">
        <v>2314.2192380000001</v>
      </c>
      <c r="C7" s="33">
        <v>2449.719971</v>
      </c>
      <c r="D7" s="33">
        <v>2614.9819339999999</v>
      </c>
      <c r="E7" s="33">
        <v>2574.9560550000001</v>
      </c>
      <c r="F7" s="33">
        <v>2568.4560550000001</v>
      </c>
      <c r="G7" s="33">
        <v>2705.1672359999998</v>
      </c>
      <c r="H7" s="33">
        <v>2853.6103520000001</v>
      </c>
      <c r="I7" s="33">
        <v>2987.4804690000001</v>
      </c>
      <c r="J7" s="33">
        <v>3130.9191890000002</v>
      </c>
      <c r="K7" s="33">
        <v>3260.7497560000002</v>
      </c>
      <c r="L7" s="33">
        <v>3368.663818</v>
      </c>
      <c r="M7" s="33">
        <v>3466.2509770000001</v>
      </c>
      <c r="N7" s="33">
        <v>3560.4804690000001</v>
      </c>
      <c r="O7" s="33">
        <v>3661.841797</v>
      </c>
      <c r="P7" s="33">
        <v>3772.0590820000002</v>
      </c>
      <c r="Q7" s="33">
        <v>3884.7072750000002</v>
      </c>
      <c r="R7" s="33">
        <v>4004.7854000000002</v>
      </c>
      <c r="S7" s="33">
        <v>4139.2255859999996</v>
      </c>
      <c r="T7" s="33">
        <v>4269.3930659999996</v>
      </c>
      <c r="U7" s="33">
        <v>4370.7998049999997</v>
      </c>
      <c r="V7" s="33">
        <v>4464.2744140000004</v>
      </c>
      <c r="W7" s="33">
        <v>4573.2407229999999</v>
      </c>
      <c r="X7" s="33">
        <v>4690.5195309999999</v>
      </c>
      <c r="Y7" s="33">
        <v>4816.0815430000002</v>
      </c>
      <c r="Z7" s="33">
        <v>4950.2680659999996</v>
      </c>
      <c r="AA7" s="33">
        <v>5091.3847660000001</v>
      </c>
      <c r="AB7" s="33">
        <v>5241.5141599999997</v>
      </c>
      <c r="AC7" s="33">
        <v>5388.3178710000002</v>
      </c>
      <c r="AD7" s="33">
        <v>5530.0185549999997</v>
      </c>
      <c r="AE7" s="33">
        <v>5670.9877930000002</v>
      </c>
      <c r="AF7" s="33">
        <v>5814.2358400000003</v>
      </c>
      <c r="AG7" s="33">
        <v>5968.9804690000001</v>
      </c>
      <c r="AH7" s="33">
        <v>6126.9677730000003</v>
      </c>
      <c r="AI7" s="33">
        <v>6279.0976559999999</v>
      </c>
    </row>
    <row r="8" spans="1:35">
      <c r="A8" s="3" t="s">
        <v>125</v>
      </c>
      <c r="B8" s="33">
        <v>2903.3344729999999</v>
      </c>
      <c r="C8" s="33">
        <v>2958.2539059999999</v>
      </c>
      <c r="D8" s="33">
        <v>3028.1987300000001</v>
      </c>
      <c r="E8" s="33">
        <v>3367.2709960000002</v>
      </c>
      <c r="F8" s="33">
        <v>3378.3308109999998</v>
      </c>
      <c r="G8" s="33">
        <v>3386.3442380000001</v>
      </c>
      <c r="H8" s="33">
        <v>3387.0803219999998</v>
      </c>
      <c r="I8" s="33">
        <v>3406.7304690000001</v>
      </c>
      <c r="J8" s="33">
        <v>3430.9895019999999</v>
      </c>
      <c r="K8" s="33">
        <v>3449.8312989999999</v>
      </c>
      <c r="L8" s="33">
        <v>3470.3134770000001</v>
      </c>
      <c r="M8" s="33">
        <v>3493.476318</v>
      </c>
      <c r="N8" s="33">
        <v>3509.1091310000002</v>
      </c>
      <c r="O8" s="33">
        <v>3530.5397950000001</v>
      </c>
      <c r="P8" s="33">
        <v>3550.7333979999999</v>
      </c>
      <c r="Q8" s="33">
        <v>3576.569336</v>
      </c>
      <c r="R8" s="33">
        <v>3602.9956050000001</v>
      </c>
      <c r="S8" s="33">
        <v>3631.4091800000001</v>
      </c>
      <c r="T8" s="33">
        <v>3660.98999</v>
      </c>
      <c r="U8" s="33">
        <v>3689.7619629999999</v>
      </c>
      <c r="V8" s="33">
        <v>3714.9580080000001</v>
      </c>
      <c r="W8" s="33">
        <v>3738.7917480000001</v>
      </c>
      <c r="X8" s="33">
        <v>3762.1831050000001</v>
      </c>
      <c r="Y8" s="33">
        <v>3792.8999020000001</v>
      </c>
      <c r="Z8" s="33">
        <v>3818.2927249999998</v>
      </c>
      <c r="AA8" s="33">
        <v>3847.5812989999999</v>
      </c>
      <c r="AB8" s="33">
        <v>3880.5026859999998</v>
      </c>
      <c r="AC8" s="33">
        <v>3916.3339839999999</v>
      </c>
      <c r="AD8" s="33">
        <v>3952.1430660000001</v>
      </c>
      <c r="AE8" s="33">
        <v>3987.0783689999998</v>
      </c>
      <c r="AF8" s="33">
        <v>4020.102539</v>
      </c>
      <c r="AG8" s="33">
        <v>4052.8195799999999</v>
      </c>
      <c r="AH8" s="33">
        <v>4087.2089839999999</v>
      </c>
      <c r="AI8" s="33">
        <v>4123.1528319999998</v>
      </c>
    </row>
    <row r="9" spans="1:35">
      <c r="A9" s="3" t="s">
        <v>126</v>
      </c>
      <c r="B9" s="33">
        <v>2191.4106449999999</v>
      </c>
      <c r="C9" s="33">
        <v>2310.2080080000001</v>
      </c>
      <c r="D9" s="33">
        <v>2459.330078</v>
      </c>
      <c r="E9" s="33">
        <v>2197.998779</v>
      </c>
      <c r="F9" s="33">
        <v>2412.930664</v>
      </c>
      <c r="G9" s="33">
        <v>2658.7460940000001</v>
      </c>
      <c r="H9" s="33">
        <v>2857.7219239999999</v>
      </c>
      <c r="I9" s="33">
        <v>3021.494385</v>
      </c>
      <c r="J9" s="33">
        <v>3172.6489259999998</v>
      </c>
      <c r="K9" s="33">
        <v>3289.8247070000002</v>
      </c>
      <c r="L9" s="33">
        <v>3378.3544919999999</v>
      </c>
      <c r="M9" s="33">
        <v>3453.905029</v>
      </c>
      <c r="N9" s="33">
        <v>3520.8640140000002</v>
      </c>
      <c r="O9" s="33">
        <v>3587.77124</v>
      </c>
      <c r="P9" s="33">
        <v>3660.3352049999999</v>
      </c>
      <c r="Q9" s="33">
        <v>3739.2890619999998</v>
      </c>
      <c r="R9" s="33">
        <v>3825.3083499999998</v>
      </c>
      <c r="S9" s="33">
        <v>3925.4877929999998</v>
      </c>
      <c r="T9" s="33">
        <v>4026.4125979999999</v>
      </c>
      <c r="U9" s="33">
        <v>4127.0073240000002</v>
      </c>
      <c r="V9" s="33">
        <v>4231.3559569999998</v>
      </c>
      <c r="W9" s="33">
        <v>4335.4907229999999</v>
      </c>
      <c r="X9" s="33">
        <v>4450.3515619999998</v>
      </c>
      <c r="Y9" s="33">
        <v>4567.3305659999996</v>
      </c>
      <c r="Z9" s="33">
        <v>4688.9340819999998</v>
      </c>
      <c r="AA9" s="33">
        <v>4824.3129879999997</v>
      </c>
      <c r="AB9" s="33">
        <v>4967.2880859999996</v>
      </c>
      <c r="AC9" s="33">
        <v>5118.5419920000004</v>
      </c>
      <c r="AD9" s="33">
        <v>5266.9223629999997</v>
      </c>
      <c r="AE9" s="33">
        <v>5423.6899409999996</v>
      </c>
      <c r="AF9" s="33">
        <v>5584.9438479999999</v>
      </c>
      <c r="AG9" s="33">
        <v>5749.8071289999998</v>
      </c>
      <c r="AH9" s="33">
        <v>5916.8715819999998</v>
      </c>
      <c r="AI9" s="33">
        <v>6071.8012699999999</v>
      </c>
    </row>
    <row r="10" spans="1:35">
      <c r="A10" s="3" t="s">
        <v>127</v>
      </c>
      <c r="B10" s="33">
        <v>2813.2414549999999</v>
      </c>
      <c r="C10" s="33">
        <v>2973.7075199999999</v>
      </c>
      <c r="D10" s="33">
        <v>3166.8671880000002</v>
      </c>
      <c r="E10" s="33">
        <v>2965.3303219999998</v>
      </c>
      <c r="F10" s="33">
        <v>3172.7260740000002</v>
      </c>
      <c r="G10" s="33">
        <v>3372.9582519999999</v>
      </c>
      <c r="H10" s="33">
        <v>3476.6320799999999</v>
      </c>
      <c r="I10" s="33">
        <v>3581.4609380000002</v>
      </c>
      <c r="J10" s="33">
        <v>3720.1652829999998</v>
      </c>
      <c r="K10" s="33">
        <v>3874.1821289999998</v>
      </c>
      <c r="L10" s="33">
        <v>4029.4328609999998</v>
      </c>
      <c r="M10" s="33">
        <v>4199.9946289999998</v>
      </c>
      <c r="N10" s="33">
        <v>4388.0107420000004</v>
      </c>
      <c r="O10" s="33">
        <v>4588.955078</v>
      </c>
      <c r="P10" s="33">
        <v>4797.9755859999996</v>
      </c>
      <c r="Q10" s="33">
        <v>4996.8168949999999</v>
      </c>
      <c r="R10" s="33">
        <v>5186.4301759999998</v>
      </c>
      <c r="S10" s="33">
        <v>5404.0317379999997</v>
      </c>
      <c r="T10" s="33">
        <v>5622.7714839999999</v>
      </c>
      <c r="U10" s="33">
        <v>5813.9047849999997</v>
      </c>
      <c r="V10" s="33">
        <v>5988.7778319999998</v>
      </c>
      <c r="W10" s="33">
        <v>6181.5249020000001</v>
      </c>
      <c r="X10" s="33">
        <v>6384.5195309999999</v>
      </c>
      <c r="Y10" s="33">
        <v>6578.2416990000002</v>
      </c>
      <c r="Z10" s="33">
        <v>6782.1298829999996</v>
      </c>
      <c r="AA10" s="33">
        <v>7007.0161129999997</v>
      </c>
      <c r="AB10" s="33">
        <v>7233.3623049999997</v>
      </c>
      <c r="AC10" s="33">
        <v>7455.078125</v>
      </c>
      <c r="AD10" s="33">
        <v>7693.2260740000002</v>
      </c>
      <c r="AE10" s="33">
        <v>7928.185547</v>
      </c>
      <c r="AF10" s="33">
        <v>8170.2651370000003</v>
      </c>
      <c r="AG10" s="33">
        <v>8431.4775389999995</v>
      </c>
      <c r="AH10" s="33">
        <v>8705.7597659999992</v>
      </c>
      <c r="AI10" s="33">
        <v>8976.5009769999997</v>
      </c>
    </row>
    <row r="11" spans="1:35">
      <c r="A11" s="28" t="s">
        <v>128</v>
      </c>
    </row>
    <row r="12" spans="1:35">
      <c r="A12" s="28" t="s">
        <v>129</v>
      </c>
    </row>
    <row r="13" spans="1:35">
      <c r="A13" s="3" t="s">
        <v>130</v>
      </c>
      <c r="B13" s="25">
        <v>4.247795</v>
      </c>
      <c r="C13" s="25">
        <v>4.2614039999999997</v>
      </c>
      <c r="D13" s="25">
        <v>4.1699619999999999</v>
      </c>
      <c r="E13" s="25">
        <v>3.832544</v>
      </c>
      <c r="F13" s="25">
        <v>3.827248</v>
      </c>
      <c r="G13" s="25">
        <v>3.7415859999999999</v>
      </c>
      <c r="H13" s="25">
        <v>3.6690770000000001</v>
      </c>
      <c r="I13" s="25">
        <v>3.6103399999999999</v>
      </c>
      <c r="J13" s="25">
        <v>3.5529579999999998</v>
      </c>
      <c r="K13" s="25">
        <v>3.488569</v>
      </c>
      <c r="L13" s="25">
        <v>3.422539</v>
      </c>
      <c r="M13" s="25">
        <v>3.366495</v>
      </c>
      <c r="N13" s="25">
        <v>3.315194</v>
      </c>
      <c r="O13" s="25">
        <v>3.2606169999999999</v>
      </c>
      <c r="P13" s="25">
        <v>3.2042109999999999</v>
      </c>
      <c r="Q13" s="25">
        <v>3.144946</v>
      </c>
      <c r="R13" s="25">
        <v>3.087396</v>
      </c>
      <c r="S13" s="25">
        <v>3.0333999999999999</v>
      </c>
      <c r="T13" s="25">
        <v>2.9825650000000001</v>
      </c>
      <c r="U13" s="25">
        <v>2.937198</v>
      </c>
      <c r="V13" s="25">
        <v>2.8962240000000001</v>
      </c>
      <c r="W13" s="25">
        <v>2.855502</v>
      </c>
      <c r="X13" s="25">
        <v>2.814613</v>
      </c>
      <c r="Y13" s="25">
        <v>2.7706119999999999</v>
      </c>
      <c r="Z13" s="25">
        <v>2.730172</v>
      </c>
      <c r="AA13" s="25">
        <v>2.6934279999999999</v>
      </c>
      <c r="AB13" s="25">
        <v>2.6577000000000002</v>
      </c>
      <c r="AC13" s="25">
        <v>2.6206119999999999</v>
      </c>
      <c r="AD13" s="25">
        <v>2.5858279999999998</v>
      </c>
      <c r="AE13" s="25">
        <v>2.5534249999999998</v>
      </c>
      <c r="AF13" s="25">
        <v>2.5220799999999999</v>
      </c>
      <c r="AG13" s="25">
        <v>2.4907140000000001</v>
      </c>
      <c r="AH13" s="25">
        <v>2.4615399999999998</v>
      </c>
      <c r="AI13" s="25">
        <v>2.4352260000000001</v>
      </c>
    </row>
    <row r="14" spans="1:35">
      <c r="A14" s="3" t="s">
        <v>131</v>
      </c>
      <c r="B14" s="25">
        <v>5.6975360000000004</v>
      </c>
      <c r="C14" s="25">
        <v>5.6950880000000002</v>
      </c>
      <c r="D14" s="25">
        <v>5.5397540000000003</v>
      </c>
      <c r="E14" s="25">
        <v>5.113766</v>
      </c>
      <c r="F14" s="25">
        <v>5.0750120000000001</v>
      </c>
      <c r="G14" s="25">
        <v>4.9658879999999996</v>
      </c>
      <c r="H14" s="25">
        <v>4.8454829999999998</v>
      </c>
      <c r="I14" s="25">
        <v>4.74803</v>
      </c>
      <c r="J14" s="25">
        <v>4.6454310000000003</v>
      </c>
      <c r="K14" s="25">
        <v>4.53505</v>
      </c>
      <c r="L14" s="25">
        <v>4.4426269999999999</v>
      </c>
      <c r="M14" s="25">
        <v>4.3680289999999999</v>
      </c>
      <c r="N14" s="25">
        <v>4.3016329999999998</v>
      </c>
      <c r="O14" s="25">
        <v>4.232278</v>
      </c>
      <c r="P14" s="25">
        <v>4.1602569999999996</v>
      </c>
      <c r="Q14" s="25">
        <v>4.0818370000000002</v>
      </c>
      <c r="R14" s="25">
        <v>4.0067009999999996</v>
      </c>
      <c r="S14" s="25">
        <v>3.9350000000000001</v>
      </c>
      <c r="T14" s="25">
        <v>3.8694060000000001</v>
      </c>
      <c r="U14" s="25">
        <v>3.8109959999999998</v>
      </c>
      <c r="V14" s="25">
        <v>3.7585410000000001</v>
      </c>
      <c r="W14" s="25">
        <v>3.704688</v>
      </c>
      <c r="X14" s="25">
        <v>3.650798</v>
      </c>
      <c r="Y14" s="25">
        <v>3.5932189999999999</v>
      </c>
      <c r="Z14" s="25">
        <v>3.5413480000000002</v>
      </c>
      <c r="AA14" s="25">
        <v>3.4936419999999999</v>
      </c>
      <c r="AB14" s="25">
        <v>3.4470619999999998</v>
      </c>
      <c r="AC14" s="25">
        <v>3.3987270000000001</v>
      </c>
      <c r="AD14" s="25">
        <v>3.3533879999999998</v>
      </c>
      <c r="AE14" s="25">
        <v>3.3116889999999999</v>
      </c>
      <c r="AF14" s="25">
        <v>3.271703</v>
      </c>
      <c r="AG14" s="25">
        <v>3.232802</v>
      </c>
      <c r="AH14" s="25">
        <v>3.1960839999999999</v>
      </c>
      <c r="AI14" s="25">
        <v>3.1620949999999999</v>
      </c>
    </row>
    <row r="15" spans="1:35">
      <c r="A15" s="48" t="s">
        <v>419</v>
      </c>
      <c r="C15" s="39">
        <f>(Y14/C14)-1</f>
        <v>-0.36906699246789521</v>
      </c>
      <c r="D15" s="25"/>
      <c r="E15" s="39">
        <f>(Y14/E14)-1</f>
        <v>-0.29734387533571149</v>
      </c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</row>
    <row r="16" spans="1:35">
      <c r="A16" s="28" t="s">
        <v>132</v>
      </c>
    </row>
    <row r="17" spans="1:35">
      <c r="A17" s="3" t="s">
        <v>133</v>
      </c>
      <c r="B17" s="36">
        <v>1.134253</v>
      </c>
      <c r="C17" s="36">
        <v>1.1565289999999999</v>
      </c>
      <c r="D17" s="36">
        <v>1.1850309999999999</v>
      </c>
      <c r="E17" s="36">
        <v>1.1333930000000001</v>
      </c>
      <c r="F17" s="36">
        <v>1.1453469999999999</v>
      </c>
      <c r="G17" s="36">
        <v>1.1587609999999999</v>
      </c>
      <c r="H17" s="36">
        <v>1.1745000000000001</v>
      </c>
      <c r="I17" s="36">
        <v>1.194232</v>
      </c>
      <c r="J17" s="36">
        <v>1.219112</v>
      </c>
      <c r="K17" s="36">
        <v>1.2481370000000001</v>
      </c>
      <c r="L17" s="36">
        <v>1.2798369999999999</v>
      </c>
      <c r="M17" s="36">
        <v>1.3135479999999999</v>
      </c>
      <c r="N17" s="36">
        <v>1.3481639999999999</v>
      </c>
      <c r="O17" s="36">
        <v>1.383068</v>
      </c>
      <c r="P17" s="36">
        <v>1.417729</v>
      </c>
      <c r="Q17" s="36">
        <v>1.4521109999999999</v>
      </c>
      <c r="R17" s="36">
        <v>1.486008</v>
      </c>
      <c r="S17" s="36">
        <v>1.5194220000000001</v>
      </c>
      <c r="T17" s="36">
        <v>1.55294</v>
      </c>
      <c r="U17" s="36">
        <v>1.586435</v>
      </c>
      <c r="V17" s="36">
        <v>1.619775</v>
      </c>
      <c r="W17" s="36">
        <v>1.6537599999999999</v>
      </c>
      <c r="X17" s="36">
        <v>1.6879740000000001</v>
      </c>
      <c r="Y17" s="36">
        <v>1.7236860000000001</v>
      </c>
      <c r="Z17" s="36">
        <v>1.7606919999999999</v>
      </c>
      <c r="AA17" s="36">
        <v>1.7993969999999999</v>
      </c>
      <c r="AB17" s="36">
        <v>1.8406629999999999</v>
      </c>
      <c r="AC17" s="36">
        <v>1.884592</v>
      </c>
      <c r="AD17" s="36">
        <v>1.93102</v>
      </c>
      <c r="AE17" s="36">
        <v>1.9811719999999999</v>
      </c>
      <c r="AF17" s="36">
        <v>2.0344150000000001</v>
      </c>
      <c r="AG17" s="36">
        <v>2.0905969999999998</v>
      </c>
      <c r="AH17" s="36">
        <v>2.1500840000000001</v>
      </c>
      <c r="AI17" s="36">
        <v>2.2131599999999998</v>
      </c>
    </row>
    <row r="18" spans="1:35">
      <c r="A18" s="28" t="s">
        <v>134</v>
      </c>
    </row>
    <row r="19" spans="1:35">
      <c r="A19" s="3" t="s">
        <v>135</v>
      </c>
      <c r="B19" s="25">
        <v>2.4513919999999998</v>
      </c>
      <c r="C19" s="25">
        <v>2.5131510000000001</v>
      </c>
      <c r="D19" s="25">
        <v>2.5660280000000002</v>
      </c>
      <c r="E19" s="25">
        <v>2.5820530000000002</v>
      </c>
      <c r="F19" s="25">
        <v>2.6387659999999999</v>
      </c>
      <c r="G19" s="25">
        <v>2.6835849999999999</v>
      </c>
      <c r="H19" s="25">
        <v>2.7171799999999999</v>
      </c>
      <c r="I19" s="25">
        <v>2.7631049999999999</v>
      </c>
      <c r="J19" s="25">
        <v>2.8213539999999999</v>
      </c>
      <c r="K19" s="25">
        <v>2.8897490000000001</v>
      </c>
      <c r="L19" s="25">
        <v>2.9630329999999998</v>
      </c>
      <c r="M19" s="25">
        <v>3.039053</v>
      </c>
      <c r="N19" s="25">
        <v>3.1142129999999999</v>
      </c>
      <c r="O19" s="25">
        <v>3.1902919999999999</v>
      </c>
      <c r="P19" s="25">
        <v>3.263738</v>
      </c>
      <c r="Q19" s="25">
        <v>3.3368479999999998</v>
      </c>
      <c r="R19" s="25">
        <v>3.4094600000000002</v>
      </c>
      <c r="S19" s="25">
        <v>3.4812639999999999</v>
      </c>
      <c r="T19" s="25">
        <v>3.5539329999999998</v>
      </c>
      <c r="U19" s="25">
        <v>3.6268220000000002</v>
      </c>
      <c r="V19" s="25">
        <v>3.6992039999999999</v>
      </c>
      <c r="W19" s="25">
        <v>3.7745799999999998</v>
      </c>
      <c r="X19" s="25">
        <v>3.8498800000000002</v>
      </c>
      <c r="Y19" s="25">
        <v>3.9310100000000001</v>
      </c>
      <c r="Z19" s="25">
        <v>4.0133460000000003</v>
      </c>
      <c r="AA19" s="25">
        <v>4.0985820000000004</v>
      </c>
      <c r="AB19" s="25">
        <v>4.189845</v>
      </c>
      <c r="AC19" s="25">
        <v>4.2859309999999997</v>
      </c>
      <c r="AD19" s="25">
        <v>4.3860400000000004</v>
      </c>
      <c r="AE19" s="25">
        <v>4.4970020000000002</v>
      </c>
      <c r="AF19" s="25">
        <v>4.6137050000000004</v>
      </c>
      <c r="AG19" s="25">
        <v>4.7355980000000004</v>
      </c>
      <c r="AH19" s="25">
        <v>4.8656949999999997</v>
      </c>
      <c r="AI19" s="25">
        <v>5.0034159999999996</v>
      </c>
    </row>
    <row r="20" spans="1:35">
      <c r="A20" s="3" t="s">
        <v>136</v>
      </c>
      <c r="B20" s="25">
        <v>2.0472869999999999</v>
      </c>
      <c r="C20" s="25">
        <v>2.202191</v>
      </c>
      <c r="D20" s="25">
        <v>2.2220430000000002</v>
      </c>
      <c r="E20" s="25">
        <v>1.9516309999999999</v>
      </c>
      <c r="F20" s="25">
        <v>2.0577890000000001</v>
      </c>
      <c r="G20" s="25">
        <v>2.122052</v>
      </c>
      <c r="H20" s="25">
        <v>2.0816300000000001</v>
      </c>
      <c r="I20" s="25">
        <v>2.1316869999999999</v>
      </c>
      <c r="J20" s="25">
        <v>2.201317</v>
      </c>
      <c r="K20" s="25">
        <v>2.2985829999999998</v>
      </c>
      <c r="L20" s="25">
        <v>2.4037890000000002</v>
      </c>
      <c r="M20" s="25">
        <v>2.5059339999999999</v>
      </c>
      <c r="N20" s="25">
        <v>2.577642</v>
      </c>
      <c r="O20" s="25">
        <v>2.6492179999999999</v>
      </c>
      <c r="P20" s="25">
        <v>2.714585</v>
      </c>
      <c r="Q20" s="25">
        <v>2.8001290000000001</v>
      </c>
      <c r="R20" s="25">
        <v>2.8847109999999998</v>
      </c>
      <c r="S20" s="25">
        <v>2.9590860000000001</v>
      </c>
      <c r="T20" s="25">
        <v>3.0421649999999998</v>
      </c>
      <c r="U20" s="25">
        <v>3.127494</v>
      </c>
      <c r="V20" s="25">
        <v>3.2011530000000001</v>
      </c>
      <c r="W20" s="25">
        <v>3.2943709999999999</v>
      </c>
      <c r="X20" s="25">
        <v>3.371607</v>
      </c>
      <c r="Y20" s="25">
        <v>3.4917449999999999</v>
      </c>
      <c r="Z20" s="25">
        <v>3.594611</v>
      </c>
      <c r="AA20" s="25">
        <v>3.6971690000000001</v>
      </c>
      <c r="AB20" s="25">
        <v>3.816065</v>
      </c>
      <c r="AC20" s="25">
        <v>3.9292349999999998</v>
      </c>
      <c r="AD20" s="25">
        <v>4.0297390000000002</v>
      </c>
      <c r="AE20" s="25">
        <v>4.1824560000000002</v>
      </c>
      <c r="AF20" s="25">
        <v>4.3223570000000002</v>
      </c>
      <c r="AG20" s="25">
        <v>4.4531900000000002</v>
      </c>
      <c r="AH20" s="25">
        <v>4.6024520000000004</v>
      </c>
      <c r="AI20" s="25">
        <v>4.7650620000000004</v>
      </c>
    </row>
    <row r="21" spans="1:35">
      <c r="A21" s="28" t="s">
        <v>137</v>
      </c>
    </row>
    <row r="22" spans="1:35">
      <c r="A22" s="3" t="s">
        <v>138</v>
      </c>
      <c r="B22" s="25">
        <v>1.9355309999999999</v>
      </c>
      <c r="C22" s="25">
        <v>2.0230830000000002</v>
      </c>
      <c r="D22" s="25">
        <v>2.0681750000000001</v>
      </c>
      <c r="E22" s="25">
        <v>1.9266589999999999</v>
      </c>
      <c r="F22" s="25">
        <v>1.99298</v>
      </c>
      <c r="G22" s="25">
        <v>2.0543870000000002</v>
      </c>
      <c r="H22" s="25">
        <v>2.0831849999999998</v>
      </c>
      <c r="I22" s="25">
        <v>2.1256360000000001</v>
      </c>
      <c r="J22" s="25">
        <v>2.1747899999999998</v>
      </c>
      <c r="K22" s="25">
        <v>2.2227380000000001</v>
      </c>
      <c r="L22" s="25">
        <v>2.2697880000000001</v>
      </c>
      <c r="M22" s="25">
        <v>2.3182689999999999</v>
      </c>
      <c r="N22" s="25">
        <v>2.3638750000000002</v>
      </c>
      <c r="O22" s="25">
        <v>2.4075579999999999</v>
      </c>
      <c r="P22" s="25">
        <v>2.4490859999999999</v>
      </c>
      <c r="Q22" s="25">
        <v>2.496715</v>
      </c>
      <c r="R22" s="25">
        <v>2.544073</v>
      </c>
      <c r="S22" s="25">
        <v>2.5889899999999999</v>
      </c>
      <c r="T22" s="25">
        <v>2.6352660000000001</v>
      </c>
      <c r="U22" s="25">
        <v>2.6811500000000001</v>
      </c>
      <c r="V22" s="25">
        <v>2.7251699999999999</v>
      </c>
      <c r="W22" s="25">
        <v>2.7747289999999998</v>
      </c>
      <c r="X22" s="25">
        <v>2.8209369999999998</v>
      </c>
      <c r="Y22" s="25">
        <v>2.8768319999999998</v>
      </c>
      <c r="Z22" s="25">
        <v>2.9304860000000001</v>
      </c>
      <c r="AA22" s="25">
        <v>2.9856750000000001</v>
      </c>
      <c r="AB22" s="25">
        <v>3.0472519999999998</v>
      </c>
      <c r="AC22" s="25">
        <v>3.110004</v>
      </c>
      <c r="AD22" s="25">
        <v>3.1717119999999999</v>
      </c>
      <c r="AE22" s="25">
        <v>3.2465220000000001</v>
      </c>
      <c r="AF22" s="25">
        <v>3.32179</v>
      </c>
      <c r="AG22" s="25">
        <v>3.3987090000000002</v>
      </c>
      <c r="AH22" s="25">
        <v>3.4837189999999998</v>
      </c>
      <c r="AI22" s="25">
        <v>3.5755240000000001</v>
      </c>
    </row>
    <row r="23" spans="1:35">
      <c r="A23" s="3" t="s">
        <v>139</v>
      </c>
      <c r="B23" s="25">
        <v>1.6383380000000001</v>
      </c>
      <c r="C23" s="25">
        <v>1.8266629999999999</v>
      </c>
      <c r="D23" s="25">
        <v>1.8640950000000001</v>
      </c>
      <c r="E23" s="25">
        <v>1.3982950000000001</v>
      </c>
      <c r="F23" s="25">
        <v>1.5529230000000001</v>
      </c>
      <c r="G23" s="25">
        <v>1.6397040000000001</v>
      </c>
      <c r="H23" s="25">
        <v>1.612792</v>
      </c>
      <c r="I23" s="25">
        <v>1.662588</v>
      </c>
      <c r="J23" s="25">
        <v>1.729846</v>
      </c>
      <c r="K23" s="25">
        <v>1.813204</v>
      </c>
      <c r="L23" s="25">
        <v>1.8957040000000001</v>
      </c>
      <c r="M23" s="25">
        <v>1.9910859999999999</v>
      </c>
      <c r="N23" s="25">
        <v>2.067876</v>
      </c>
      <c r="O23" s="25">
        <v>2.138665</v>
      </c>
      <c r="P23" s="25">
        <v>2.199716</v>
      </c>
      <c r="Q23" s="25">
        <v>2.2804869999999999</v>
      </c>
      <c r="R23" s="25">
        <v>2.3569870000000002</v>
      </c>
      <c r="S23" s="25">
        <v>2.4204279999999998</v>
      </c>
      <c r="T23" s="25">
        <v>2.4901800000000001</v>
      </c>
      <c r="U23" s="25">
        <v>2.5602040000000001</v>
      </c>
      <c r="V23" s="25">
        <v>2.6193080000000002</v>
      </c>
      <c r="W23" s="25">
        <v>2.6958259999999998</v>
      </c>
      <c r="X23" s="25">
        <v>2.7578710000000002</v>
      </c>
      <c r="Y23" s="25">
        <v>2.859429</v>
      </c>
      <c r="Z23" s="25">
        <v>2.945649</v>
      </c>
      <c r="AA23" s="25">
        <v>3.0297420000000002</v>
      </c>
      <c r="AB23" s="25">
        <v>3.1290589999999998</v>
      </c>
      <c r="AC23" s="25">
        <v>3.223462</v>
      </c>
      <c r="AD23" s="25">
        <v>3.3057569999999998</v>
      </c>
      <c r="AE23" s="25">
        <v>3.4355380000000002</v>
      </c>
      <c r="AF23" s="25">
        <v>3.5530179999999998</v>
      </c>
      <c r="AG23" s="25">
        <v>3.663367</v>
      </c>
      <c r="AH23" s="25">
        <v>3.790505</v>
      </c>
      <c r="AI23" s="25">
        <v>3.9289179999999999</v>
      </c>
    </row>
    <row r="24" spans="1:35">
      <c r="A24" s="3" t="s">
        <v>140</v>
      </c>
      <c r="B24" s="25">
        <v>2.0779239999999999</v>
      </c>
      <c r="C24" s="25">
        <v>2.2544439999999999</v>
      </c>
      <c r="D24" s="25">
        <v>2.3351069999999998</v>
      </c>
      <c r="E24" s="25">
        <v>2.206836</v>
      </c>
      <c r="F24" s="25">
        <v>2.3111869999999999</v>
      </c>
      <c r="G24" s="25">
        <v>2.3805019999999999</v>
      </c>
      <c r="H24" s="25">
        <v>2.4404530000000002</v>
      </c>
      <c r="I24" s="25">
        <v>2.5112320000000001</v>
      </c>
      <c r="J24" s="25">
        <v>2.5631089999999999</v>
      </c>
      <c r="K24" s="25">
        <v>2.5902080000000001</v>
      </c>
      <c r="L24" s="25">
        <v>2.614967</v>
      </c>
      <c r="M24" s="25">
        <v>2.6337069999999998</v>
      </c>
      <c r="N24" s="25">
        <v>2.6455860000000002</v>
      </c>
      <c r="O24" s="25">
        <v>2.6515789999999999</v>
      </c>
      <c r="P24" s="25">
        <v>2.6553089999999999</v>
      </c>
      <c r="Q24" s="25">
        <v>2.6508250000000002</v>
      </c>
      <c r="R24" s="25">
        <v>2.6478139999999999</v>
      </c>
      <c r="S24" s="25">
        <v>2.6498249999999999</v>
      </c>
      <c r="T24" s="25">
        <v>2.649721</v>
      </c>
      <c r="U24" s="25">
        <v>2.6479620000000001</v>
      </c>
      <c r="V24" s="25">
        <v>2.649219</v>
      </c>
      <c r="W24" s="25">
        <v>2.6511650000000002</v>
      </c>
      <c r="X24" s="25">
        <v>2.6497920000000001</v>
      </c>
      <c r="Y24" s="25">
        <v>2.6461109999999999</v>
      </c>
      <c r="Z24" s="25">
        <v>2.6438640000000002</v>
      </c>
      <c r="AA24" s="25">
        <v>2.6476950000000001</v>
      </c>
      <c r="AB24" s="25">
        <v>2.651437</v>
      </c>
      <c r="AC24" s="25">
        <v>2.6535039999999999</v>
      </c>
      <c r="AD24" s="25">
        <v>2.6545749999999999</v>
      </c>
      <c r="AE24" s="25">
        <v>2.6504189999999999</v>
      </c>
      <c r="AF24" s="25">
        <v>2.6451959999999999</v>
      </c>
      <c r="AG24" s="25">
        <v>2.6429840000000002</v>
      </c>
      <c r="AH24" s="25">
        <v>2.6463009999999998</v>
      </c>
      <c r="AI24" s="25">
        <v>2.6513149999999999</v>
      </c>
    </row>
    <row r="25" spans="1:35">
      <c r="A25" s="3" t="s">
        <v>141</v>
      </c>
      <c r="B25" s="25">
        <v>1.9953259999999999</v>
      </c>
      <c r="C25" s="25">
        <v>2.0631949999999999</v>
      </c>
      <c r="D25" s="25">
        <v>2.1087980000000002</v>
      </c>
      <c r="E25" s="25">
        <v>2.0644990000000001</v>
      </c>
      <c r="F25" s="25">
        <v>2.1073360000000001</v>
      </c>
      <c r="G25" s="25">
        <v>2.1662569999999999</v>
      </c>
      <c r="H25" s="25">
        <v>2.2130369999999999</v>
      </c>
      <c r="I25" s="25">
        <v>2.2548729999999999</v>
      </c>
      <c r="J25" s="25">
        <v>2.29684</v>
      </c>
      <c r="K25" s="25">
        <v>2.332608</v>
      </c>
      <c r="L25" s="25">
        <v>2.366441</v>
      </c>
      <c r="M25" s="25">
        <v>2.4</v>
      </c>
      <c r="N25" s="25">
        <v>2.4337399999999998</v>
      </c>
      <c r="O25" s="25">
        <v>2.4690430000000001</v>
      </c>
      <c r="P25" s="25">
        <v>2.5069020000000002</v>
      </c>
      <c r="Q25" s="25">
        <v>2.5469789999999999</v>
      </c>
      <c r="R25" s="25">
        <v>2.5876990000000002</v>
      </c>
      <c r="S25" s="25">
        <v>2.629111</v>
      </c>
      <c r="T25" s="25">
        <v>2.670633</v>
      </c>
      <c r="U25" s="25">
        <v>2.7114690000000001</v>
      </c>
      <c r="V25" s="25">
        <v>2.7531150000000002</v>
      </c>
      <c r="W25" s="25">
        <v>2.797345</v>
      </c>
      <c r="X25" s="25">
        <v>2.8412500000000001</v>
      </c>
      <c r="Y25" s="25">
        <v>2.886485</v>
      </c>
      <c r="Z25" s="25">
        <v>2.9331100000000001</v>
      </c>
      <c r="AA25" s="25">
        <v>2.982586</v>
      </c>
      <c r="AB25" s="25">
        <v>3.0362089999999999</v>
      </c>
      <c r="AC25" s="25">
        <v>3.0926559999999998</v>
      </c>
      <c r="AD25" s="25">
        <v>3.1511230000000001</v>
      </c>
      <c r="AE25" s="25">
        <v>3.212993</v>
      </c>
      <c r="AF25" s="25">
        <v>3.2788539999999999</v>
      </c>
      <c r="AG25" s="25">
        <v>3.349132</v>
      </c>
      <c r="AH25" s="25">
        <v>3.4255909999999998</v>
      </c>
      <c r="AI25" s="25">
        <v>3.507997</v>
      </c>
    </row>
    <row r="26" spans="1:35">
      <c r="A26" s="28" t="s">
        <v>142</v>
      </c>
    </row>
    <row r="27" spans="1:35">
      <c r="A27" s="3" t="s">
        <v>143</v>
      </c>
      <c r="B27" s="25">
        <v>1.0016670000000001</v>
      </c>
      <c r="C27" s="25">
        <v>1.8318140000000001</v>
      </c>
      <c r="D27" s="25">
        <v>2.837558</v>
      </c>
      <c r="E27" s="25">
        <v>0.37342399999999998</v>
      </c>
      <c r="F27" s="25">
        <v>0.09</v>
      </c>
      <c r="G27" s="25">
        <v>0.09</v>
      </c>
      <c r="H27" s="25">
        <v>0.104745</v>
      </c>
      <c r="I27" s="25">
        <v>0.122088</v>
      </c>
      <c r="J27" s="25">
        <v>0.125</v>
      </c>
      <c r="K27" s="25">
        <v>0.13994599999999999</v>
      </c>
      <c r="L27" s="25">
        <v>0.390625</v>
      </c>
      <c r="M27" s="25">
        <v>0.78141400000000005</v>
      </c>
      <c r="N27" s="25">
        <v>1.2827809999999999</v>
      </c>
      <c r="O27" s="25">
        <v>1.7841469999999999</v>
      </c>
      <c r="P27" s="25">
        <v>2.1433420000000001</v>
      </c>
      <c r="Q27" s="25">
        <v>2.3940220000000001</v>
      </c>
      <c r="R27" s="25">
        <v>2.625</v>
      </c>
      <c r="S27" s="25">
        <v>2.625</v>
      </c>
      <c r="T27" s="25">
        <v>2.625</v>
      </c>
      <c r="U27" s="25">
        <v>2.625</v>
      </c>
      <c r="V27" s="25">
        <v>2.625</v>
      </c>
      <c r="W27" s="25">
        <v>2.625</v>
      </c>
      <c r="X27" s="25">
        <v>2.625</v>
      </c>
      <c r="Y27" s="25">
        <v>2.625</v>
      </c>
      <c r="Z27" s="25">
        <v>2.625</v>
      </c>
      <c r="AA27" s="25">
        <v>2.625</v>
      </c>
      <c r="AB27" s="25">
        <v>2.625</v>
      </c>
      <c r="AC27" s="25">
        <v>2.625</v>
      </c>
      <c r="AD27" s="25">
        <v>2.625</v>
      </c>
      <c r="AE27" s="25">
        <v>2.625</v>
      </c>
      <c r="AF27" s="25">
        <v>2.625</v>
      </c>
      <c r="AG27" s="25">
        <v>2.625</v>
      </c>
      <c r="AH27" s="25">
        <v>2.625</v>
      </c>
      <c r="AI27" s="25">
        <v>2.625</v>
      </c>
    </row>
    <row r="28" spans="1:35">
      <c r="A28" s="3" t="s">
        <v>144</v>
      </c>
      <c r="B28" s="25">
        <v>2.33</v>
      </c>
      <c r="C28" s="25">
        <v>3.0760049999999999</v>
      </c>
      <c r="D28" s="25">
        <v>3.5705770000000001</v>
      </c>
      <c r="E28" s="25">
        <v>0.81347899999999995</v>
      </c>
      <c r="F28" s="25">
        <v>0.75577899999999998</v>
      </c>
      <c r="G28" s="25">
        <v>1.090743</v>
      </c>
      <c r="H28" s="25">
        <v>1.356716</v>
      </c>
      <c r="I28" s="25">
        <v>1.5744039999999999</v>
      </c>
      <c r="J28" s="25">
        <v>1.8029599999999999</v>
      </c>
      <c r="K28" s="25">
        <v>2.0274169999999998</v>
      </c>
      <c r="L28" s="25">
        <v>2.2496100000000001</v>
      </c>
      <c r="M28" s="25">
        <v>2.4542670000000002</v>
      </c>
      <c r="N28" s="25">
        <v>2.6287919999999998</v>
      </c>
      <c r="O28" s="25">
        <v>2.767423</v>
      </c>
      <c r="P28" s="25">
        <v>2.8445960000000001</v>
      </c>
      <c r="Q28" s="25">
        <v>2.8853789999999999</v>
      </c>
      <c r="R28" s="25">
        <v>2.904668</v>
      </c>
      <c r="S28" s="25">
        <v>2.9121049999999999</v>
      </c>
      <c r="T28" s="25">
        <v>2.9214600000000002</v>
      </c>
      <c r="U28" s="25">
        <v>2.9312339999999999</v>
      </c>
      <c r="V28" s="25">
        <v>2.9375599999999999</v>
      </c>
      <c r="W28" s="25">
        <v>2.945519</v>
      </c>
      <c r="X28" s="25">
        <v>2.9413390000000001</v>
      </c>
      <c r="Y28" s="25">
        <v>2.9470499999999999</v>
      </c>
      <c r="Z28" s="25">
        <v>2.9520300000000002</v>
      </c>
      <c r="AA28" s="25">
        <v>2.9471500000000002</v>
      </c>
      <c r="AB28" s="25">
        <v>2.9377239999999998</v>
      </c>
      <c r="AC28" s="25">
        <v>2.922444</v>
      </c>
      <c r="AD28" s="25">
        <v>2.9125019999999999</v>
      </c>
      <c r="AE28" s="25">
        <v>2.9185759999999998</v>
      </c>
      <c r="AF28" s="25">
        <v>2.930253</v>
      </c>
      <c r="AG28" s="25">
        <v>2.9403429999999999</v>
      </c>
      <c r="AH28" s="25">
        <v>2.940922</v>
      </c>
      <c r="AI28" s="25">
        <v>2.935924</v>
      </c>
    </row>
    <row r="29" spans="1:35">
      <c r="A29" s="3" t="s">
        <v>145</v>
      </c>
      <c r="B29" s="25">
        <v>3.8187760000000002</v>
      </c>
      <c r="C29" s="25">
        <v>4.3463209999999997</v>
      </c>
      <c r="D29" s="25">
        <v>5.1862389999999996</v>
      </c>
      <c r="E29" s="25">
        <v>2.644174</v>
      </c>
      <c r="F29" s="25">
        <v>2.32769</v>
      </c>
      <c r="G29" s="25">
        <v>2.4850569999999998</v>
      </c>
      <c r="H29" s="25">
        <v>2.777857</v>
      </c>
      <c r="I29" s="25">
        <v>2.9453079999999998</v>
      </c>
      <c r="J29" s="25">
        <v>3.0712999999999999</v>
      </c>
      <c r="K29" s="25">
        <v>3.2078250000000001</v>
      </c>
      <c r="L29" s="25">
        <v>3.3578450000000002</v>
      </c>
      <c r="M29" s="25">
        <v>3.5157409999999998</v>
      </c>
      <c r="N29" s="25">
        <v>3.632396</v>
      </c>
      <c r="O29" s="25">
        <v>3.7116159999999998</v>
      </c>
      <c r="P29" s="25">
        <v>3.7256960000000001</v>
      </c>
      <c r="Q29" s="25">
        <v>3.7477710000000002</v>
      </c>
      <c r="R29" s="25">
        <v>3.767271</v>
      </c>
      <c r="S29" s="25">
        <v>3.7643330000000002</v>
      </c>
      <c r="T29" s="25">
        <v>3.7795190000000001</v>
      </c>
      <c r="U29" s="25">
        <v>3.8118270000000001</v>
      </c>
      <c r="V29" s="25">
        <v>3.8227470000000001</v>
      </c>
      <c r="W29" s="25">
        <v>3.8276659999999998</v>
      </c>
      <c r="X29" s="25">
        <v>3.8254350000000001</v>
      </c>
      <c r="Y29" s="25">
        <v>3.861882</v>
      </c>
      <c r="Z29" s="25">
        <v>3.8578670000000002</v>
      </c>
      <c r="AA29" s="25">
        <v>3.8213629999999998</v>
      </c>
      <c r="AB29" s="25">
        <v>3.7938740000000002</v>
      </c>
      <c r="AC29" s="25">
        <v>3.7855750000000001</v>
      </c>
      <c r="AD29" s="25">
        <v>3.7771460000000001</v>
      </c>
      <c r="AE29" s="25">
        <v>3.8008470000000001</v>
      </c>
      <c r="AF29" s="25">
        <v>3.820271</v>
      </c>
      <c r="AG29" s="25">
        <v>3.8153220000000001</v>
      </c>
      <c r="AH29" s="25">
        <v>3.7991009999999998</v>
      </c>
      <c r="AI29" s="25">
        <v>3.7845270000000002</v>
      </c>
    </row>
    <row r="30" spans="1:35">
      <c r="A30" s="28" t="s">
        <v>146</v>
      </c>
    </row>
    <row r="31" spans="1:35">
      <c r="A31" s="3" t="s">
        <v>147</v>
      </c>
      <c r="B31" s="33">
        <v>22236.652343999998</v>
      </c>
      <c r="C31" s="33">
        <v>22924.128906000002</v>
      </c>
      <c r="D31" s="33">
        <v>23570.386718999998</v>
      </c>
      <c r="E31" s="33">
        <v>22984.648438</v>
      </c>
      <c r="F31" s="33">
        <v>23919.4375</v>
      </c>
      <c r="G31" s="33">
        <v>24798.107422000001</v>
      </c>
      <c r="H31" s="33">
        <v>25453.890625</v>
      </c>
      <c r="I31" s="33">
        <v>26000.427734000001</v>
      </c>
      <c r="J31" s="33">
        <v>26598.677734000001</v>
      </c>
      <c r="K31" s="33">
        <v>27216.166015999999</v>
      </c>
      <c r="L31" s="33">
        <v>27826.382812</v>
      </c>
      <c r="M31" s="33">
        <v>28420.269531000002</v>
      </c>
      <c r="N31" s="33">
        <v>29009.386718999998</v>
      </c>
      <c r="O31" s="33">
        <v>29649.580077999999</v>
      </c>
      <c r="P31" s="33">
        <v>30342.568359000001</v>
      </c>
      <c r="Q31" s="33">
        <v>31049.128906000002</v>
      </c>
      <c r="R31" s="33">
        <v>31756.896484000001</v>
      </c>
      <c r="S31" s="33">
        <v>32485.708984000001</v>
      </c>
      <c r="T31" s="33">
        <v>33212.125</v>
      </c>
      <c r="U31" s="33">
        <v>33900.195312000003</v>
      </c>
      <c r="V31" s="33">
        <v>34540.21875</v>
      </c>
      <c r="W31" s="33">
        <v>35201.339844000002</v>
      </c>
      <c r="X31" s="33">
        <v>35885.28125</v>
      </c>
      <c r="Y31" s="33">
        <v>36597.617187999997</v>
      </c>
      <c r="Z31" s="33">
        <v>37314.769530999998</v>
      </c>
      <c r="AA31" s="33">
        <v>38059.878905999998</v>
      </c>
      <c r="AB31" s="33">
        <v>38830.300780999998</v>
      </c>
      <c r="AC31" s="33">
        <v>39591.4375</v>
      </c>
      <c r="AD31" s="33">
        <v>40347.039062000003</v>
      </c>
      <c r="AE31" s="33">
        <v>41099.90625</v>
      </c>
      <c r="AF31" s="33">
        <v>41856.339844000002</v>
      </c>
      <c r="AG31" s="33">
        <v>42652.097655999998</v>
      </c>
      <c r="AH31" s="33">
        <v>43471.613280999998</v>
      </c>
      <c r="AI31" s="33">
        <v>44300.054687999997</v>
      </c>
    </row>
    <row r="32" spans="1:35">
      <c r="A32" s="3" t="s">
        <v>148</v>
      </c>
      <c r="B32" s="33">
        <v>7444.4072269999997</v>
      </c>
      <c r="C32" s="33">
        <v>7686.2890619999998</v>
      </c>
      <c r="D32" s="33">
        <v>7987.1064450000003</v>
      </c>
      <c r="E32" s="33">
        <v>8167.65625</v>
      </c>
      <c r="F32" s="33">
        <v>8374.1523440000001</v>
      </c>
      <c r="G32" s="33">
        <v>8643.9960940000001</v>
      </c>
      <c r="H32" s="33">
        <v>8784.9072269999997</v>
      </c>
      <c r="I32" s="33">
        <v>8936.6777340000008</v>
      </c>
      <c r="J32" s="33">
        <v>9120.5341800000006</v>
      </c>
      <c r="K32" s="33">
        <v>9257.9375</v>
      </c>
      <c r="L32" s="33">
        <v>9377.3349610000005</v>
      </c>
      <c r="M32" s="33">
        <v>9485.5644530000009</v>
      </c>
      <c r="N32" s="33">
        <v>9589.4306639999995</v>
      </c>
      <c r="O32" s="33">
        <v>9706.7158199999994</v>
      </c>
      <c r="P32" s="33">
        <v>9840.2402340000008</v>
      </c>
      <c r="Q32" s="33">
        <v>9965.8378909999992</v>
      </c>
      <c r="R32" s="33">
        <v>10097.353515999999</v>
      </c>
      <c r="S32" s="33">
        <v>10245.522461</v>
      </c>
      <c r="T32" s="33">
        <v>10391.929688</v>
      </c>
      <c r="U32" s="33">
        <v>10520.791015999999</v>
      </c>
      <c r="V32" s="33">
        <v>10648.913086</v>
      </c>
      <c r="W32" s="33">
        <v>10794.763671999999</v>
      </c>
      <c r="X32" s="33">
        <v>10939.098633</v>
      </c>
      <c r="Y32" s="33">
        <v>11076.094727</v>
      </c>
      <c r="Z32" s="33">
        <v>11236.258789</v>
      </c>
      <c r="AA32" s="33">
        <v>11419.560546999999</v>
      </c>
      <c r="AB32" s="33">
        <v>11612.146484000001</v>
      </c>
      <c r="AC32" s="33">
        <v>11794.147461</v>
      </c>
      <c r="AD32" s="33">
        <v>11966.9375</v>
      </c>
      <c r="AE32" s="33">
        <v>12138.631836</v>
      </c>
      <c r="AF32" s="33">
        <v>12305.378906</v>
      </c>
      <c r="AG32" s="33">
        <v>12484.868164</v>
      </c>
      <c r="AH32" s="33">
        <v>12678.814453000001</v>
      </c>
      <c r="AI32" s="33">
        <v>12873.575194999999</v>
      </c>
    </row>
    <row r="33" spans="1:35">
      <c r="A33" s="3" t="s">
        <v>149</v>
      </c>
      <c r="B33" s="33">
        <v>2062.2700199999999</v>
      </c>
      <c r="C33" s="33">
        <v>2146.014893</v>
      </c>
      <c r="D33" s="33">
        <v>2305.006836</v>
      </c>
      <c r="E33" s="33">
        <v>2535.2312010000001</v>
      </c>
      <c r="F33" s="33">
        <v>2514.7272950000001</v>
      </c>
      <c r="G33" s="33">
        <v>2568.984375</v>
      </c>
      <c r="H33" s="33">
        <v>2640.0727539999998</v>
      </c>
      <c r="I33" s="33">
        <v>2703.6303710000002</v>
      </c>
      <c r="J33" s="33">
        <v>2773.2055660000001</v>
      </c>
      <c r="K33" s="33">
        <v>2824.5664059999999</v>
      </c>
      <c r="L33" s="33">
        <v>2857.7973630000001</v>
      </c>
      <c r="M33" s="33">
        <v>2888.7934570000002</v>
      </c>
      <c r="N33" s="33">
        <v>2919.4584960000002</v>
      </c>
      <c r="O33" s="33">
        <v>2953.5615229999999</v>
      </c>
      <c r="P33" s="33">
        <v>2990.8901369999999</v>
      </c>
      <c r="Q33" s="33">
        <v>3025.6076659999999</v>
      </c>
      <c r="R33" s="33">
        <v>3062.7897950000001</v>
      </c>
      <c r="S33" s="33">
        <v>3101.2829590000001</v>
      </c>
      <c r="T33" s="33">
        <v>3136.6499020000001</v>
      </c>
      <c r="U33" s="33">
        <v>3164.9951169999999</v>
      </c>
      <c r="V33" s="33">
        <v>3193.390625</v>
      </c>
      <c r="W33" s="33">
        <v>3228.7590329999998</v>
      </c>
      <c r="X33" s="33">
        <v>3264.7329100000002</v>
      </c>
      <c r="Y33" s="33">
        <v>3303.8872070000002</v>
      </c>
      <c r="Z33" s="33">
        <v>3346.8552249999998</v>
      </c>
      <c r="AA33" s="33">
        <v>3394.2790530000002</v>
      </c>
      <c r="AB33" s="33">
        <v>3449.6367190000001</v>
      </c>
      <c r="AC33" s="33">
        <v>3505.944336</v>
      </c>
      <c r="AD33" s="33">
        <v>3555.8930660000001</v>
      </c>
      <c r="AE33" s="33">
        <v>3608.5346679999998</v>
      </c>
      <c r="AF33" s="33">
        <v>3658.5590820000002</v>
      </c>
      <c r="AG33" s="33">
        <v>3711.4052729999999</v>
      </c>
      <c r="AH33" s="33">
        <v>3767.0834960000002</v>
      </c>
      <c r="AI33" s="33">
        <v>3822.2192380000001</v>
      </c>
    </row>
    <row r="34" spans="1:35">
      <c r="A34" s="3" t="s">
        <v>150</v>
      </c>
      <c r="B34" s="33">
        <v>5382.1372069999998</v>
      </c>
      <c r="C34" s="33">
        <v>5540.2744140000004</v>
      </c>
      <c r="D34" s="33">
        <v>5682.0996089999999</v>
      </c>
      <c r="E34" s="33">
        <v>5632.4243159999996</v>
      </c>
      <c r="F34" s="33">
        <v>5859.4262699999999</v>
      </c>
      <c r="G34" s="33">
        <v>6075.0126950000003</v>
      </c>
      <c r="H34" s="33">
        <v>6144.8344729999999</v>
      </c>
      <c r="I34" s="33">
        <v>6233.046875</v>
      </c>
      <c r="J34" s="33">
        <v>6347.3286129999997</v>
      </c>
      <c r="K34" s="33">
        <v>6433.3710940000001</v>
      </c>
      <c r="L34" s="33">
        <v>6519.5380859999996</v>
      </c>
      <c r="M34" s="33">
        <v>6596.7714839999999</v>
      </c>
      <c r="N34" s="33">
        <v>6669.9716799999997</v>
      </c>
      <c r="O34" s="33">
        <v>6753.1547849999997</v>
      </c>
      <c r="P34" s="33">
        <v>6849.3500979999999</v>
      </c>
      <c r="Q34" s="33">
        <v>6940.2309569999998</v>
      </c>
      <c r="R34" s="33">
        <v>7034.5639650000003</v>
      </c>
      <c r="S34" s="33">
        <v>7144.2402339999999</v>
      </c>
      <c r="T34" s="33">
        <v>7255.2797849999997</v>
      </c>
      <c r="U34" s="33">
        <v>7355.7958980000003</v>
      </c>
      <c r="V34" s="33">
        <v>7455.5229490000002</v>
      </c>
      <c r="W34" s="33">
        <v>7566.0053710000002</v>
      </c>
      <c r="X34" s="33">
        <v>7674.3647460000002</v>
      </c>
      <c r="Y34" s="33">
        <v>7772.2070309999999</v>
      </c>
      <c r="Z34" s="33">
        <v>7889.4023440000001</v>
      </c>
      <c r="AA34" s="33">
        <v>8025.2822269999997</v>
      </c>
      <c r="AB34" s="33">
        <v>8162.5087890000004</v>
      </c>
      <c r="AC34" s="33">
        <v>8288.203125</v>
      </c>
      <c r="AD34" s="33">
        <v>8411.0449219999991</v>
      </c>
      <c r="AE34" s="33">
        <v>8530.0966800000006</v>
      </c>
      <c r="AF34" s="33">
        <v>8646.8212889999995</v>
      </c>
      <c r="AG34" s="33">
        <v>8773.4628909999992</v>
      </c>
      <c r="AH34" s="33">
        <v>8911.7304690000001</v>
      </c>
      <c r="AI34" s="33">
        <v>9051.3554690000001</v>
      </c>
    </row>
    <row r="35" spans="1:35">
      <c r="A35" s="3" t="s">
        <v>151</v>
      </c>
      <c r="B35" s="33">
        <v>1905.997192</v>
      </c>
      <c r="C35" s="33">
        <v>1949.837158</v>
      </c>
      <c r="D35" s="33">
        <v>1979.2144780000001</v>
      </c>
      <c r="E35" s="33">
        <v>2399.1518550000001</v>
      </c>
      <c r="F35" s="33">
        <v>2534.499268</v>
      </c>
      <c r="G35" s="33">
        <v>2593.539307</v>
      </c>
      <c r="H35" s="33">
        <v>2621.4233399999998</v>
      </c>
      <c r="I35" s="33">
        <v>2664.4934079999998</v>
      </c>
      <c r="J35" s="33">
        <v>2708.2409670000002</v>
      </c>
      <c r="K35" s="33">
        <v>2732.8632809999999</v>
      </c>
      <c r="L35" s="33">
        <v>2757.4506839999999</v>
      </c>
      <c r="M35" s="33">
        <v>2783.2189939999998</v>
      </c>
      <c r="N35" s="33">
        <v>2810.8635250000002</v>
      </c>
      <c r="O35" s="33">
        <v>2841.4240719999998</v>
      </c>
      <c r="P35" s="33">
        <v>2873.2585450000001</v>
      </c>
      <c r="Q35" s="33">
        <v>2902.01001</v>
      </c>
      <c r="R35" s="33">
        <v>2933.2705080000001</v>
      </c>
      <c r="S35" s="33">
        <v>2968.4772950000001</v>
      </c>
      <c r="T35" s="33">
        <v>3002.4157709999999</v>
      </c>
      <c r="U35" s="33">
        <v>3031.8017580000001</v>
      </c>
      <c r="V35" s="33">
        <v>3062.2204590000001</v>
      </c>
      <c r="W35" s="33">
        <v>3094.0625</v>
      </c>
      <c r="X35" s="33">
        <v>3122.3122560000002</v>
      </c>
      <c r="Y35" s="33">
        <v>3144.6958009999998</v>
      </c>
      <c r="Z35" s="33">
        <v>3174.0695799999999</v>
      </c>
      <c r="AA35" s="33">
        <v>3211.6196289999998</v>
      </c>
      <c r="AB35" s="33">
        <v>3248.7785640000002</v>
      </c>
      <c r="AC35" s="33">
        <v>3279.4309079999998</v>
      </c>
      <c r="AD35" s="33">
        <v>3313.467529</v>
      </c>
      <c r="AE35" s="33">
        <v>3346.5791020000001</v>
      </c>
      <c r="AF35" s="33">
        <v>3380.2404790000001</v>
      </c>
      <c r="AG35" s="33">
        <v>3415.430664</v>
      </c>
      <c r="AH35" s="33">
        <v>3457.0661620000001</v>
      </c>
      <c r="AI35" s="33">
        <v>3501.7258299999999</v>
      </c>
    </row>
    <row r="36" spans="1:35">
      <c r="A36" s="3" t="s">
        <v>152</v>
      </c>
      <c r="B36" s="33">
        <v>3476.1396479999999</v>
      </c>
      <c r="C36" s="33">
        <v>3590.436768</v>
      </c>
      <c r="D36" s="33">
        <v>3702.8852539999998</v>
      </c>
      <c r="E36" s="33">
        <v>3233.272461</v>
      </c>
      <c r="F36" s="33">
        <v>3324.9277339999999</v>
      </c>
      <c r="G36" s="33">
        <v>3481.4736330000001</v>
      </c>
      <c r="H36" s="33">
        <v>3523.4113769999999</v>
      </c>
      <c r="I36" s="33">
        <v>3568.5532229999999</v>
      </c>
      <c r="J36" s="33">
        <v>3639.0876459999999</v>
      </c>
      <c r="K36" s="33">
        <v>3700.5078119999998</v>
      </c>
      <c r="L36" s="33">
        <v>3762.088135</v>
      </c>
      <c r="M36" s="33">
        <v>3813.55249</v>
      </c>
      <c r="N36" s="33">
        <v>3859.108643</v>
      </c>
      <c r="O36" s="33">
        <v>3911.7307129999999</v>
      </c>
      <c r="P36" s="33">
        <v>3976.0910640000002</v>
      </c>
      <c r="Q36" s="33">
        <v>4038.2211910000001</v>
      </c>
      <c r="R36" s="33">
        <v>4101.2929690000001</v>
      </c>
      <c r="S36" s="33">
        <v>4175.7641599999997</v>
      </c>
      <c r="T36" s="33">
        <v>4252.8647460000002</v>
      </c>
      <c r="U36" s="33">
        <v>4323.9936520000001</v>
      </c>
      <c r="V36" s="33">
        <v>4393.3022460000002</v>
      </c>
      <c r="W36" s="33">
        <v>4471.9438479999999</v>
      </c>
      <c r="X36" s="33">
        <v>4552.0507809999999</v>
      </c>
      <c r="Y36" s="33">
        <v>4627.5112300000001</v>
      </c>
      <c r="Z36" s="33">
        <v>4715.3325199999999</v>
      </c>
      <c r="AA36" s="33">
        <v>4813.6635740000002</v>
      </c>
      <c r="AB36" s="33">
        <v>4913.7299800000001</v>
      </c>
      <c r="AC36" s="33">
        <v>5008.7724609999996</v>
      </c>
      <c r="AD36" s="33">
        <v>5097.576172</v>
      </c>
      <c r="AE36" s="33">
        <v>5183.517578</v>
      </c>
      <c r="AF36" s="33">
        <v>5266.5810549999997</v>
      </c>
      <c r="AG36" s="33">
        <v>5358.0307620000003</v>
      </c>
      <c r="AH36" s="33">
        <v>5454.6640619999998</v>
      </c>
      <c r="AI36" s="33">
        <v>5549.6284180000002</v>
      </c>
    </row>
    <row r="37" spans="1:35">
      <c r="A37" s="28" t="s">
        <v>153</v>
      </c>
      <c r="B37" s="35">
        <v>29681.058593999998</v>
      </c>
      <c r="C37" s="35">
        <v>30610.417968999998</v>
      </c>
      <c r="D37" s="35">
        <v>31557.492188</v>
      </c>
      <c r="E37" s="35">
        <v>31152.304688</v>
      </c>
      <c r="F37" s="35">
        <v>32293.589843999998</v>
      </c>
      <c r="G37" s="35">
        <v>33442.101562000003</v>
      </c>
      <c r="H37" s="35">
        <v>34238.796875</v>
      </c>
      <c r="I37" s="35">
        <v>34937.105469000002</v>
      </c>
      <c r="J37" s="35">
        <v>35719.210937999997</v>
      </c>
      <c r="K37" s="35">
        <v>36474.101562000003</v>
      </c>
      <c r="L37" s="35">
        <v>37203.71875</v>
      </c>
      <c r="M37" s="35">
        <v>37905.835937999997</v>
      </c>
      <c r="N37" s="35">
        <v>38598.816405999998</v>
      </c>
      <c r="O37" s="35">
        <v>39356.296875</v>
      </c>
      <c r="P37" s="35">
        <v>40182.808594000002</v>
      </c>
      <c r="Q37" s="35">
        <v>41014.96875</v>
      </c>
      <c r="R37" s="35">
        <v>41854.25</v>
      </c>
      <c r="S37" s="35">
        <v>42731.230469000002</v>
      </c>
      <c r="T37" s="35">
        <v>43604.054687999997</v>
      </c>
      <c r="U37" s="35">
        <v>44420.984375</v>
      </c>
      <c r="V37" s="35">
        <v>45189.132812000003</v>
      </c>
      <c r="W37" s="35">
        <v>45996.101562000003</v>
      </c>
      <c r="X37" s="35">
        <v>46824.378905999998</v>
      </c>
      <c r="Y37" s="35">
        <v>47673.710937999997</v>
      </c>
      <c r="Z37" s="35">
        <v>48551.027344000002</v>
      </c>
      <c r="AA37" s="35">
        <v>49479.4375</v>
      </c>
      <c r="AB37" s="35">
        <v>50442.445312000003</v>
      </c>
      <c r="AC37" s="35">
        <v>51385.585937999997</v>
      </c>
      <c r="AD37" s="35">
        <v>52313.976562000003</v>
      </c>
      <c r="AE37" s="35">
        <v>53238.539062000003</v>
      </c>
      <c r="AF37" s="35">
        <v>54161.71875</v>
      </c>
      <c r="AG37" s="35">
        <v>55136.964844000002</v>
      </c>
      <c r="AH37" s="35">
        <v>56150.429687999997</v>
      </c>
      <c r="AI37" s="35">
        <v>57173.628905999998</v>
      </c>
    </row>
    <row r="38" spans="1:35">
      <c r="A38" s="28" t="s">
        <v>154</v>
      </c>
    </row>
    <row r="39" spans="1:35">
      <c r="A39" s="3" t="s">
        <v>155</v>
      </c>
      <c r="B39" s="31">
        <v>325.915863</v>
      </c>
      <c r="C39" s="31">
        <v>328.36496</v>
      </c>
      <c r="D39" s="31">
        <v>330.70339999999999</v>
      </c>
      <c r="E39" s="33">
        <v>330.40802000000002</v>
      </c>
      <c r="F39" s="33">
        <v>332.66256700000002</v>
      </c>
      <c r="G39" s="33">
        <v>334.98495500000001</v>
      </c>
      <c r="H39" s="33">
        <v>337.28607199999999</v>
      </c>
      <c r="I39" s="33">
        <v>339.56256100000002</v>
      </c>
      <c r="J39" s="33">
        <v>341.81274400000001</v>
      </c>
      <c r="K39" s="33">
        <v>344.037781</v>
      </c>
      <c r="L39" s="33">
        <v>346.23037699999998</v>
      </c>
      <c r="M39" s="33">
        <v>348.38626099999999</v>
      </c>
      <c r="N39" s="33">
        <v>350.510986</v>
      </c>
      <c r="O39" s="33">
        <v>352.59774800000002</v>
      </c>
      <c r="P39" s="33">
        <v>354.63107300000001</v>
      </c>
      <c r="Q39" s="33">
        <v>356.61285400000003</v>
      </c>
      <c r="R39" s="33">
        <v>358.54745500000001</v>
      </c>
      <c r="S39" s="33">
        <v>360.43542500000001</v>
      </c>
      <c r="T39" s="33">
        <v>362.27773999999999</v>
      </c>
      <c r="U39" s="33">
        <v>364.07598899999999</v>
      </c>
      <c r="V39" s="33">
        <v>365.83209199999999</v>
      </c>
      <c r="W39" s="33">
        <v>367.54803500000003</v>
      </c>
      <c r="X39" s="33">
        <v>369.22619600000002</v>
      </c>
      <c r="Y39" s="33">
        <v>370.86914100000001</v>
      </c>
      <c r="Z39" s="33">
        <v>372.47976699999998</v>
      </c>
      <c r="AA39" s="33">
        <v>374.06146200000001</v>
      </c>
      <c r="AB39" s="33">
        <v>375.61776700000001</v>
      </c>
      <c r="AC39" s="33">
        <v>377.15304600000002</v>
      </c>
      <c r="AD39" s="33">
        <v>378.67199699999998</v>
      </c>
      <c r="AE39" s="33">
        <v>380.17904700000003</v>
      </c>
      <c r="AF39" s="33">
        <v>381.677277</v>
      </c>
      <c r="AG39" s="33">
        <v>383.17071499999997</v>
      </c>
      <c r="AH39" s="33">
        <v>384.66336100000001</v>
      </c>
      <c r="AI39" s="33">
        <v>386.15859999999998</v>
      </c>
    </row>
    <row r="40" spans="1:35">
      <c r="A40" s="3" t="s">
        <v>156</v>
      </c>
      <c r="B40" s="31">
        <v>260.73764</v>
      </c>
      <c r="C40" s="31">
        <v>263.05306999999999</v>
      </c>
      <c r="D40" s="31">
        <v>265.28372200000001</v>
      </c>
      <c r="E40" s="33">
        <v>265.89129600000001</v>
      </c>
      <c r="F40" s="33">
        <v>268.09789999999998</v>
      </c>
      <c r="G40" s="33">
        <v>270.32876599999997</v>
      </c>
      <c r="H40" s="33">
        <v>272.57312000000002</v>
      </c>
      <c r="I40" s="33">
        <v>274.75671399999999</v>
      </c>
      <c r="J40" s="33">
        <v>276.81048600000003</v>
      </c>
      <c r="K40" s="33">
        <v>278.84494000000001</v>
      </c>
      <c r="L40" s="33">
        <v>280.84661899999998</v>
      </c>
      <c r="M40" s="33">
        <v>282.779877</v>
      </c>
      <c r="N40" s="33">
        <v>284.67748999999998</v>
      </c>
      <c r="O40" s="33">
        <v>286.55276500000002</v>
      </c>
      <c r="P40" s="33">
        <v>288.40499899999998</v>
      </c>
      <c r="Q40" s="33">
        <v>290.20031699999998</v>
      </c>
      <c r="R40" s="33">
        <v>292.001465</v>
      </c>
      <c r="S40" s="33">
        <v>293.80816700000003</v>
      </c>
      <c r="T40" s="33">
        <v>295.58041400000002</v>
      </c>
      <c r="U40" s="33">
        <v>297.32385299999999</v>
      </c>
      <c r="V40" s="33">
        <v>299.03402699999998</v>
      </c>
      <c r="W40" s="33">
        <v>300.70950299999998</v>
      </c>
      <c r="X40" s="33">
        <v>302.34878500000002</v>
      </c>
      <c r="Y40" s="33">
        <v>303.95135499999998</v>
      </c>
      <c r="Z40" s="33">
        <v>305.51760899999999</v>
      </c>
      <c r="AA40" s="33">
        <v>307.04898100000003</v>
      </c>
      <c r="AB40" s="33">
        <v>308.547302</v>
      </c>
      <c r="AC40" s="33">
        <v>310.01461799999998</v>
      </c>
      <c r="AD40" s="33">
        <v>311.453461</v>
      </c>
      <c r="AE40" s="33">
        <v>312.86712599999998</v>
      </c>
      <c r="AF40" s="33">
        <v>314.25817899999998</v>
      </c>
      <c r="AG40" s="33">
        <v>315.62979100000001</v>
      </c>
      <c r="AH40" s="33">
        <v>316.98654199999999</v>
      </c>
      <c r="AI40" s="33">
        <v>318.33322099999998</v>
      </c>
    </row>
    <row r="41" spans="1:35">
      <c r="A41" s="3" t="s">
        <v>157</v>
      </c>
      <c r="B41" s="31">
        <v>51.082714000000003</v>
      </c>
      <c r="C41" s="31">
        <v>52.803986000000002</v>
      </c>
      <c r="D41" s="31">
        <v>54.549869999999999</v>
      </c>
      <c r="E41" s="33">
        <v>56.138869999999997</v>
      </c>
      <c r="F41" s="33">
        <v>57.970244999999998</v>
      </c>
      <c r="G41" s="33">
        <v>59.836365000000001</v>
      </c>
      <c r="H41" s="33">
        <v>61.670757000000002</v>
      </c>
      <c r="I41" s="33">
        <v>63.484402000000003</v>
      </c>
      <c r="J41" s="33">
        <v>65.343872000000005</v>
      </c>
      <c r="K41" s="33">
        <v>67.098358000000005</v>
      </c>
      <c r="L41" s="33">
        <v>68.741814000000005</v>
      </c>
      <c r="M41" s="33">
        <v>70.323051000000007</v>
      </c>
      <c r="N41" s="33">
        <v>71.831421000000006</v>
      </c>
      <c r="O41" s="33">
        <v>73.169167000000002</v>
      </c>
      <c r="P41" s="33">
        <v>74.298889000000003</v>
      </c>
      <c r="Q41" s="33">
        <v>75.285399999999996</v>
      </c>
      <c r="R41" s="33">
        <v>76.188637</v>
      </c>
      <c r="S41" s="33">
        <v>77.064887999999996</v>
      </c>
      <c r="T41" s="33">
        <v>78.051422000000002</v>
      </c>
      <c r="U41" s="33">
        <v>79.040199000000001</v>
      </c>
      <c r="V41" s="33">
        <v>79.803612000000001</v>
      </c>
      <c r="W41" s="33">
        <v>80.329307999999997</v>
      </c>
      <c r="X41" s="33">
        <v>80.704582000000002</v>
      </c>
      <c r="Y41" s="33">
        <v>81.106399999999994</v>
      </c>
      <c r="Z41" s="33">
        <v>81.438186999999999</v>
      </c>
      <c r="AA41" s="33">
        <v>81.748024000000001</v>
      </c>
      <c r="AB41" s="33">
        <v>82.108345</v>
      </c>
      <c r="AC41" s="33">
        <v>82.476067</v>
      </c>
      <c r="AD41" s="33">
        <v>83.022163000000006</v>
      </c>
      <c r="AE41" s="33">
        <v>83.598427000000001</v>
      </c>
      <c r="AF41" s="33">
        <v>84.142264999999995</v>
      </c>
      <c r="AG41" s="33">
        <v>84.718566999999993</v>
      </c>
      <c r="AH41" s="33">
        <v>85.242439000000005</v>
      </c>
      <c r="AI41" s="33">
        <v>85.837463</v>
      </c>
    </row>
    <row r="42" spans="1:35">
      <c r="A42" s="3" t="s">
        <v>158</v>
      </c>
      <c r="B42" s="31">
        <v>146.47886700000001</v>
      </c>
      <c r="C42" s="31">
        <v>148.82621800000001</v>
      </c>
      <c r="D42" s="31">
        <v>150.34655799999999</v>
      </c>
      <c r="E42" s="33">
        <v>141.525452</v>
      </c>
      <c r="F42" s="33">
        <v>146.82290599999999</v>
      </c>
      <c r="G42" s="33">
        <v>151.09684799999999</v>
      </c>
      <c r="H42" s="33">
        <v>154.916504</v>
      </c>
      <c r="I42" s="33">
        <v>157.37574799999999</v>
      </c>
      <c r="J42" s="33">
        <v>159.05834999999999</v>
      </c>
      <c r="K42" s="33">
        <v>160.175781</v>
      </c>
      <c r="L42" s="33">
        <v>160.92176799999999</v>
      </c>
      <c r="M42" s="33">
        <v>161.36518899999999</v>
      </c>
      <c r="N42" s="33">
        <v>161.521469</v>
      </c>
      <c r="O42" s="33">
        <v>161.976868</v>
      </c>
      <c r="P42" s="33">
        <v>162.689987</v>
      </c>
      <c r="Q42" s="33">
        <v>163.83973700000001</v>
      </c>
      <c r="R42" s="33">
        <v>164.99992399999999</v>
      </c>
      <c r="S42" s="33">
        <v>166.192474</v>
      </c>
      <c r="T42" s="33">
        <v>167.409897</v>
      </c>
      <c r="U42" s="33">
        <v>168.48397800000001</v>
      </c>
      <c r="V42" s="33">
        <v>169.37188699999999</v>
      </c>
      <c r="W42" s="33">
        <v>170.252655</v>
      </c>
      <c r="X42" s="33">
        <v>171.237595</v>
      </c>
      <c r="Y42" s="33">
        <v>172.428909</v>
      </c>
      <c r="Z42" s="33">
        <v>173.3526</v>
      </c>
      <c r="AA42" s="33">
        <v>174.45880099999999</v>
      </c>
      <c r="AB42" s="33">
        <v>175.676254</v>
      </c>
      <c r="AC42" s="33">
        <v>176.90194700000001</v>
      </c>
      <c r="AD42" s="33">
        <v>178.01054400000001</v>
      </c>
      <c r="AE42" s="33">
        <v>179.07218900000001</v>
      </c>
      <c r="AF42" s="33">
        <v>180.06805399999999</v>
      </c>
      <c r="AG42" s="33">
        <v>181.117706</v>
      </c>
      <c r="AH42" s="33">
        <v>182.20962499999999</v>
      </c>
      <c r="AI42" s="33">
        <v>183.26329000000001</v>
      </c>
    </row>
    <row r="43" spans="1:35">
      <c r="A43" s="3" t="s">
        <v>159</v>
      </c>
      <c r="B43" s="31">
        <v>12.058104999999999</v>
      </c>
      <c r="C43" s="31">
        <v>12.294437</v>
      </c>
      <c r="D43" s="31">
        <v>12.692838</v>
      </c>
      <c r="E43" s="31">
        <v>12.166359</v>
      </c>
      <c r="F43" s="31">
        <v>12.026465999999999</v>
      </c>
      <c r="G43" s="31">
        <v>12.159459999999999</v>
      </c>
      <c r="H43" s="31">
        <v>12.295507000000001</v>
      </c>
      <c r="I43" s="31">
        <v>12.317556</v>
      </c>
      <c r="J43" s="31">
        <v>12.370839</v>
      </c>
      <c r="K43" s="31">
        <v>12.414648</v>
      </c>
      <c r="L43" s="31">
        <v>12.404102999999999</v>
      </c>
      <c r="M43" s="31">
        <v>12.315329</v>
      </c>
      <c r="N43" s="31">
        <v>12.171834</v>
      </c>
      <c r="O43" s="31">
        <v>12.03842</v>
      </c>
      <c r="P43" s="31">
        <v>11.961957999999999</v>
      </c>
      <c r="Q43" s="31">
        <v>11.938440999999999</v>
      </c>
      <c r="R43" s="31">
        <v>11.889303</v>
      </c>
      <c r="S43" s="31">
        <v>11.855321</v>
      </c>
      <c r="T43" s="31">
        <v>11.804005999999999</v>
      </c>
      <c r="U43" s="31">
        <v>11.784623</v>
      </c>
      <c r="V43" s="31">
        <v>11.730212999999999</v>
      </c>
      <c r="W43" s="31">
        <v>11.703424</v>
      </c>
      <c r="X43" s="31">
        <v>11.682192000000001</v>
      </c>
      <c r="Y43" s="31">
        <v>11.661362</v>
      </c>
      <c r="Z43" s="31">
        <v>11.649927</v>
      </c>
      <c r="AA43" s="31">
        <v>11.652343999999999</v>
      </c>
      <c r="AB43" s="31">
        <v>11.682632999999999</v>
      </c>
      <c r="AC43" s="31">
        <v>11.724266</v>
      </c>
      <c r="AD43" s="31">
        <v>11.729838000000001</v>
      </c>
      <c r="AE43" s="31">
        <v>11.741006</v>
      </c>
      <c r="AF43" s="31">
        <v>11.736863</v>
      </c>
      <c r="AG43" s="31">
        <v>11.721692000000001</v>
      </c>
      <c r="AH43" s="31">
        <v>11.724726</v>
      </c>
      <c r="AI43" s="31">
        <v>11.714651999999999</v>
      </c>
    </row>
    <row r="44" spans="1:35">
      <c r="A44" s="28" t="s">
        <v>160</v>
      </c>
    </row>
    <row r="45" spans="1:35">
      <c r="A45" s="3" t="s">
        <v>161</v>
      </c>
      <c r="B45" s="31">
        <v>160.31016500000001</v>
      </c>
      <c r="C45" s="31">
        <v>162.06802400000001</v>
      </c>
      <c r="D45" s="31">
        <v>163.73959400000001</v>
      </c>
      <c r="E45" s="33">
        <v>160.88029499999999</v>
      </c>
      <c r="F45" s="33">
        <v>162.9991</v>
      </c>
      <c r="G45" s="33">
        <v>164.93542500000001</v>
      </c>
      <c r="H45" s="33">
        <v>166.71662900000001</v>
      </c>
      <c r="I45" s="33">
        <v>168.223175</v>
      </c>
      <c r="J45" s="33">
        <v>169.39797999999999</v>
      </c>
      <c r="K45" s="33">
        <v>170.417023</v>
      </c>
      <c r="L45" s="33">
        <v>171.40033</v>
      </c>
      <c r="M45" s="33">
        <v>172.32531700000001</v>
      </c>
      <c r="N45" s="33">
        <v>173.09837300000001</v>
      </c>
      <c r="O45" s="33">
        <v>173.87785299999999</v>
      </c>
      <c r="P45" s="33">
        <v>174.54731799999999</v>
      </c>
      <c r="Q45" s="33">
        <v>175.528549</v>
      </c>
      <c r="R45" s="33">
        <v>176.565674</v>
      </c>
      <c r="S45" s="33">
        <v>177.49897799999999</v>
      </c>
      <c r="T45" s="33">
        <v>178.367401</v>
      </c>
      <c r="U45" s="33">
        <v>179.37867700000001</v>
      </c>
      <c r="V45" s="33">
        <v>180.50477599999999</v>
      </c>
      <c r="W45" s="33">
        <v>181.636627</v>
      </c>
      <c r="X45" s="33">
        <v>182.79096999999999</v>
      </c>
      <c r="Y45" s="33">
        <v>183.93820199999999</v>
      </c>
      <c r="Z45" s="33">
        <v>185.148224</v>
      </c>
      <c r="AA45" s="33">
        <v>186.290268</v>
      </c>
      <c r="AB45" s="33">
        <v>187.42030299999999</v>
      </c>
      <c r="AC45" s="33">
        <v>188.48002600000001</v>
      </c>
      <c r="AD45" s="33">
        <v>189.448654</v>
      </c>
      <c r="AE45" s="33">
        <v>190.44705200000001</v>
      </c>
      <c r="AF45" s="33">
        <v>191.37582399999999</v>
      </c>
      <c r="AG45" s="33">
        <v>192.320145</v>
      </c>
      <c r="AH45" s="33">
        <v>193.269531</v>
      </c>
      <c r="AI45" s="33">
        <v>194.21298200000001</v>
      </c>
    </row>
    <row r="46" spans="1:35">
      <c r="A46" s="3" t="s">
        <v>162</v>
      </c>
      <c r="B46" s="25">
        <v>1.0840430000000001</v>
      </c>
      <c r="C46" s="25">
        <v>1.097621</v>
      </c>
      <c r="D46" s="25">
        <v>1.1128530000000001</v>
      </c>
      <c r="E46" s="25">
        <v>1.0942080000000001</v>
      </c>
      <c r="F46" s="25">
        <v>1.099334</v>
      </c>
      <c r="G46" s="25">
        <v>1.114045</v>
      </c>
      <c r="H46" s="25">
        <v>1.125321</v>
      </c>
      <c r="I46" s="25">
        <v>1.141524</v>
      </c>
      <c r="J46" s="25">
        <v>1.1615770000000001</v>
      </c>
      <c r="K46" s="25">
        <v>1.182572</v>
      </c>
      <c r="L46" s="25">
        <v>1.204502</v>
      </c>
      <c r="M46" s="25">
        <v>1.2270019999999999</v>
      </c>
      <c r="N46" s="25">
        <v>1.2506029999999999</v>
      </c>
      <c r="O46" s="25">
        <v>1.2748349999999999</v>
      </c>
      <c r="P46" s="25">
        <v>1.2987169999999999</v>
      </c>
      <c r="Q46" s="25">
        <v>1.3215440000000001</v>
      </c>
      <c r="R46" s="25">
        <v>1.344673</v>
      </c>
      <c r="S46" s="25">
        <v>1.3674310000000001</v>
      </c>
      <c r="T46" s="25">
        <v>1.389243</v>
      </c>
      <c r="U46" s="25">
        <v>1.4101939999999999</v>
      </c>
      <c r="V46" s="25">
        <v>1.4319850000000001</v>
      </c>
      <c r="W46" s="25">
        <v>1.454477</v>
      </c>
      <c r="X46" s="25">
        <v>1.4772799999999999</v>
      </c>
      <c r="Y46" s="25">
        <v>1.500453</v>
      </c>
      <c r="Z46" s="25">
        <v>1.523652</v>
      </c>
      <c r="AA46" s="25">
        <v>1.547372</v>
      </c>
      <c r="AB46" s="25">
        <v>1.571159</v>
      </c>
      <c r="AC46" s="25">
        <v>1.595116</v>
      </c>
      <c r="AD46" s="25">
        <v>1.6194500000000001</v>
      </c>
      <c r="AE46" s="25">
        <v>1.6439820000000001</v>
      </c>
      <c r="AF46" s="25">
        <v>1.66919</v>
      </c>
      <c r="AG46" s="25">
        <v>1.695092</v>
      </c>
      <c r="AH46" s="25">
        <v>1.720852</v>
      </c>
      <c r="AI46" s="25">
        <v>1.7468140000000001</v>
      </c>
    </row>
    <row r="47" spans="1:35">
      <c r="A47" s="3" t="s">
        <v>163</v>
      </c>
      <c r="B47" s="25">
        <v>4.3499999999999996</v>
      </c>
      <c r="C47" s="25">
        <v>3.8716390000000001</v>
      </c>
      <c r="D47" s="25">
        <v>3.498624</v>
      </c>
      <c r="E47" s="25">
        <v>8.6463859999999997</v>
      </c>
      <c r="F47" s="25">
        <v>7.5995809999999997</v>
      </c>
      <c r="G47" s="25">
        <v>5.8606670000000003</v>
      </c>
      <c r="H47" s="25">
        <v>4.6161450000000004</v>
      </c>
      <c r="I47" s="25">
        <v>3.984073</v>
      </c>
      <c r="J47" s="25">
        <v>3.66703</v>
      </c>
      <c r="K47" s="25">
        <v>3.5618409999999998</v>
      </c>
      <c r="L47" s="25">
        <v>3.614166</v>
      </c>
      <c r="M47" s="25">
        <v>3.795188</v>
      </c>
      <c r="N47" s="25">
        <v>4.0177500000000004</v>
      </c>
      <c r="O47" s="25">
        <v>4.086627</v>
      </c>
      <c r="P47" s="25">
        <v>4.0093969999999999</v>
      </c>
      <c r="Q47" s="25">
        <v>3.932328</v>
      </c>
      <c r="R47" s="25">
        <v>3.911117</v>
      </c>
      <c r="S47" s="25">
        <v>3.8644259999999999</v>
      </c>
      <c r="T47" s="25">
        <v>3.8223189999999998</v>
      </c>
      <c r="U47" s="25">
        <v>3.8492000000000002</v>
      </c>
      <c r="V47" s="25">
        <v>3.947206</v>
      </c>
      <c r="W47" s="25">
        <v>4.0356009999999998</v>
      </c>
      <c r="X47" s="25">
        <v>4.1207849999999997</v>
      </c>
      <c r="Y47" s="25">
        <v>4.1993850000000004</v>
      </c>
      <c r="Z47" s="25">
        <v>4.2507869999999999</v>
      </c>
      <c r="AA47" s="25">
        <v>4.2622679999999997</v>
      </c>
      <c r="AB47" s="25">
        <v>4.2557739999999997</v>
      </c>
      <c r="AC47" s="25">
        <v>4.2839869999999998</v>
      </c>
      <c r="AD47" s="25">
        <v>4.3318510000000003</v>
      </c>
      <c r="AE47" s="25">
        <v>4.4017910000000002</v>
      </c>
      <c r="AF47" s="25">
        <v>4.4887480000000002</v>
      </c>
      <c r="AG47" s="25">
        <v>4.5403739999999999</v>
      </c>
      <c r="AH47" s="25">
        <v>4.5818190000000003</v>
      </c>
      <c r="AI47" s="25">
        <v>4.6267630000000004</v>
      </c>
    </row>
    <row r="48" spans="1:35">
      <c r="A48" s="28" t="s">
        <v>164</v>
      </c>
    </row>
    <row r="49" spans="1:35">
      <c r="A49" s="3" t="s">
        <v>165</v>
      </c>
      <c r="B49" s="33">
        <v>12763.964844</v>
      </c>
      <c r="C49" s="33">
        <v>13036.846680000001</v>
      </c>
      <c r="D49" s="33">
        <v>13427.615234000001</v>
      </c>
      <c r="E49" s="33">
        <v>15994.032227</v>
      </c>
      <c r="F49" s="33">
        <v>14988.257812</v>
      </c>
      <c r="G49" s="33">
        <v>15452.087890999999</v>
      </c>
      <c r="H49" s="33">
        <v>15916.799805000001</v>
      </c>
      <c r="I49" s="33">
        <v>16294.482421999999</v>
      </c>
      <c r="J49" s="33">
        <v>16720.535156000002</v>
      </c>
      <c r="K49" s="33">
        <v>17119.472656000002</v>
      </c>
      <c r="L49" s="33">
        <v>17524.818359000001</v>
      </c>
      <c r="M49" s="33">
        <v>17940.582031000002</v>
      </c>
      <c r="N49" s="33">
        <v>18369.302734000001</v>
      </c>
      <c r="O49" s="33">
        <v>18826.322265999999</v>
      </c>
      <c r="P49" s="33">
        <v>19265.550781000002</v>
      </c>
      <c r="Q49" s="33">
        <v>19705.550781000002</v>
      </c>
      <c r="R49" s="33">
        <v>20152.904297000001</v>
      </c>
      <c r="S49" s="33">
        <v>20597.095702999999</v>
      </c>
      <c r="T49" s="33">
        <v>21038.289062</v>
      </c>
      <c r="U49" s="33">
        <v>21474.863281000002</v>
      </c>
      <c r="V49" s="33">
        <v>21903.992188</v>
      </c>
      <c r="W49" s="33">
        <v>22329.722656000002</v>
      </c>
      <c r="X49" s="33">
        <v>22760.345702999999</v>
      </c>
      <c r="Y49" s="33">
        <v>23183.960938</v>
      </c>
      <c r="Z49" s="33">
        <v>23618.382812</v>
      </c>
      <c r="AA49" s="33">
        <v>24069.490234000001</v>
      </c>
      <c r="AB49" s="33">
        <v>24521.011718999998</v>
      </c>
      <c r="AC49" s="33">
        <v>24971.126952999999</v>
      </c>
      <c r="AD49" s="33">
        <v>25426.998047000001</v>
      </c>
      <c r="AE49" s="33">
        <v>25888.123047000001</v>
      </c>
      <c r="AF49" s="33">
        <v>26362.109375</v>
      </c>
      <c r="AG49" s="33">
        <v>26851.195312</v>
      </c>
      <c r="AH49" s="33">
        <v>27336.476562</v>
      </c>
      <c r="AI49" s="33">
        <v>27812.863281000002</v>
      </c>
    </row>
    <row r="50" spans="1:35">
      <c r="A50" s="3" t="s">
        <v>166</v>
      </c>
      <c r="B50" s="25">
        <v>1.301833</v>
      </c>
      <c r="C50" s="25">
        <v>1.453311</v>
      </c>
      <c r="D50" s="25">
        <v>1.544076</v>
      </c>
      <c r="E50" s="25">
        <v>1.3547899999999999</v>
      </c>
      <c r="F50" s="25">
        <v>1.385788</v>
      </c>
      <c r="G50" s="25">
        <v>1.383831</v>
      </c>
      <c r="H50" s="25">
        <v>1.3539950000000001</v>
      </c>
      <c r="I50" s="25">
        <v>1.3488359999999999</v>
      </c>
      <c r="J50" s="25">
        <v>1.381267</v>
      </c>
      <c r="K50" s="25">
        <v>1.3805909999999999</v>
      </c>
      <c r="L50" s="25">
        <v>1.3461799999999999</v>
      </c>
      <c r="M50" s="25">
        <v>1.322479</v>
      </c>
      <c r="N50" s="25">
        <v>1.3031360000000001</v>
      </c>
      <c r="O50" s="25">
        <v>1.2915859999999999</v>
      </c>
      <c r="P50" s="25">
        <v>1.277674</v>
      </c>
      <c r="Q50" s="25">
        <v>1.271312</v>
      </c>
      <c r="R50" s="25">
        <v>1.248529</v>
      </c>
      <c r="S50" s="25">
        <v>1.226332</v>
      </c>
      <c r="T50" s="25">
        <v>1.228531</v>
      </c>
      <c r="U50" s="25">
        <v>1.2092780000000001</v>
      </c>
      <c r="V50" s="25">
        <v>1.196534</v>
      </c>
      <c r="W50" s="25">
        <v>1.192186</v>
      </c>
      <c r="X50" s="25">
        <v>1.1865810000000001</v>
      </c>
      <c r="Y50" s="25">
        <v>1.189146</v>
      </c>
      <c r="Z50" s="25">
        <v>1.1844760000000001</v>
      </c>
      <c r="AA50" s="25">
        <v>1.1866429999999999</v>
      </c>
      <c r="AB50" s="25">
        <v>1.1983630000000001</v>
      </c>
      <c r="AC50" s="25">
        <v>1.2087300000000001</v>
      </c>
      <c r="AD50" s="25">
        <v>1.213076</v>
      </c>
      <c r="AE50" s="25">
        <v>1.2092540000000001</v>
      </c>
      <c r="AF50" s="25">
        <v>1.204054</v>
      </c>
      <c r="AG50" s="25">
        <v>1.202985</v>
      </c>
      <c r="AH50" s="25">
        <v>1.2058450000000001</v>
      </c>
      <c r="AI50" s="25">
        <v>1.209055</v>
      </c>
    </row>
    <row r="51" spans="1:35">
      <c r="A51" s="3" t="s">
        <v>167</v>
      </c>
      <c r="B51" s="31">
        <v>90.694137999999995</v>
      </c>
      <c r="C51" s="31">
        <v>91.727478000000005</v>
      </c>
      <c r="D51" s="31">
        <v>92.828513999999998</v>
      </c>
      <c r="E51" s="33">
        <v>93.582397</v>
      </c>
      <c r="F51" s="33">
        <v>94.509140000000002</v>
      </c>
      <c r="G51" s="33">
        <v>95.327667000000005</v>
      </c>
      <c r="H51" s="33">
        <v>96.255439999999993</v>
      </c>
      <c r="I51" s="33">
        <v>97.232201000000003</v>
      </c>
      <c r="J51" s="33">
        <v>98.219536000000005</v>
      </c>
      <c r="K51" s="33">
        <v>99.204063000000005</v>
      </c>
      <c r="L51" s="33">
        <v>100.186874</v>
      </c>
      <c r="M51" s="33">
        <v>101.16628300000001</v>
      </c>
      <c r="N51" s="33">
        <v>102.140533</v>
      </c>
      <c r="O51" s="33">
        <v>103.124809</v>
      </c>
      <c r="P51" s="33">
        <v>104.134567</v>
      </c>
      <c r="Q51" s="33">
        <v>105.168228</v>
      </c>
      <c r="R51" s="33">
        <v>106.22038999999999</v>
      </c>
      <c r="S51" s="33">
        <v>107.28212000000001</v>
      </c>
      <c r="T51" s="33">
        <v>108.33667800000001</v>
      </c>
      <c r="U51" s="33">
        <v>109.37632000000001</v>
      </c>
      <c r="V51" s="33">
        <v>110.396233</v>
      </c>
      <c r="W51" s="33">
        <v>111.40979</v>
      </c>
      <c r="X51" s="33">
        <v>112.427116</v>
      </c>
      <c r="Y51" s="33">
        <v>113.457542</v>
      </c>
      <c r="Z51" s="33">
        <v>114.496712</v>
      </c>
      <c r="AA51" s="33">
        <v>115.54894299999999</v>
      </c>
      <c r="AB51" s="33">
        <v>116.613106</v>
      </c>
      <c r="AC51" s="33">
        <v>117.689331</v>
      </c>
      <c r="AD51" s="33">
        <v>118.776932</v>
      </c>
      <c r="AE51" s="33">
        <v>119.87333700000001</v>
      </c>
      <c r="AF51" s="33">
        <v>120.97577699999999</v>
      </c>
      <c r="AG51" s="33">
        <v>122.088387</v>
      </c>
      <c r="AH51" s="33">
        <v>123.212791</v>
      </c>
      <c r="AI51" s="33">
        <v>124.34420799999999</v>
      </c>
    </row>
    <row r="52" spans="1:35">
      <c r="A52" s="3" t="s">
        <v>168</v>
      </c>
      <c r="B52" s="25">
        <v>17.169834000000002</v>
      </c>
      <c r="C52" s="25">
        <v>16.918854</v>
      </c>
      <c r="D52" s="25">
        <v>16.718952000000002</v>
      </c>
      <c r="E52" s="31">
        <v>13.558449</v>
      </c>
      <c r="F52" s="31">
        <v>14.577538000000001</v>
      </c>
      <c r="G52" s="31">
        <v>15.440913999999999</v>
      </c>
      <c r="H52" s="31">
        <v>15.564825000000001</v>
      </c>
      <c r="I52" s="31">
        <v>15.87175</v>
      </c>
      <c r="J52" s="31">
        <v>16.222114999999999</v>
      </c>
      <c r="K52" s="31">
        <v>16.229990000000001</v>
      </c>
      <c r="L52" s="31">
        <v>16.053318000000001</v>
      </c>
      <c r="M52" s="31">
        <v>16.165455000000001</v>
      </c>
      <c r="N52" s="31">
        <v>16.251311999999999</v>
      </c>
      <c r="O52" s="31">
        <v>16.293104</v>
      </c>
      <c r="P52" s="31">
        <v>16.395451000000001</v>
      </c>
      <c r="Q52" s="31">
        <v>16.422573</v>
      </c>
      <c r="R52" s="31">
        <v>16.509674</v>
      </c>
      <c r="S52" s="31">
        <v>16.601019000000001</v>
      </c>
      <c r="T52" s="31">
        <v>16.566448000000001</v>
      </c>
      <c r="U52" s="31">
        <v>16.476299000000001</v>
      </c>
      <c r="V52" s="31">
        <v>16.444800999999998</v>
      </c>
      <c r="W52" s="31">
        <v>16.452794999999998</v>
      </c>
      <c r="X52" s="31">
        <v>16.404074000000001</v>
      </c>
      <c r="Y52" s="31">
        <v>16.359363999999999</v>
      </c>
      <c r="Z52" s="31">
        <v>16.406144999999999</v>
      </c>
      <c r="AA52" s="31">
        <v>16.487333</v>
      </c>
      <c r="AB52" s="31">
        <v>16.434196</v>
      </c>
      <c r="AC52" s="31">
        <v>16.44952</v>
      </c>
      <c r="AD52" s="31">
        <v>16.580351</v>
      </c>
      <c r="AE52" s="31">
        <v>16.627680000000002</v>
      </c>
      <c r="AF52" s="31">
        <v>16.648517999999999</v>
      </c>
      <c r="AG52" s="31">
        <v>16.657049000000001</v>
      </c>
      <c r="AH52" s="31">
        <v>16.576183</v>
      </c>
      <c r="AI52" s="31">
        <v>16.481349999999999</v>
      </c>
    </row>
    <row r="53" spans="1:35" ht="13" thickBot="1"/>
    <row r="54" spans="1:35">
      <c r="A54" s="120" t="s">
        <v>169</v>
      </c>
      <c r="B54" s="120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</row>
    <row r="55" spans="1:35">
      <c r="A55" s="32" t="s">
        <v>5</v>
      </c>
    </row>
    <row r="56" spans="1:35">
      <c r="A56" s="32" t="s">
        <v>6</v>
      </c>
    </row>
    <row r="57" spans="1:35">
      <c r="A57" s="32" t="s">
        <v>453</v>
      </c>
    </row>
    <row r="58" spans="1:35">
      <c r="A58" s="32" t="s">
        <v>454</v>
      </c>
    </row>
    <row r="59" spans="1:35">
      <c r="A59" s="32" t="s">
        <v>455</v>
      </c>
    </row>
  </sheetData>
  <mergeCells count="1">
    <mergeCell ref="A54:AI5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L44"/>
  <sheetViews>
    <sheetView workbookViewId="0">
      <pane xSplit="2" ySplit="3" topLeftCell="X4" activePane="bottomRight" state="frozen"/>
      <selection pane="topRight" activeCell="C1" sqref="C1"/>
      <selection pane="bottomLeft" activeCell="A5" sqref="A5"/>
      <selection pane="bottomRight" activeCell="AA13" sqref="AA13"/>
    </sheetView>
  </sheetViews>
  <sheetFormatPr defaultRowHeight="12.25"/>
  <cols>
    <col min="1" max="1" width="39" customWidth="1"/>
    <col min="28" max="28" width="9.33203125" bestFit="1" customWidth="1"/>
  </cols>
  <sheetData>
    <row r="1" spans="1:38" ht="16">
      <c r="A1" s="27" t="s">
        <v>268</v>
      </c>
    </row>
    <row r="2" spans="1:38">
      <c r="A2" s="1" t="s">
        <v>222</v>
      </c>
    </row>
    <row r="3" spans="1:38" ht="13" thickBot="1">
      <c r="A3" s="2" t="s">
        <v>269</v>
      </c>
      <c r="B3" s="2">
        <v>2015</v>
      </c>
      <c r="C3" s="2">
        <v>2016</v>
      </c>
      <c r="D3" s="2">
        <v>2017</v>
      </c>
      <c r="E3" s="2">
        <v>2018</v>
      </c>
      <c r="F3" s="2">
        <v>2019</v>
      </c>
      <c r="G3" s="2">
        <v>2020</v>
      </c>
      <c r="H3" s="2">
        <v>2021</v>
      </c>
      <c r="I3" s="2">
        <v>2022</v>
      </c>
      <c r="J3" s="2">
        <v>2023</v>
      </c>
      <c r="K3" s="2">
        <v>2024</v>
      </c>
      <c r="L3" s="2">
        <v>2025</v>
      </c>
      <c r="M3" s="2">
        <v>2026</v>
      </c>
      <c r="N3" s="2">
        <v>2027</v>
      </c>
      <c r="O3" s="2">
        <v>2028</v>
      </c>
      <c r="P3" s="2">
        <v>2029</v>
      </c>
      <c r="Q3" s="2">
        <v>2030</v>
      </c>
      <c r="R3" s="2">
        <v>2031</v>
      </c>
      <c r="S3" s="2">
        <v>2032</v>
      </c>
      <c r="T3" s="2">
        <v>2033</v>
      </c>
      <c r="U3" s="2">
        <v>2034</v>
      </c>
      <c r="V3" s="2">
        <v>2035</v>
      </c>
      <c r="W3" s="2">
        <v>2036</v>
      </c>
      <c r="X3" s="2">
        <v>2037</v>
      </c>
      <c r="Y3" s="2">
        <v>2038</v>
      </c>
      <c r="Z3" s="2">
        <v>2039</v>
      </c>
      <c r="AA3" s="2">
        <v>2040</v>
      </c>
      <c r="AB3" s="2">
        <v>2041</v>
      </c>
      <c r="AC3" s="2">
        <v>2042</v>
      </c>
      <c r="AD3" s="2">
        <v>2043</v>
      </c>
      <c r="AE3" s="2">
        <v>2044</v>
      </c>
      <c r="AF3" s="2">
        <v>2045</v>
      </c>
      <c r="AG3" s="2">
        <v>2046</v>
      </c>
      <c r="AH3" s="2">
        <v>2047</v>
      </c>
      <c r="AI3" s="2">
        <v>2048</v>
      </c>
      <c r="AJ3" s="2">
        <v>2049</v>
      </c>
      <c r="AK3" s="2">
        <v>2050</v>
      </c>
      <c r="AL3" s="2">
        <v>2050</v>
      </c>
    </row>
    <row r="4" spans="1:38" ht="13" thickTop="1">
      <c r="A4" s="28" t="s">
        <v>270</v>
      </c>
    </row>
    <row r="5" spans="1:38">
      <c r="A5" s="28" t="s">
        <v>271</v>
      </c>
    </row>
    <row r="6" spans="1:38">
      <c r="A6" s="3" t="s">
        <v>272</v>
      </c>
      <c r="B6" s="33">
        <v>14074.240234000001</v>
      </c>
      <c r="C6" s="33">
        <v>14189.107421999999</v>
      </c>
      <c r="D6" s="33">
        <v>14171.371094</v>
      </c>
      <c r="E6" s="33">
        <v>14099.601562</v>
      </c>
      <c r="F6" s="33">
        <v>13904.409180000001</v>
      </c>
      <c r="G6" s="33">
        <v>13663.382812</v>
      </c>
      <c r="H6" s="33">
        <v>13362.022461</v>
      </c>
      <c r="I6" s="33">
        <v>13026.691406</v>
      </c>
      <c r="J6" s="33">
        <v>12644.048828000001</v>
      </c>
      <c r="K6" s="33">
        <v>12235.427734000001</v>
      </c>
      <c r="L6" s="33">
        <v>11820.721680000001</v>
      </c>
      <c r="M6" s="33">
        <v>11473.136719</v>
      </c>
      <c r="N6" s="33">
        <v>11167.038086</v>
      </c>
      <c r="O6" s="33">
        <v>10907.195312</v>
      </c>
      <c r="P6" s="33">
        <v>10675.980469</v>
      </c>
      <c r="Q6" s="33">
        <v>10462.237305000001</v>
      </c>
      <c r="R6" s="33">
        <v>10264.388671999999</v>
      </c>
      <c r="S6" s="33">
        <v>10090.150390999999</v>
      </c>
      <c r="T6" s="33">
        <v>9943.5068360000005</v>
      </c>
      <c r="U6" s="33">
        <v>9813.8515619999998</v>
      </c>
      <c r="V6" s="33">
        <v>9697.7919920000004</v>
      </c>
      <c r="W6" s="33">
        <v>9607.7724610000005</v>
      </c>
      <c r="X6" s="33">
        <v>9535.1503909999992</v>
      </c>
      <c r="Y6" s="33">
        <v>9482.5859380000002</v>
      </c>
      <c r="Z6" s="33">
        <v>9435.5986329999996</v>
      </c>
      <c r="AA6" s="33">
        <v>9396.9150389999995</v>
      </c>
      <c r="AB6" s="33">
        <v>9370.5439449999994</v>
      </c>
      <c r="AC6" s="33">
        <v>9360.9287110000005</v>
      </c>
      <c r="AD6" s="33">
        <v>9360.9589840000008</v>
      </c>
      <c r="AE6" s="33">
        <v>9368.8945309999999</v>
      </c>
      <c r="AF6" s="33">
        <v>9387.0859380000002</v>
      </c>
      <c r="AG6" s="33">
        <v>9415.2705079999996</v>
      </c>
      <c r="AH6" s="33">
        <v>9446.9628909999992</v>
      </c>
      <c r="AI6" s="33">
        <v>9487.9091800000006</v>
      </c>
      <c r="AJ6" s="33">
        <v>9541.1552730000003</v>
      </c>
      <c r="AK6" s="33">
        <v>9595.2910159999992</v>
      </c>
      <c r="AL6" s="26">
        <v>-1.1440000000000001E-2</v>
      </c>
    </row>
    <row r="7" spans="1:38">
      <c r="A7" s="3" t="s">
        <v>273</v>
      </c>
      <c r="B7" s="33">
        <v>61.579059999999998</v>
      </c>
      <c r="C7" s="33">
        <v>69.764763000000002</v>
      </c>
      <c r="D7" s="33">
        <v>79.135673999999995</v>
      </c>
      <c r="E7" s="33">
        <v>87.541122000000001</v>
      </c>
      <c r="F7" s="33">
        <v>97.109145999999996</v>
      </c>
      <c r="G7" s="33">
        <v>106.484268</v>
      </c>
      <c r="H7" s="33">
        <v>115.542885</v>
      </c>
      <c r="I7" s="33">
        <v>124.351097</v>
      </c>
      <c r="J7" s="33">
        <v>132.26800499999999</v>
      </c>
      <c r="K7" s="33">
        <v>139.775238</v>
      </c>
      <c r="L7" s="33">
        <v>146.21919299999999</v>
      </c>
      <c r="M7" s="33">
        <v>152.83154300000001</v>
      </c>
      <c r="N7" s="33">
        <v>159.591644</v>
      </c>
      <c r="O7" s="33">
        <v>166.785583</v>
      </c>
      <c r="P7" s="33">
        <v>173.90817300000001</v>
      </c>
      <c r="Q7" s="33">
        <v>180.69215399999999</v>
      </c>
      <c r="R7" s="33">
        <v>186.901917</v>
      </c>
      <c r="S7" s="33">
        <v>192.679474</v>
      </c>
      <c r="T7" s="33">
        <v>198.15379300000001</v>
      </c>
      <c r="U7" s="33">
        <v>203.478531</v>
      </c>
      <c r="V7" s="33">
        <v>208.302368</v>
      </c>
      <c r="W7" s="33">
        <v>213.05571</v>
      </c>
      <c r="X7" s="33">
        <v>217.65495300000001</v>
      </c>
      <c r="Y7" s="33">
        <v>222.19090299999999</v>
      </c>
      <c r="Z7" s="33">
        <v>226.269272</v>
      </c>
      <c r="AA7" s="33">
        <v>230.124359</v>
      </c>
      <c r="AB7" s="33">
        <v>234.071594</v>
      </c>
      <c r="AC7" s="33">
        <v>238.12413000000001</v>
      </c>
      <c r="AD7" s="33">
        <v>242.17129499999999</v>
      </c>
      <c r="AE7" s="33">
        <v>246.25958299999999</v>
      </c>
      <c r="AF7" s="33">
        <v>250.23840300000001</v>
      </c>
      <c r="AG7" s="33">
        <v>253.964279</v>
      </c>
      <c r="AH7" s="33">
        <v>257.22912600000001</v>
      </c>
      <c r="AI7" s="33">
        <v>260.43951399999997</v>
      </c>
      <c r="AJ7" s="33">
        <v>263.52426100000002</v>
      </c>
      <c r="AK7" s="33">
        <v>266.63726800000001</v>
      </c>
      <c r="AL7" s="26">
        <v>4.0222000000000001E-2</v>
      </c>
    </row>
    <row r="8" spans="1:38">
      <c r="A8" s="3" t="s">
        <v>274</v>
      </c>
      <c r="B8" s="33">
        <v>14135.819336</v>
      </c>
      <c r="C8" s="33">
        <v>14258.872069999999</v>
      </c>
      <c r="D8" s="33">
        <v>14250.506836</v>
      </c>
      <c r="E8" s="33">
        <v>14187.142578000001</v>
      </c>
      <c r="F8" s="33">
        <v>14001.518555000001</v>
      </c>
      <c r="G8" s="33">
        <v>13769.867188</v>
      </c>
      <c r="H8" s="33">
        <v>13477.565430000001</v>
      </c>
      <c r="I8" s="33">
        <v>13151.042969</v>
      </c>
      <c r="J8" s="33">
        <v>12776.316406</v>
      </c>
      <c r="K8" s="33">
        <v>12375.203125</v>
      </c>
      <c r="L8" s="33">
        <v>11966.940430000001</v>
      </c>
      <c r="M8" s="33">
        <v>11625.96875</v>
      </c>
      <c r="N8" s="33">
        <v>11326.629883</v>
      </c>
      <c r="O8" s="33">
        <v>11073.980469</v>
      </c>
      <c r="P8" s="33">
        <v>10849.888671999999</v>
      </c>
      <c r="Q8" s="33">
        <v>10642.929688</v>
      </c>
      <c r="R8" s="33">
        <v>10451.291015999999</v>
      </c>
      <c r="S8" s="33">
        <v>10282.830078000001</v>
      </c>
      <c r="T8" s="33">
        <v>10141.660156</v>
      </c>
      <c r="U8" s="33">
        <v>10017.330078000001</v>
      </c>
      <c r="V8" s="33">
        <v>9906.0947269999997</v>
      </c>
      <c r="W8" s="33">
        <v>9820.828125</v>
      </c>
      <c r="X8" s="33">
        <v>9752.8056639999995</v>
      </c>
      <c r="Y8" s="33">
        <v>9704.7763670000004</v>
      </c>
      <c r="Z8" s="33">
        <v>9661.8681639999995</v>
      </c>
      <c r="AA8" s="33">
        <v>9627.0390619999998</v>
      </c>
      <c r="AB8" s="33">
        <v>9604.6152340000008</v>
      </c>
      <c r="AC8" s="33">
        <v>9599.0527340000008</v>
      </c>
      <c r="AD8" s="33">
        <v>9603.1298829999996</v>
      </c>
      <c r="AE8" s="33">
        <v>9615.1542969999991</v>
      </c>
      <c r="AF8" s="33">
        <v>9637.3242190000001</v>
      </c>
      <c r="AG8" s="33">
        <v>9669.234375</v>
      </c>
      <c r="AH8" s="33">
        <v>9704.1923829999996</v>
      </c>
      <c r="AI8" s="33">
        <v>9748.3486329999996</v>
      </c>
      <c r="AJ8" s="33">
        <v>9804.6796880000002</v>
      </c>
      <c r="AK8" s="33">
        <v>9861.9287110000005</v>
      </c>
      <c r="AL8" s="26">
        <v>-1.0784999999999999E-2</v>
      </c>
    </row>
    <row r="9" spans="1:38">
      <c r="A9" s="28" t="s">
        <v>275</v>
      </c>
    </row>
    <row r="10" spans="1:38">
      <c r="A10" s="3" t="s">
        <v>276</v>
      </c>
      <c r="B10" s="33">
        <v>1436.4852289999999</v>
      </c>
      <c r="C10" s="33">
        <v>1538.594116</v>
      </c>
      <c r="D10" s="33">
        <v>1634.4350589999999</v>
      </c>
      <c r="E10" s="33">
        <v>1714.5230710000001</v>
      </c>
      <c r="F10" s="33">
        <v>1767.0509030000001</v>
      </c>
      <c r="G10" s="33">
        <v>1801.4592290000001</v>
      </c>
      <c r="H10" s="33">
        <v>1818.2901609999999</v>
      </c>
      <c r="I10" s="33">
        <v>1821.0561520000001</v>
      </c>
      <c r="J10" s="33">
        <v>1809.4521480000001</v>
      </c>
      <c r="K10" s="33">
        <v>1786.0485839999999</v>
      </c>
      <c r="L10" s="33">
        <v>1755.8754879999999</v>
      </c>
      <c r="M10" s="33">
        <v>1730.1270750000001</v>
      </c>
      <c r="N10" s="33">
        <v>1706.1396480000001</v>
      </c>
      <c r="O10" s="33">
        <v>1684.8873289999999</v>
      </c>
      <c r="P10" s="33">
        <v>1663.963013</v>
      </c>
      <c r="Q10" s="33">
        <v>1643.0592039999999</v>
      </c>
      <c r="R10" s="33">
        <v>1622.876953</v>
      </c>
      <c r="S10" s="33">
        <v>1604.635376</v>
      </c>
      <c r="T10" s="33">
        <v>1590.6813959999999</v>
      </c>
      <c r="U10" s="33">
        <v>1580.7197269999999</v>
      </c>
      <c r="V10" s="33">
        <v>1573.31665</v>
      </c>
      <c r="W10" s="33">
        <v>1568.4255370000001</v>
      </c>
      <c r="X10" s="33">
        <v>1564.735596</v>
      </c>
      <c r="Y10" s="33">
        <v>1561.6655270000001</v>
      </c>
      <c r="Z10" s="33">
        <v>1557.1016850000001</v>
      </c>
      <c r="AA10" s="33">
        <v>1552.9975589999999</v>
      </c>
      <c r="AB10" s="33">
        <v>1550.3397219999999</v>
      </c>
      <c r="AC10" s="33">
        <v>1550.056885</v>
      </c>
      <c r="AD10" s="33">
        <v>1551.121948</v>
      </c>
      <c r="AE10" s="33">
        <v>1553.261841</v>
      </c>
      <c r="AF10" s="33">
        <v>1556.5371090000001</v>
      </c>
      <c r="AG10" s="33">
        <v>1561.2386469999999</v>
      </c>
      <c r="AH10" s="33">
        <v>1566.6645510000001</v>
      </c>
      <c r="AI10" s="33">
        <v>1573.6632079999999</v>
      </c>
      <c r="AJ10" s="33">
        <v>1582.5876459999999</v>
      </c>
      <c r="AK10" s="33">
        <v>1591.520264</v>
      </c>
      <c r="AL10" s="26">
        <v>9.9500000000000001E-4</v>
      </c>
    </row>
    <row r="11" spans="1:38">
      <c r="A11" s="3" t="s">
        <v>277</v>
      </c>
      <c r="B11" s="33">
        <v>4.0136479999999999</v>
      </c>
      <c r="C11" s="33">
        <v>4.747039</v>
      </c>
      <c r="D11" s="33">
        <v>5.5093769999999997</v>
      </c>
      <c r="E11" s="33">
        <v>6.3597929999999998</v>
      </c>
      <c r="F11" s="33">
        <v>7.8080639999999999</v>
      </c>
      <c r="G11" s="33">
        <v>9.5429150000000007</v>
      </c>
      <c r="H11" s="33">
        <v>11.635678</v>
      </c>
      <c r="I11" s="33">
        <v>13.7841</v>
      </c>
      <c r="J11" s="33">
        <v>16.130018</v>
      </c>
      <c r="K11" s="33">
        <v>18.546289000000002</v>
      </c>
      <c r="L11" s="33">
        <v>20.805</v>
      </c>
      <c r="M11" s="33">
        <v>22.854979</v>
      </c>
      <c r="N11" s="33">
        <v>24.786434</v>
      </c>
      <c r="O11" s="33">
        <v>26.472445</v>
      </c>
      <c r="P11" s="33">
        <v>28.078064000000001</v>
      </c>
      <c r="Q11" s="33">
        <v>29.655439000000001</v>
      </c>
      <c r="R11" s="33">
        <v>31.199321999999999</v>
      </c>
      <c r="S11" s="33">
        <v>32.703738999999999</v>
      </c>
      <c r="T11" s="33">
        <v>34.162170000000003</v>
      </c>
      <c r="U11" s="33">
        <v>35.639274999999998</v>
      </c>
      <c r="V11" s="33">
        <v>37.083668000000003</v>
      </c>
      <c r="W11" s="33">
        <v>38.516171</v>
      </c>
      <c r="X11" s="33">
        <v>39.904099000000002</v>
      </c>
      <c r="Y11" s="33">
        <v>41.29081</v>
      </c>
      <c r="Z11" s="33">
        <v>42.618186999999999</v>
      </c>
      <c r="AA11" s="33">
        <v>43.888205999999997</v>
      </c>
      <c r="AB11" s="33">
        <v>45.066409999999998</v>
      </c>
      <c r="AC11" s="33">
        <v>46.205925000000001</v>
      </c>
      <c r="AD11" s="33">
        <v>47.285666999999997</v>
      </c>
      <c r="AE11" s="33">
        <v>48.317551000000002</v>
      </c>
      <c r="AF11" s="33">
        <v>49.235309999999998</v>
      </c>
      <c r="AG11" s="33">
        <v>50.102885999999998</v>
      </c>
      <c r="AH11" s="33">
        <v>50.964225999999996</v>
      </c>
      <c r="AI11" s="33">
        <v>51.7943</v>
      </c>
      <c r="AJ11" s="33">
        <v>52.619315999999998</v>
      </c>
      <c r="AK11" s="33">
        <v>53.463935999999997</v>
      </c>
      <c r="AL11" s="26">
        <v>7.3817999999999995E-2</v>
      </c>
    </row>
    <row r="12" spans="1:38">
      <c r="A12" s="3" t="s">
        <v>278</v>
      </c>
      <c r="B12" s="33">
        <v>1.878841</v>
      </c>
      <c r="C12" s="33">
        <v>2.686213</v>
      </c>
      <c r="D12" s="33">
        <v>4.3260800000000001</v>
      </c>
      <c r="E12" s="33">
        <v>6.109674</v>
      </c>
      <c r="F12" s="33">
        <v>8.9948309999999996</v>
      </c>
      <c r="G12" s="33">
        <v>13.099273999999999</v>
      </c>
      <c r="H12" s="33">
        <v>18.332097999999998</v>
      </c>
      <c r="I12" s="33">
        <v>24.799130999999999</v>
      </c>
      <c r="J12" s="33">
        <v>32.380974000000002</v>
      </c>
      <c r="K12" s="33">
        <v>40.798954000000002</v>
      </c>
      <c r="L12" s="33">
        <v>50.220547000000003</v>
      </c>
      <c r="M12" s="33">
        <v>59.583725000000001</v>
      </c>
      <c r="N12" s="33">
        <v>68.988251000000005</v>
      </c>
      <c r="O12" s="33">
        <v>78.197502</v>
      </c>
      <c r="P12" s="33">
        <v>87.022902999999999</v>
      </c>
      <c r="Q12" s="33">
        <v>95.725769</v>
      </c>
      <c r="R12" s="33">
        <v>103.815048</v>
      </c>
      <c r="S12" s="33">
        <v>111.315788</v>
      </c>
      <c r="T12" s="33">
        <v>118.563553</v>
      </c>
      <c r="U12" s="33">
        <v>125.49625399999999</v>
      </c>
      <c r="V12" s="33">
        <v>131.98335299999999</v>
      </c>
      <c r="W12" s="33">
        <v>138.21485899999999</v>
      </c>
      <c r="X12" s="33">
        <v>144.06707800000001</v>
      </c>
      <c r="Y12" s="33">
        <v>149.52145400000001</v>
      </c>
      <c r="Z12" s="33">
        <v>154.77224699999999</v>
      </c>
      <c r="AA12" s="33">
        <v>159.89511100000001</v>
      </c>
      <c r="AB12" s="33">
        <v>164.73277300000001</v>
      </c>
      <c r="AC12" s="33">
        <v>169.45622299999999</v>
      </c>
      <c r="AD12" s="33">
        <v>174.006134</v>
      </c>
      <c r="AE12" s="33">
        <v>178.34887699999999</v>
      </c>
      <c r="AF12" s="33">
        <v>182.480133</v>
      </c>
      <c r="AG12" s="33">
        <v>186.53401199999999</v>
      </c>
      <c r="AH12" s="33">
        <v>190.55304000000001</v>
      </c>
      <c r="AI12" s="33">
        <v>194.46107499999999</v>
      </c>
      <c r="AJ12" s="33">
        <v>198.39961199999999</v>
      </c>
      <c r="AK12" s="33">
        <v>202.38893100000001</v>
      </c>
      <c r="AL12" s="26">
        <v>0.13555300000000001</v>
      </c>
    </row>
    <row r="13" spans="1:38">
      <c r="A13" s="3" t="s">
        <v>357</v>
      </c>
      <c r="B13" s="47">
        <f>(B12+B11)/B28</f>
        <v>3.7373260124981159E-4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47">
        <f>(Q12+Q11)/Q28</f>
        <v>9.7228519322018325E-3</v>
      </c>
      <c r="R13" s="33"/>
      <c r="S13" s="33"/>
      <c r="T13" s="33"/>
      <c r="U13" s="33"/>
      <c r="V13" s="33"/>
      <c r="W13" s="33"/>
      <c r="X13" s="33"/>
      <c r="Y13" s="33"/>
      <c r="Z13" s="33"/>
      <c r="AA13" s="47">
        <f>(AA12+AA11)/AA28</f>
        <v>1.6959596662275311E-2</v>
      </c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26"/>
    </row>
    <row r="14" spans="1:38">
      <c r="A14" s="3" t="s">
        <v>279</v>
      </c>
      <c r="B14" s="33">
        <v>5.6748159999999999</v>
      </c>
      <c r="C14" s="33">
        <v>8.7145320000000002</v>
      </c>
      <c r="D14" s="33">
        <v>11.83217</v>
      </c>
      <c r="E14" s="33">
        <v>14.740493000000001</v>
      </c>
      <c r="F14" s="33">
        <v>18.255610999999998</v>
      </c>
      <c r="G14" s="33">
        <v>22.241174999999998</v>
      </c>
      <c r="H14" s="33">
        <v>27.433088000000001</v>
      </c>
      <c r="I14" s="33">
        <v>33.426357000000003</v>
      </c>
      <c r="J14" s="33">
        <v>39.427151000000002</v>
      </c>
      <c r="K14" s="33">
        <v>45.585033000000003</v>
      </c>
      <c r="L14" s="33">
        <v>51.504486</v>
      </c>
      <c r="M14" s="33">
        <v>56.970225999999997</v>
      </c>
      <c r="N14" s="33">
        <v>62.084296999999999</v>
      </c>
      <c r="O14" s="33">
        <v>66.703613000000004</v>
      </c>
      <c r="P14" s="33">
        <v>70.857208</v>
      </c>
      <c r="Q14" s="33">
        <v>74.914787000000004</v>
      </c>
      <c r="R14" s="33">
        <v>78.576072999999994</v>
      </c>
      <c r="S14" s="33">
        <v>81.929619000000002</v>
      </c>
      <c r="T14" s="33">
        <v>85.038162</v>
      </c>
      <c r="U14" s="33">
        <v>87.911102</v>
      </c>
      <c r="V14" s="33">
        <v>90.476669000000001</v>
      </c>
      <c r="W14" s="33">
        <v>92.789824999999993</v>
      </c>
      <c r="X14" s="33">
        <v>94.819817</v>
      </c>
      <c r="Y14" s="33">
        <v>96.619675000000001</v>
      </c>
      <c r="Z14" s="33">
        <v>98.204375999999996</v>
      </c>
      <c r="AA14" s="33">
        <v>99.619370000000004</v>
      </c>
      <c r="AB14" s="33">
        <v>100.835976</v>
      </c>
      <c r="AC14" s="33">
        <v>101.991699</v>
      </c>
      <c r="AD14" s="33">
        <v>103.04895</v>
      </c>
      <c r="AE14" s="33">
        <v>104.00597399999999</v>
      </c>
      <c r="AF14" s="33">
        <v>104.768806</v>
      </c>
      <c r="AG14" s="33">
        <v>105.46294399999999</v>
      </c>
      <c r="AH14" s="33">
        <v>106.18631000000001</v>
      </c>
      <c r="AI14" s="33">
        <v>106.892601</v>
      </c>
      <c r="AJ14" s="33">
        <v>107.609489</v>
      </c>
      <c r="AK14" s="33">
        <v>108.36204499999999</v>
      </c>
      <c r="AL14" s="26">
        <v>7.6949000000000004E-2</v>
      </c>
    </row>
    <row r="15" spans="1:38">
      <c r="A15" s="3" t="s">
        <v>280</v>
      </c>
      <c r="B15" s="33">
        <v>3.778162</v>
      </c>
      <c r="C15" s="33">
        <v>6.0877720000000002</v>
      </c>
      <c r="D15" s="33">
        <v>8.1715119999999999</v>
      </c>
      <c r="E15" s="33">
        <v>11.076235</v>
      </c>
      <c r="F15" s="33">
        <v>14.846257</v>
      </c>
      <c r="G15" s="33">
        <v>19.418324999999999</v>
      </c>
      <c r="H15" s="33">
        <v>25.02796</v>
      </c>
      <c r="I15" s="33">
        <v>31.345438000000001</v>
      </c>
      <c r="J15" s="33">
        <v>37.560642000000001</v>
      </c>
      <c r="K15" s="33">
        <v>43.789634999999997</v>
      </c>
      <c r="L15" s="33">
        <v>50.230831000000002</v>
      </c>
      <c r="M15" s="33">
        <v>56.482917999999998</v>
      </c>
      <c r="N15" s="33">
        <v>62.634585999999999</v>
      </c>
      <c r="O15" s="33">
        <v>68.483772000000002</v>
      </c>
      <c r="P15" s="33">
        <v>73.997932000000006</v>
      </c>
      <c r="Q15" s="33">
        <v>79.329216000000002</v>
      </c>
      <c r="R15" s="33">
        <v>84.465087999999994</v>
      </c>
      <c r="S15" s="33">
        <v>89.237549000000001</v>
      </c>
      <c r="T15" s="33">
        <v>93.931030000000007</v>
      </c>
      <c r="U15" s="33">
        <v>98.564400000000006</v>
      </c>
      <c r="V15" s="33">
        <v>103.035042</v>
      </c>
      <c r="W15" s="33">
        <v>107.448387</v>
      </c>
      <c r="X15" s="33">
        <v>111.718994</v>
      </c>
      <c r="Y15" s="33">
        <v>115.853859</v>
      </c>
      <c r="Z15" s="33">
        <v>119.834999</v>
      </c>
      <c r="AA15" s="33">
        <v>123.70533</v>
      </c>
      <c r="AB15" s="33">
        <v>127.328728</v>
      </c>
      <c r="AC15" s="33">
        <v>130.80229199999999</v>
      </c>
      <c r="AD15" s="33">
        <v>134.07122799999999</v>
      </c>
      <c r="AE15" s="33">
        <v>137.11541700000001</v>
      </c>
      <c r="AF15" s="33">
        <v>139.83880600000001</v>
      </c>
      <c r="AG15" s="33">
        <v>142.38734400000001</v>
      </c>
      <c r="AH15" s="33">
        <v>144.869202</v>
      </c>
      <c r="AI15" s="33">
        <v>147.20808400000001</v>
      </c>
      <c r="AJ15" s="33">
        <v>149.47601299999999</v>
      </c>
      <c r="AK15" s="33">
        <v>151.72775300000001</v>
      </c>
      <c r="AL15" s="26">
        <v>9.9199999999999997E-2</v>
      </c>
    </row>
    <row r="16" spans="1:38">
      <c r="A16" s="3" t="s">
        <v>358</v>
      </c>
      <c r="B16" s="47">
        <f>(B15+B14)/B28</f>
        <v>5.995575142350273E-4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47">
        <f>(Q15+Q14)/Q28</f>
        <v>1.196105562006625E-2</v>
      </c>
      <c r="R16" s="33"/>
      <c r="S16" s="33"/>
      <c r="T16" s="33"/>
      <c r="U16" s="33"/>
      <c r="V16" s="33"/>
      <c r="W16" s="33"/>
      <c r="X16" s="33"/>
      <c r="Y16" s="33"/>
      <c r="Z16" s="33"/>
      <c r="AA16" s="47">
        <f>(AA15+AA14)/AA28</f>
        <v>1.858590238141837E-2</v>
      </c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26"/>
    </row>
    <row r="17" spans="1:38">
      <c r="A17" s="3" t="s">
        <v>281</v>
      </c>
      <c r="B17" s="33">
        <v>0</v>
      </c>
      <c r="C17" s="33">
        <v>0</v>
      </c>
      <c r="D17" s="33">
        <v>0</v>
      </c>
      <c r="E17" s="33">
        <v>7.8100000000000001E-3</v>
      </c>
      <c r="F17" s="33">
        <v>2.7302E-2</v>
      </c>
      <c r="G17" s="33">
        <v>6.1745000000000001E-2</v>
      </c>
      <c r="H17" s="33">
        <v>0.14946999999999999</v>
      </c>
      <c r="I17" s="33">
        <v>0.418375</v>
      </c>
      <c r="J17" s="33">
        <v>0.91440200000000005</v>
      </c>
      <c r="K17" s="33">
        <v>1.5698719999999999</v>
      </c>
      <c r="L17" s="33">
        <v>2.3159390000000002</v>
      </c>
      <c r="M17" s="33">
        <v>3.131669</v>
      </c>
      <c r="N17" s="33">
        <v>3.9986999999999999</v>
      </c>
      <c r="O17" s="33">
        <v>4.885167</v>
      </c>
      <c r="P17" s="33">
        <v>5.7569720000000002</v>
      </c>
      <c r="Q17" s="33">
        <v>6.6121049999999997</v>
      </c>
      <c r="R17" s="33">
        <v>7.4622299999999999</v>
      </c>
      <c r="S17" s="33">
        <v>8.3089329999999997</v>
      </c>
      <c r="T17" s="33">
        <v>9.1523540000000008</v>
      </c>
      <c r="U17" s="33">
        <v>9.984413</v>
      </c>
      <c r="V17" s="33">
        <v>10.793808</v>
      </c>
      <c r="W17" s="33">
        <v>11.601934999999999</v>
      </c>
      <c r="X17" s="33">
        <v>12.403523</v>
      </c>
      <c r="Y17" s="33">
        <v>13.192113000000001</v>
      </c>
      <c r="Z17" s="33">
        <v>13.938446000000001</v>
      </c>
      <c r="AA17" s="33">
        <v>14.657025000000001</v>
      </c>
      <c r="AB17" s="33">
        <v>15.355024999999999</v>
      </c>
      <c r="AC17" s="33">
        <v>16.031210000000002</v>
      </c>
      <c r="AD17" s="33">
        <v>16.674129000000001</v>
      </c>
      <c r="AE17" s="33">
        <v>17.289767999999999</v>
      </c>
      <c r="AF17" s="33">
        <v>17.868496</v>
      </c>
      <c r="AG17" s="33">
        <v>18.406497999999999</v>
      </c>
      <c r="AH17" s="33">
        <v>18.888680000000001</v>
      </c>
      <c r="AI17" s="33">
        <v>19.337948000000001</v>
      </c>
      <c r="AJ17" s="33">
        <v>19.758768</v>
      </c>
      <c r="AK17" s="33">
        <v>20.160740000000001</v>
      </c>
      <c r="AL17" s="26" t="s">
        <v>43</v>
      </c>
    </row>
    <row r="18" spans="1:38">
      <c r="A18" s="3" t="s">
        <v>282</v>
      </c>
      <c r="B18" s="33">
        <v>145.023697</v>
      </c>
      <c r="C18" s="33">
        <v>156.62434400000001</v>
      </c>
      <c r="D18" s="33">
        <v>166.604736</v>
      </c>
      <c r="E18" s="33">
        <v>177.46322599999999</v>
      </c>
      <c r="F18" s="33">
        <v>186.63705400000001</v>
      </c>
      <c r="G18" s="33">
        <v>195.03009</v>
      </c>
      <c r="H18" s="33">
        <v>202.66958600000001</v>
      </c>
      <c r="I18" s="33">
        <v>209.158264</v>
      </c>
      <c r="J18" s="33">
        <v>214.38523900000001</v>
      </c>
      <c r="K18" s="33">
        <v>218.607193</v>
      </c>
      <c r="L18" s="33">
        <v>222.05436700000001</v>
      </c>
      <c r="M18" s="33">
        <v>226.02761799999999</v>
      </c>
      <c r="N18" s="33">
        <v>230.39128099999999</v>
      </c>
      <c r="O18" s="33">
        <v>234.929474</v>
      </c>
      <c r="P18" s="33">
        <v>239.38262900000001</v>
      </c>
      <c r="Q18" s="33">
        <v>244.00770600000001</v>
      </c>
      <c r="R18" s="33">
        <v>248.74681100000001</v>
      </c>
      <c r="S18" s="33">
        <v>253.650375</v>
      </c>
      <c r="T18" s="33">
        <v>258.82672100000002</v>
      </c>
      <c r="U18" s="33">
        <v>264.144409</v>
      </c>
      <c r="V18" s="33">
        <v>269.38342299999999</v>
      </c>
      <c r="W18" s="33">
        <v>274.93838499999998</v>
      </c>
      <c r="X18" s="33">
        <v>280.46402</v>
      </c>
      <c r="Y18" s="33">
        <v>286.00164799999999</v>
      </c>
      <c r="Z18" s="33">
        <v>291.26971400000002</v>
      </c>
      <c r="AA18" s="33">
        <v>296.36340300000001</v>
      </c>
      <c r="AB18" s="33">
        <v>301.35281400000002</v>
      </c>
      <c r="AC18" s="33">
        <v>306.28079200000002</v>
      </c>
      <c r="AD18" s="33">
        <v>310.97482300000001</v>
      </c>
      <c r="AE18" s="33">
        <v>315.43984999999998</v>
      </c>
      <c r="AF18" s="33">
        <v>319.653931</v>
      </c>
      <c r="AG18" s="33">
        <v>323.75408900000002</v>
      </c>
      <c r="AH18" s="33">
        <v>327.72042800000003</v>
      </c>
      <c r="AI18" s="33">
        <v>331.58398399999999</v>
      </c>
      <c r="AJ18" s="33">
        <v>335.53045700000001</v>
      </c>
      <c r="AK18" s="33">
        <v>339.396118</v>
      </c>
      <c r="AL18" s="26">
        <v>2.3005000000000001E-2</v>
      </c>
    </row>
    <row r="19" spans="1:38">
      <c r="A19" s="3" t="s">
        <v>359</v>
      </c>
      <c r="B19" s="47">
        <f>(B18+B17)/B28</f>
        <v>9.1981645655468333E-3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47">
        <f>(Q18+Q17)/Q28</f>
        <v>1.9434645370695489E-2</v>
      </c>
      <c r="R19" s="33"/>
      <c r="S19" s="33"/>
      <c r="T19" s="33"/>
      <c r="U19" s="33"/>
      <c r="V19" s="33"/>
      <c r="W19" s="33"/>
      <c r="X19" s="33"/>
      <c r="Y19" s="33"/>
      <c r="Z19" s="33"/>
      <c r="AA19" s="47">
        <f>(AA18+AA17)/AA28</f>
        <v>2.5884263198092106E-2</v>
      </c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26"/>
    </row>
    <row r="20" spans="1:38">
      <c r="A20" s="3" t="s">
        <v>283</v>
      </c>
      <c r="B20" s="33">
        <v>8.1060940000000006</v>
      </c>
      <c r="C20" s="33">
        <v>10.872096000000001</v>
      </c>
      <c r="D20" s="33">
        <v>13.821837</v>
      </c>
      <c r="E20" s="33">
        <v>16.907166</v>
      </c>
      <c r="F20" s="33">
        <v>19.636482000000001</v>
      </c>
      <c r="G20" s="33">
        <v>21.378304</v>
      </c>
      <c r="H20" s="33">
        <v>21.440964000000001</v>
      </c>
      <c r="I20" s="33">
        <v>21.048071</v>
      </c>
      <c r="J20" s="33">
        <v>20.681619999999999</v>
      </c>
      <c r="K20" s="33">
        <v>20.205293999999999</v>
      </c>
      <c r="L20" s="33">
        <v>19.562239000000002</v>
      </c>
      <c r="M20" s="33">
        <v>18.907921000000002</v>
      </c>
      <c r="N20" s="33">
        <v>18.521753</v>
      </c>
      <c r="O20" s="33">
        <v>18.400383000000001</v>
      </c>
      <c r="P20" s="33">
        <v>18.304417000000001</v>
      </c>
      <c r="Q20" s="33">
        <v>18.347117999999998</v>
      </c>
      <c r="R20" s="33">
        <v>18.431719000000001</v>
      </c>
      <c r="S20" s="33">
        <v>18.465361000000001</v>
      </c>
      <c r="T20" s="33">
        <v>18.469189</v>
      </c>
      <c r="U20" s="33">
        <v>18.561319000000001</v>
      </c>
      <c r="V20" s="33">
        <v>18.689689999999999</v>
      </c>
      <c r="W20" s="33">
        <v>18.777203</v>
      </c>
      <c r="X20" s="33">
        <v>18.837237999999999</v>
      </c>
      <c r="Y20" s="33">
        <v>18.915661</v>
      </c>
      <c r="Z20" s="33">
        <v>18.992311000000001</v>
      </c>
      <c r="AA20" s="33">
        <v>19.104519</v>
      </c>
      <c r="AB20" s="33">
        <v>19.216124000000001</v>
      </c>
      <c r="AC20" s="33">
        <v>19.341957000000001</v>
      </c>
      <c r="AD20" s="33">
        <v>19.449248999999998</v>
      </c>
      <c r="AE20" s="33">
        <v>19.586922000000001</v>
      </c>
      <c r="AF20" s="33">
        <v>19.657876999999999</v>
      </c>
      <c r="AG20" s="33">
        <v>19.708144999999998</v>
      </c>
      <c r="AH20" s="33">
        <v>19.760556999999999</v>
      </c>
      <c r="AI20" s="33">
        <v>19.846589999999999</v>
      </c>
      <c r="AJ20" s="33">
        <v>19.942169</v>
      </c>
      <c r="AK20" s="33">
        <v>20.068607</v>
      </c>
      <c r="AL20" s="26">
        <v>1.8192E-2</v>
      </c>
    </row>
    <row r="21" spans="1:38">
      <c r="A21" s="3" t="s">
        <v>284</v>
      </c>
      <c r="B21" s="33">
        <v>8.8314579999999996</v>
      </c>
      <c r="C21" s="33">
        <v>9.1608990000000006</v>
      </c>
      <c r="D21" s="33">
        <v>9.3751750000000005</v>
      </c>
      <c r="E21" s="33">
        <v>9.5015850000000004</v>
      </c>
      <c r="F21" s="33">
        <v>9.4199409999999997</v>
      </c>
      <c r="G21" s="33">
        <v>9.1234439999999992</v>
      </c>
      <c r="H21" s="33">
        <v>8.7701589999999996</v>
      </c>
      <c r="I21" s="33">
        <v>8.4337859999999996</v>
      </c>
      <c r="J21" s="33">
        <v>8.0759450000000008</v>
      </c>
      <c r="K21" s="33">
        <v>7.7537960000000004</v>
      </c>
      <c r="L21" s="33">
        <v>7.4540459999999999</v>
      </c>
      <c r="M21" s="33">
        <v>7.2261800000000003</v>
      </c>
      <c r="N21" s="33">
        <v>7.0593279999999998</v>
      </c>
      <c r="O21" s="33">
        <v>7.0221179999999999</v>
      </c>
      <c r="P21" s="33">
        <v>7.0336369999999997</v>
      </c>
      <c r="Q21" s="33">
        <v>7.0464650000000004</v>
      </c>
      <c r="R21" s="33">
        <v>7.0599410000000002</v>
      </c>
      <c r="S21" s="33">
        <v>7.0832769999999998</v>
      </c>
      <c r="T21" s="33">
        <v>7.1185</v>
      </c>
      <c r="U21" s="33">
        <v>7.1728110000000003</v>
      </c>
      <c r="V21" s="33">
        <v>7.2294349999999996</v>
      </c>
      <c r="W21" s="33">
        <v>7.2891729999999999</v>
      </c>
      <c r="X21" s="33">
        <v>7.3413729999999999</v>
      </c>
      <c r="Y21" s="33">
        <v>7.4073950000000002</v>
      </c>
      <c r="Z21" s="33">
        <v>7.4408760000000003</v>
      </c>
      <c r="AA21" s="33">
        <v>7.4609490000000003</v>
      </c>
      <c r="AB21" s="33">
        <v>7.483657</v>
      </c>
      <c r="AC21" s="33">
        <v>7.5191970000000001</v>
      </c>
      <c r="AD21" s="33">
        <v>7.5519309999999997</v>
      </c>
      <c r="AE21" s="33">
        <v>7.5929739999999999</v>
      </c>
      <c r="AF21" s="33">
        <v>7.6586590000000001</v>
      </c>
      <c r="AG21" s="33">
        <v>7.7321720000000003</v>
      </c>
      <c r="AH21" s="33">
        <v>7.7735250000000002</v>
      </c>
      <c r="AI21" s="33">
        <v>7.81534</v>
      </c>
      <c r="AJ21" s="33">
        <v>7.871467</v>
      </c>
      <c r="AK21" s="33">
        <v>7.9314280000000004</v>
      </c>
      <c r="AL21" s="26">
        <v>-4.2300000000000003E-3</v>
      </c>
    </row>
    <row r="22" spans="1:38">
      <c r="A22" s="3" t="s">
        <v>285</v>
      </c>
      <c r="B22" s="33">
        <v>2.924077</v>
      </c>
      <c r="C22" s="33">
        <v>3.461554</v>
      </c>
      <c r="D22" s="33">
        <v>3.9054509999999998</v>
      </c>
      <c r="E22" s="33">
        <v>4.1755709999999997</v>
      </c>
      <c r="F22" s="33">
        <v>4.2809990000000004</v>
      </c>
      <c r="G22" s="33">
        <v>4.2522000000000002</v>
      </c>
      <c r="H22" s="33">
        <v>4.172129</v>
      </c>
      <c r="I22" s="33">
        <v>4.0975669999999997</v>
      </c>
      <c r="J22" s="33">
        <v>4.0177110000000003</v>
      </c>
      <c r="K22" s="33">
        <v>3.9400870000000001</v>
      </c>
      <c r="L22" s="33">
        <v>3.8761619999999999</v>
      </c>
      <c r="M22" s="33">
        <v>3.8466209999999998</v>
      </c>
      <c r="N22" s="33">
        <v>3.8448730000000002</v>
      </c>
      <c r="O22" s="33">
        <v>3.887108</v>
      </c>
      <c r="P22" s="33">
        <v>3.9422139999999999</v>
      </c>
      <c r="Q22" s="33">
        <v>3.9928119999999998</v>
      </c>
      <c r="R22" s="33">
        <v>4.0296900000000004</v>
      </c>
      <c r="S22" s="33">
        <v>4.064832</v>
      </c>
      <c r="T22" s="33">
        <v>4.1071580000000001</v>
      </c>
      <c r="U22" s="33">
        <v>4.1599810000000002</v>
      </c>
      <c r="V22" s="33">
        <v>4.2154160000000003</v>
      </c>
      <c r="W22" s="33">
        <v>4.2715300000000003</v>
      </c>
      <c r="X22" s="33">
        <v>4.3240489999999996</v>
      </c>
      <c r="Y22" s="33">
        <v>4.3831749999999996</v>
      </c>
      <c r="Z22" s="33">
        <v>4.4295929999999997</v>
      </c>
      <c r="AA22" s="33">
        <v>4.4725419999999998</v>
      </c>
      <c r="AB22" s="33">
        <v>4.5168080000000002</v>
      </c>
      <c r="AC22" s="33">
        <v>4.5723700000000003</v>
      </c>
      <c r="AD22" s="33">
        <v>4.6302180000000002</v>
      </c>
      <c r="AE22" s="33">
        <v>4.6939130000000002</v>
      </c>
      <c r="AF22" s="33">
        <v>4.769495</v>
      </c>
      <c r="AG22" s="33">
        <v>4.850714</v>
      </c>
      <c r="AH22" s="33">
        <v>4.9202880000000002</v>
      </c>
      <c r="AI22" s="33">
        <v>4.9916210000000003</v>
      </c>
      <c r="AJ22" s="33">
        <v>5.0731820000000001</v>
      </c>
      <c r="AK22" s="33">
        <v>5.1596279999999997</v>
      </c>
      <c r="AL22" s="26">
        <v>1.1809E-2</v>
      </c>
    </row>
    <row r="23" spans="1:38">
      <c r="A23" s="3" t="s">
        <v>286</v>
      </c>
      <c r="B23" s="33">
        <v>13.779718000000001</v>
      </c>
      <c r="C23" s="33">
        <v>16.066011</v>
      </c>
      <c r="D23" s="33">
        <v>17.492322999999999</v>
      </c>
      <c r="E23" s="33">
        <v>18.321051000000001</v>
      </c>
      <c r="F23" s="33">
        <v>18.230678999999999</v>
      </c>
      <c r="G23" s="33">
        <v>17.442208999999998</v>
      </c>
      <c r="H23" s="33">
        <v>16.380524000000001</v>
      </c>
      <c r="I23" s="33">
        <v>15.430135</v>
      </c>
      <c r="J23" s="33">
        <v>14.610779000000001</v>
      </c>
      <c r="K23" s="33">
        <v>13.856653</v>
      </c>
      <c r="L23" s="33">
        <v>13.218870000000001</v>
      </c>
      <c r="M23" s="33">
        <v>12.757875</v>
      </c>
      <c r="N23" s="33">
        <v>12.460490999999999</v>
      </c>
      <c r="O23" s="33">
        <v>12.392725</v>
      </c>
      <c r="P23" s="33">
        <v>12.40081</v>
      </c>
      <c r="Q23" s="33">
        <v>12.395432</v>
      </c>
      <c r="R23" s="33">
        <v>12.33949</v>
      </c>
      <c r="S23" s="33">
        <v>12.285664000000001</v>
      </c>
      <c r="T23" s="33">
        <v>12.276716</v>
      </c>
      <c r="U23" s="33">
        <v>12.32146</v>
      </c>
      <c r="V23" s="33">
        <v>12.386036000000001</v>
      </c>
      <c r="W23" s="33">
        <v>12.438879</v>
      </c>
      <c r="X23" s="33">
        <v>12.471912</v>
      </c>
      <c r="Y23" s="33">
        <v>12.535689</v>
      </c>
      <c r="Z23" s="33">
        <v>12.543274</v>
      </c>
      <c r="AA23" s="33">
        <v>12.526771</v>
      </c>
      <c r="AB23" s="33">
        <v>12.512584</v>
      </c>
      <c r="AC23" s="33">
        <v>12.547212999999999</v>
      </c>
      <c r="AD23" s="33">
        <v>12.589238999999999</v>
      </c>
      <c r="AE23" s="33">
        <v>12.647536000000001</v>
      </c>
      <c r="AF23" s="33">
        <v>12.751609</v>
      </c>
      <c r="AG23" s="33">
        <v>12.872947999999999</v>
      </c>
      <c r="AH23" s="33">
        <v>12.927815000000001</v>
      </c>
      <c r="AI23" s="33">
        <v>12.986344000000001</v>
      </c>
      <c r="AJ23" s="33">
        <v>13.073791999999999</v>
      </c>
      <c r="AK23" s="33">
        <v>13.170817</v>
      </c>
      <c r="AL23" s="26">
        <v>-5.8269999999999997E-3</v>
      </c>
    </row>
    <row r="24" spans="1:38">
      <c r="A24" s="3" t="s">
        <v>287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33">
        <v>0</v>
      </c>
      <c r="Q24" s="33">
        <v>0</v>
      </c>
      <c r="R24" s="33">
        <v>0</v>
      </c>
      <c r="S24" s="33">
        <v>0</v>
      </c>
      <c r="T24" s="33">
        <v>0</v>
      </c>
      <c r="U24" s="33">
        <v>0</v>
      </c>
      <c r="V24" s="33">
        <v>0</v>
      </c>
      <c r="W24" s="33">
        <v>0</v>
      </c>
      <c r="X24" s="33">
        <v>0</v>
      </c>
      <c r="Y24" s="33">
        <v>0</v>
      </c>
      <c r="Z24" s="33">
        <v>0</v>
      </c>
      <c r="AA24" s="33">
        <v>0</v>
      </c>
      <c r="AB24" s="33">
        <v>0</v>
      </c>
      <c r="AC24" s="33">
        <v>0</v>
      </c>
      <c r="AD24" s="33">
        <v>0</v>
      </c>
      <c r="AE24" s="33">
        <v>0</v>
      </c>
      <c r="AF24" s="33">
        <v>0</v>
      </c>
      <c r="AG24" s="33">
        <v>0</v>
      </c>
      <c r="AH24" s="33">
        <v>0</v>
      </c>
      <c r="AI24" s="33">
        <v>0</v>
      </c>
      <c r="AJ24" s="33">
        <v>0</v>
      </c>
      <c r="AK24" s="33">
        <v>0</v>
      </c>
      <c r="AL24" s="26" t="s">
        <v>43</v>
      </c>
    </row>
    <row r="25" spans="1:38">
      <c r="A25" s="3" t="s">
        <v>288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33">
        <v>0</v>
      </c>
      <c r="P25" s="33">
        <v>0</v>
      </c>
      <c r="Q25" s="33">
        <v>0</v>
      </c>
      <c r="R25" s="33">
        <v>0</v>
      </c>
      <c r="S25" s="33">
        <v>0</v>
      </c>
      <c r="T25" s="33">
        <v>0</v>
      </c>
      <c r="U25" s="33">
        <v>0</v>
      </c>
      <c r="V25" s="33">
        <v>0</v>
      </c>
      <c r="W25" s="33">
        <v>0</v>
      </c>
      <c r="X25" s="33">
        <v>0</v>
      </c>
      <c r="Y25" s="33">
        <v>0</v>
      </c>
      <c r="Z25" s="33">
        <v>0</v>
      </c>
      <c r="AA25" s="33">
        <v>0</v>
      </c>
      <c r="AB25" s="33">
        <v>0</v>
      </c>
      <c r="AC25" s="33">
        <v>0</v>
      </c>
      <c r="AD25" s="33">
        <v>0</v>
      </c>
      <c r="AE25" s="33">
        <v>0</v>
      </c>
      <c r="AF25" s="33">
        <v>0</v>
      </c>
      <c r="AG25" s="33">
        <v>0</v>
      </c>
      <c r="AH25" s="33">
        <v>0</v>
      </c>
      <c r="AI25" s="33">
        <v>0</v>
      </c>
      <c r="AJ25" s="33">
        <v>0</v>
      </c>
      <c r="AK25" s="33">
        <v>0</v>
      </c>
      <c r="AL25" s="26" t="s">
        <v>43</v>
      </c>
    </row>
    <row r="26" spans="1:38">
      <c r="A26" s="3" t="s">
        <v>289</v>
      </c>
      <c r="B26" s="33">
        <v>0.27556599999999998</v>
      </c>
      <c r="C26" s="33">
        <v>0.56212799999999996</v>
      </c>
      <c r="D26" s="33">
        <v>0.88289300000000004</v>
      </c>
      <c r="E26" s="33">
        <v>1.464494</v>
      </c>
      <c r="F26" s="33">
        <v>2.8353199999999998</v>
      </c>
      <c r="G26" s="33">
        <v>4.9430740000000002</v>
      </c>
      <c r="H26" s="33">
        <v>7.7013790000000002</v>
      </c>
      <c r="I26" s="33">
        <v>10.799732000000001</v>
      </c>
      <c r="J26" s="33">
        <v>14.361668</v>
      </c>
      <c r="K26" s="33">
        <v>18.156084</v>
      </c>
      <c r="L26" s="33">
        <v>22.159472000000001</v>
      </c>
      <c r="M26" s="33">
        <v>25.812823999999999</v>
      </c>
      <c r="N26" s="33">
        <v>29.206444000000001</v>
      </c>
      <c r="O26" s="33">
        <v>32.163006000000003</v>
      </c>
      <c r="P26" s="33">
        <v>34.869526</v>
      </c>
      <c r="Q26" s="33">
        <v>37.501209000000003</v>
      </c>
      <c r="R26" s="33">
        <v>39.929237000000001</v>
      </c>
      <c r="S26" s="33">
        <v>42.077091000000003</v>
      </c>
      <c r="T26" s="33">
        <v>44.044868000000001</v>
      </c>
      <c r="U26" s="33">
        <v>45.902797999999997</v>
      </c>
      <c r="V26" s="33">
        <v>47.612800999999997</v>
      </c>
      <c r="W26" s="33">
        <v>49.153542000000002</v>
      </c>
      <c r="X26" s="33">
        <v>50.529285000000002</v>
      </c>
      <c r="Y26" s="33">
        <v>51.781128000000002</v>
      </c>
      <c r="Z26" s="33">
        <v>52.951897000000002</v>
      </c>
      <c r="AA26" s="33">
        <v>54.081425000000003</v>
      </c>
      <c r="AB26" s="33">
        <v>55.107776999999999</v>
      </c>
      <c r="AC26" s="33">
        <v>56.105423000000002</v>
      </c>
      <c r="AD26" s="33">
        <v>57.057087000000003</v>
      </c>
      <c r="AE26" s="33">
        <v>57.983016999999997</v>
      </c>
      <c r="AF26" s="33">
        <v>58.779544999999999</v>
      </c>
      <c r="AG26" s="33">
        <v>59.545197000000002</v>
      </c>
      <c r="AH26" s="33">
        <v>60.370617000000003</v>
      </c>
      <c r="AI26" s="33">
        <v>61.220374999999997</v>
      </c>
      <c r="AJ26" s="33">
        <v>62.095717999999998</v>
      </c>
      <c r="AK26" s="33">
        <v>63.042220999999998</v>
      </c>
      <c r="AL26" s="26">
        <v>0.14891599999999999</v>
      </c>
    </row>
    <row r="27" spans="1:38">
      <c r="A27" s="3" t="s">
        <v>290</v>
      </c>
      <c r="B27" s="33">
        <v>1630.7711179999999</v>
      </c>
      <c r="C27" s="33">
        <v>1757.5766599999999</v>
      </c>
      <c r="D27" s="33">
        <v>1876.3564449999999</v>
      </c>
      <c r="E27" s="33">
        <v>1980.650024</v>
      </c>
      <c r="F27" s="33">
        <v>2058.0234380000002</v>
      </c>
      <c r="G27" s="33">
        <v>2117.9921880000002</v>
      </c>
      <c r="H27" s="33">
        <v>2162.0031739999999</v>
      </c>
      <c r="I27" s="33">
        <v>2193.7971189999998</v>
      </c>
      <c r="J27" s="33">
        <v>2211.998047</v>
      </c>
      <c r="K27" s="33">
        <v>2218.857422</v>
      </c>
      <c r="L27" s="33">
        <v>2219.2775879999999</v>
      </c>
      <c r="M27" s="33">
        <v>2223.7297359999998</v>
      </c>
      <c r="N27" s="33">
        <v>2230.116211</v>
      </c>
      <c r="O27" s="33">
        <v>2238.4245609999998</v>
      </c>
      <c r="P27" s="33">
        <v>2245.6096189999998</v>
      </c>
      <c r="Q27" s="33">
        <v>2252.5874020000001</v>
      </c>
      <c r="R27" s="33">
        <v>2258.9316410000001</v>
      </c>
      <c r="S27" s="33">
        <v>2265.757568</v>
      </c>
      <c r="T27" s="33">
        <v>2276.3720699999999</v>
      </c>
      <c r="U27" s="33">
        <v>2290.578125</v>
      </c>
      <c r="V27" s="33">
        <v>2306.2060550000001</v>
      </c>
      <c r="W27" s="33">
        <v>2323.8652339999999</v>
      </c>
      <c r="X27" s="33">
        <v>2341.6171880000002</v>
      </c>
      <c r="Y27" s="33">
        <v>2359.1679690000001</v>
      </c>
      <c r="Z27" s="33">
        <v>2374.0976559999999</v>
      </c>
      <c r="AA27" s="33">
        <v>2388.7722170000002</v>
      </c>
      <c r="AB27" s="33">
        <v>2403.8481449999999</v>
      </c>
      <c r="AC27" s="33">
        <v>2420.9111330000001</v>
      </c>
      <c r="AD27" s="33">
        <v>2438.4604490000002</v>
      </c>
      <c r="AE27" s="33">
        <v>2456.2836910000001</v>
      </c>
      <c r="AF27" s="33">
        <v>2473.9997560000002</v>
      </c>
      <c r="AG27" s="33">
        <v>2492.595703</v>
      </c>
      <c r="AH27" s="33">
        <v>2511.5991210000002</v>
      </c>
      <c r="AI27" s="33">
        <v>2531.8015140000002</v>
      </c>
      <c r="AJ27" s="33">
        <v>2554.0375979999999</v>
      </c>
      <c r="AK27" s="33">
        <v>2576.3923340000001</v>
      </c>
      <c r="AL27" s="26">
        <v>1.1311999999999999E-2</v>
      </c>
    </row>
    <row r="28" spans="1:38">
      <c r="A28" s="3" t="s">
        <v>114</v>
      </c>
      <c r="B28" s="33">
        <v>15766.590819999999</v>
      </c>
      <c r="C28" s="33">
        <v>16016.449219</v>
      </c>
      <c r="D28" s="33">
        <v>16126.863281</v>
      </c>
      <c r="E28" s="33">
        <v>16167.792969</v>
      </c>
      <c r="F28" s="33">
        <v>16059.541992</v>
      </c>
      <c r="G28" s="33">
        <v>15887.859375</v>
      </c>
      <c r="H28" s="33">
        <v>15639.568359000001</v>
      </c>
      <c r="I28" s="33">
        <v>15344.839844</v>
      </c>
      <c r="J28" s="33">
        <v>14988.314453000001</v>
      </c>
      <c r="K28" s="33">
        <v>14594.060546999999</v>
      </c>
      <c r="L28" s="33">
        <v>14186.217773</v>
      </c>
      <c r="M28" s="33">
        <v>13849.698242</v>
      </c>
      <c r="N28" s="33">
        <v>13556.746094</v>
      </c>
      <c r="O28" s="33">
        <v>13312.405273</v>
      </c>
      <c r="P28" s="33">
        <v>13095.498046999999</v>
      </c>
      <c r="Q28" s="33">
        <v>12895.517578000001</v>
      </c>
      <c r="R28" s="33">
        <v>12710.222656</v>
      </c>
      <c r="S28" s="33">
        <v>12548.587890999999</v>
      </c>
      <c r="T28" s="33">
        <v>12418.032227</v>
      </c>
      <c r="U28" s="33">
        <v>12307.908203000001</v>
      </c>
      <c r="V28" s="33">
        <v>12212.300781</v>
      </c>
      <c r="W28" s="33">
        <v>12144.693359000001</v>
      </c>
      <c r="X28" s="33">
        <v>12094.422852</v>
      </c>
      <c r="Y28" s="33">
        <v>12063.944336</v>
      </c>
      <c r="Z28" s="33">
        <v>12035.965819999999</v>
      </c>
      <c r="AA28" s="33">
        <v>12015.811523</v>
      </c>
      <c r="AB28" s="33">
        <v>12008.462890999999</v>
      </c>
      <c r="AC28" s="33">
        <v>12019.963867</v>
      </c>
      <c r="AD28" s="33">
        <v>12041.589844</v>
      </c>
      <c r="AE28" s="33">
        <v>12071.4375</v>
      </c>
      <c r="AF28" s="33">
        <v>12111.324219</v>
      </c>
      <c r="AG28" s="33">
        <v>12161.830078000001</v>
      </c>
      <c r="AH28" s="33">
        <v>12215.791015999999</v>
      </c>
      <c r="AI28" s="33">
        <v>12280.150390999999</v>
      </c>
      <c r="AJ28" s="33">
        <v>12358.716796999999</v>
      </c>
      <c r="AK28" s="33">
        <v>12438.321289</v>
      </c>
      <c r="AL28" s="26">
        <v>-7.4089999999999998E-3</v>
      </c>
    </row>
    <row r="29" spans="1:38">
      <c r="A29" s="28" t="s">
        <v>291</v>
      </c>
    </row>
    <row r="30" spans="1:38">
      <c r="A30" s="3" t="s">
        <v>232</v>
      </c>
      <c r="B30" s="33">
        <v>15660.126953000001</v>
      </c>
      <c r="C30" s="33">
        <v>15886.277344</v>
      </c>
      <c r="D30" s="33">
        <v>15981.789062</v>
      </c>
      <c r="E30" s="33">
        <v>16014.037109000001</v>
      </c>
      <c r="F30" s="33">
        <v>15882.673828000001</v>
      </c>
      <c r="G30" s="33">
        <v>15687.636719</v>
      </c>
      <c r="H30" s="33">
        <v>15414.463867</v>
      </c>
      <c r="I30" s="33">
        <v>15082.590819999999</v>
      </c>
      <c r="J30" s="33">
        <v>14696.473633</v>
      </c>
      <c r="K30" s="33">
        <v>14276.784180000001</v>
      </c>
      <c r="L30" s="33">
        <v>13832.710938</v>
      </c>
      <c r="M30" s="33">
        <v>13458.899414</v>
      </c>
      <c r="N30" s="33">
        <v>13125.489258</v>
      </c>
      <c r="O30" s="33">
        <v>12838.637694999999</v>
      </c>
      <c r="P30" s="33">
        <v>12585.460938</v>
      </c>
      <c r="Q30" s="33">
        <v>12342.853515999999</v>
      </c>
      <c r="R30" s="33">
        <v>12130.654296999999</v>
      </c>
      <c r="S30" s="33">
        <v>11939.845703000001</v>
      </c>
      <c r="T30" s="33">
        <v>11779.400390999999</v>
      </c>
      <c r="U30" s="33">
        <v>11642.477539</v>
      </c>
      <c r="V30" s="33">
        <v>11522.220703000001</v>
      </c>
      <c r="W30" s="33">
        <v>11435.192383</v>
      </c>
      <c r="X30" s="33">
        <v>11370.144531</v>
      </c>
      <c r="Y30" s="33">
        <v>11328.785156</v>
      </c>
      <c r="Z30" s="33">
        <v>11292.982421999999</v>
      </c>
      <c r="AA30" s="33">
        <v>11268.467773</v>
      </c>
      <c r="AB30" s="33">
        <v>11260.655273</v>
      </c>
      <c r="AC30" s="33">
        <v>11274.344727</v>
      </c>
      <c r="AD30" s="33">
        <v>11297.322265999999</v>
      </c>
      <c r="AE30" s="33">
        <v>11324.698242</v>
      </c>
      <c r="AF30" s="33">
        <v>11351.891602</v>
      </c>
      <c r="AG30" s="33">
        <v>11382.829102</v>
      </c>
      <c r="AH30" s="33">
        <v>11409.957031</v>
      </c>
      <c r="AI30" s="33">
        <v>11453.653319999999</v>
      </c>
      <c r="AJ30" s="33">
        <v>11513.207031</v>
      </c>
      <c r="AK30" s="33">
        <v>11565.069336</v>
      </c>
      <c r="AL30" s="26">
        <v>-9.2940000000000002E-3</v>
      </c>
    </row>
    <row r="31" spans="1:38">
      <c r="A31" s="3" t="s">
        <v>230</v>
      </c>
      <c r="B31" s="33">
        <v>61.579059999999998</v>
      </c>
      <c r="C31" s="33">
        <v>69.764763000000002</v>
      </c>
      <c r="D31" s="33">
        <v>79.135673999999995</v>
      </c>
      <c r="E31" s="33">
        <v>87.548927000000006</v>
      </c>
      <c r="F31" s="33">
        <v>97.136436000000003</v>
      </c>
      <c r="G31" s="33">
        <v>106.546013</v>
      </c>
      <c r="H31" s="33">
        <v>115.69235999999999</v>
      </c>
      <c r="I31" s="33">
        <v>124.76947800000001</v>
      </c>
      <c r="J31" s="33">
        <v>133.18240399999999</v>
      </c>
      <c r="K31" s="33">
        <v>141.34509299999999</v>
      </c>
      <c r="L31" s="33">
        <v>148.53514100000001</v>
      </c>
      <c r="M31" s="33">
        <v>155.96319600000001</v>
      </c>
      <c r="N31" s="33">
        <v>163.590363</v>
      </c>
      <c r="O31" s="33">
        <v>171.67074600000001</v>
      </c>
      <c r="P31" s="33">
        <v>179.66514599999999</v>
      </c>
      <c r="Q31" s="33">
        <v>187.30427599999999</v>
      </c>
      <c r="R31" s="33">
        <v>194.36415099999999</v>
      </c>
      <c r="S31" s="33">
        <v>200.98841899999999</v>
      </c>
      <c r="T31" s="33">
        <v>207.306152</v>
      </c>
      <c r="U31" s="33">
        <v>213.462997</v>
      </c>
      <c r="V31" s="33">
        <v>219.096191</v>
      </c>
      <c r="W31" s="33">
        <v>224.657623</v>
      </c>
      <c r="X31" s="33">
        <v>230.05848700000001</v>
      </c>
      <c r="Y31" s="33">
        <v>235.383026</v>
      </c>
      <c r="Z31" s="33">
        <v>240.207718</v>
      </c>
      <c r="AA31" s="33">
        <v>244.781387</v>
      </c>
      <c r="AB31" s="33">
        <v>249.42659</v>
      </c>
      <c r="AC31" s="33">
        <v>254.15533400000001</v>
      </c>
      <c r="AD31" s="33">
        <v>258.84539799999999</v>
      </c>
      <c r="AE31" s="33">
        <v>263.54937699999999</v>
      </c>
      <c r="AF31" s="33">
        <v>268.10690299999999</v>
      </c>
      <c r="AG31" s="33">
        <v>272.370789</v>
      </c>
      <c r="AH31" s="33">
        <v>276.11779799999999</v>
      </c>
      <c r="AI31" s="33">
        <v>279.777466</v>
      </c>
      <c r="AJ31" s="33">
        <v>283.28302000000002</v>
      </c>
      <c r="AK31" s="33">
        <v>286.79800399999999</v>
      </c>
      <c r="AL31" s="26">
        <v>4.2453999999999999E-2</v>
      </c>
    </row>
    <row r="32" spans="1:38">
      <c r="A32" s="3" t="s">
        <v>292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v>0</v>
      </c>
      <c r="P32" s="33">
        <v>0</v>
      </c>
      <c r="Q32" s="33">
        <v>0</v>
      </c>
      <c r="R32" s="33">
        <v>0</v>
      </c>
      <c r="S32" s="33">
        <v>0</v>
      </c>
      <c r="T32" s="33">
        <v>0</v>
      </c>
      <c r="U32" s="33">
        <v>0</v>
      </c>
      <c r="V32" s="33">
        <v>0</v>
      </c>
      <c r="W32" s="33">
        <v>0</v>
      </c>
      <c r="X32" s="33">
        <v>0</v>
      </c>
      <c r="Y32" s="33">
        <v>0</v>
      </c>
      <c r="Z32" s="33">
        <v>0</v>
      </c>
      <c r="AA32" s="33">
        <v>0</v>
      </c>
      <c r="AB32" s="33">
        <v>0</v>
      </c>
      <c r="AC32" s="33">
        <v>0</v>
      </c>
      <c r="AD32" s="33">
        <v>0</v>
      </c>
      <c r="AE32" s="33">
        <v>0</v>
      </c>
      <c r="AF32" s="33">
        <v>0</v>
      </c>
      <c r="AG32" s="33">
        <v>0</v>
      </c>
      <c r="AH32" s="33">
        <v>0</v>
      </c>
      <c r="AI32" s="33">
        <v>0</v>
      </c>
      <c r="AJ32" s="33">
        <v>0</v>
      </c>
      <c r="AK32" s="33">
        <v>0</v>
      </c>
      <c r="AL32" s="26" t="s">
        <v>43</v>
      </c>
    </row>
    <row r="33" spans="1:38">
      <c r="A33" s="3" t="s">
        <v>293</v>
      </c>
      <c r="B33" s="33">
        <v>21.822918000000001</v>
      </c>
      <c r="C33" s="33">
        <v>30.357707999999999</v>
      </c>
      <c r="D33" s="33">
        <v>27.557172999999999</v>
      </c>
      <c r="E33" s="33">
        <v>20.550174999999999</v>
      </c>
      <c r="F33" s="33">
        <v>23.177681</v>
      </c>
      <c r="G33" s="33">
        <v>26.642150999999998</v>
      </c>
      <c r="H33" s="33">
        <v>31.026838000000001</v>
      </c>
      <c r="I33" s="33">
        <v>46.361255999999997</v>
      </c>
      <c r="J33" s="33">
        <v>53.451427000000002</v>
      </c>
      <c r="K33" s="33">
        <v>55.230648000000002</v>
      </c>
      <c r="L33" s="33">
        <v>67.684951999999996</v>
      </c>
      <c r="M33" s="33">
        <v>80.301918000000001</v>
      </c>
      <c r="N33" s="33">
        <v>96.121482999999998</v>
      </c>
      <c r="O33" s="33">
        <v>113.521698</v>
      </c>
      <c r="P33" s="33">
        <v>125.255966</v>
      </c>
      <c r="Q33" s="33">
        <v>143.84600800000001</v>
      </c>
      <c r="R33" s="33">
        <v>148.39248699999999</v>
      </c>
      <c r="S33" s="33">
        <v>156.719086</v>
      </c>
      <c r="T33" s="33">
        <v>166.6978</v>
      </c>
      <c r="U33" s="33">
        <v>174.11708100000001</v>
      </c>
      <c r="V33" s="33">
        <v>180.689514</v>
      </c>
      <c r="W33" s="33">
        <v>182.48567199999999</v>
      </c>
      <c r="X33" s="33">
        <v>180.72995</v>
      </c>
      <c r="Y33" s="33">
        <v>175.77169799999999</v>
      </c>
      <c r="Z33" s="33">
        <v>168.71281400000001</v>
      </c>
      <c r="AA33" s="33">
        <v>158.80926500000001</v>
      </c>
      <c r="AB33" s="33">
        <v>145.628815</v>
      </c>
      <c r="AC33" s="33">
        <v>129.94619800000001</v>
      </c>
      <c r="AD33" s="33">
        <v>115.542389</v>
      </c>
      <c r="AE33" s="33">
        <v>105.331093</v>
      </c>
      <c r="AF33" s="33">
        <v>106.00646999999999</v>
      </c>
      <c r="AG33" s="33">
        <v>114.104973</v>
      </c>
      <c r="AH33" s="33">
        <v>130.07708700000001</v>
      </c>
      <c r="AI33" s="33">
        <v>140.29989599999999</v>
      </c>
      <c r="AJ33" s="33">
        <v>148.82757599999999</v>
      </c>
      <c r="AK33" s="33">
        <v>165.842758</v>
      </c>
      <c r="AL33" s="26">
        <v>5.1208999999999998E-2</v>
      </c>
    </row>
    <row r="34" spans="1:38">
      <c r="A34" s="3" t="s">
        <v>294</v>
      </c>
      <c r="B34" s="33">
        <v>14.199391</v>
      </c>
      <c r="C34" s="33">
        <v>17.002334999999999</v>
      </c>
      <c r="D34" s="33">
        <v>20.213370999999999</v>
      </c>
      <c r="E34" s="33">
        <v>23.012691</v>
      </c>
      <c r="F34" s="33">
        <v>26.130896</v>
      </c>
      <c r="G34" s="33">
        <v>27.664498999999999</v>
      </c>
      <c r="H34" s="33">
        <v>27.478804</v>
      </c>
      <c r="I34" s="33">
        <v>26.848721000000001</v>
      </c>
      <c r="J34" s="33">
        <v>26.229609</v>
      </c>
      <c r="K34" s="33">
        <v>25.526479999999999</v>
      </c>
      <c r="L34" s="33">
        <v>24.686152</v>
      </c>
      <c r="M34" s="33">
        <v>23.879148000000001</v>
      </c>
      <c r="N34" s="33">
        <v>23.361322000000001</v>
      </c>
      <c r="O34" s="33">
        <v>23.206924000000001</v>
      </c>
      <c r="P34" s="33">
        <v>23.126123</v>
      </c>
      <c r="Q34" s="33">
        <v>23.191706</v>
      </c>
      <c r="R34" s="33">
        <v>23.302301</v>
      </c>
      <c r="S34" s="33">
        <v>23.371483000000001</v>
      </c>
      <c r="T34" s="33">
        <v>23.399204000000001</v>
      </c>
      <c r="U34" s="33">
        <v>23.541729</v>
      </c>
      <c r="V34" s="33">
        <v>23.713152000000001</v>
      </c>
      <c r="W34" s="33">
        <v>23.886612</v>
      </c>
      <c r="X34" s="33">
        <v>23.984907</v>
      </c>
      <c r="Y34" s="33">
        <v>24.124034999999999</v>
      </c>
      <c r="Z34" s="33">
        <v>24.258725999999999</v>
      </c>
      <c r="AA34" s="33">
        <v>24.409016000000001</v>
      </c>
      <c r="AB34" s="33">
        <v>24.552848999999998</v>
      </c>
      <c r="AC34" s="33">
        <v>24.707397</v>
      </c>
      <c r="AD34" s="33">
        <v>24.842548000000001</v>
      </c>
      <c r="AE34" s="33">
        <v>25.016370999999999</v>
      </c>
      <c r="AF34" s="33">
        <v>25.142035</v>
      </c>
      <c r="AG34" s="33">
        <v>25.254912999999998</v>
      </c>
      <c r="AH34" s="33">
        <v>25.350643000000002</v>
      </c>
      <c r="AI34" s="33">
        <v>25.449711000000001</v>
      </c>
      <c r="AJ34" s="33">
        <v>25.596045</v>
      </c>
      <c r="AK34" s="33">
        <v>25.794436000000001</v>
      </c>
      <c r="AL34" s="26">
        <v>1.2333999999999999E-2</v>
      </c>
    </row>
    <row r="35" spans="1:38">
      <c r="A35" s="3" t="s">
        <v>228</v>
      </c>
      <c r="B35" s="33">
        <v>8.3901269999999997</v>
      </c>
      <c r="C35" s="33">
        <v>8.9559139999999999</v>
      </c>
      <c r="D35" s="33">
        <v>10.189591999999999</v>
      </c>
      <c r="E35" s="33">
        <v>10.122526000000001</v>
      </c>
      <c r="F35" s="33">
        <v>11.046059</v>
      </c>
      <c r="G35" s="33">
        <v>11.306717000000001</v>
      </c>
      <c r="H35" s="33">
        <v>11.312965</v>
      </c>
      <c r="I35" s="33">
        <v>11.121029</v>
      </c>
      <c r="J35" s="33">
        <v>10.679402</v>
      </c>
      <c r="K35" s="33">
        <v>10.316768</v>
      </c>
      <c r="L35" s="33">
        <v>10.129576999999999</v>
      </c>
      <c r="M35" s="33">
        <v>9.9893230000000006</v>
      </c>
      <c r="N35" s="33">
        <v>9.8145380000000007</v>
      </c>
      <c r="O35" s="33">
        <v>9.7783979999999993</v>
      </c>
      <c r="P35" s="33">
        <v>9.9085370000000008</v>
      </c>
      <c r="Q35" s="33">
        <v>10.041715</v>
      </c>
      <c r="R35" s="33">
        <v>10.054067</v>
      </c>
      <c r="S35" s="33">
        <v>10.109069999999999</v>
      </c>
      <c r="T35" s="33">
        <v>10.108143999999999</v>
      </c>
      <c r="U35" s="33">
        <v>10.213943</v>
      </c>
      <c r="V35" s="33">
        <v>10.325615000000001</v>
      </c>
      <c r="W35" s="33">
        <v>10.517054</v>
      </c>
      <c r="X35" s="33">
        <v>10.558577</v>
      </c>
      <c r="Y35" s="33">
        <v>10.601788000000001</v>
      </c>
      <c r="Z35" s="33">
        <v>10.656199000000001</v>
      </c>
      <c r="AA35" s="33">
        <v>10.717096</v>
      </c>
      <c r="AB35" s="33">
        <v>10.723627</v>
      </c>
      <c r="AC35" s="33">
        <v>10.772608999999999</v>
      </c>
      <c r="AD35" s="33">
        <v>10.820792000000001</v>
      </c>
      <c r="AE35" s="33">
        <v>10.896637999999999</v>
      </c>
      <c r="AF35" s="33">
        <v>11.039313999999999</v>
      </c>
      <c r="AG35" s="33">
        <v>11.162602</v>
      </c>
      <c r="AH35" s="33">
        <v>11.248479</v>
      </c>
      <c r="AI35" s="33">
        <v>11.237297</v>
      </c>
      <c r="AJ35" s="33">
        <v>11.368570999999999</v>
      </c>
      <c r="AK35" s="33">
        <v>11.560396000000001</v>
      </c>
      <c r="AL35" s="26">
        <v>7.5360000000000002E-3</v>
      </c>
    </row>
    <row r="36" spans="1:38">
      <c r="A36" s="3" t="s">
        <v>229</v>
      </c>
      <c r="B36" s="33">
        <v>8.6838189999999997</v>
      </c>
      <c r="C36" s="33">
        <v>12.91385</v>
      </c>
      <c r="D36" s="33">
        <v>17.422979000000002</v>
      </c>
      <c r="E36" s="33">
        <v>21.914815999999998</v>
      </c>
      <c r="F36" s="33">
        <v>29.055278999999999</v>
      </c>
      <c r="G36" s="33">
        <v>38.370925999999997</v>
      </c>
      <c r="H36" s="33">
        <v>50.905642999999998</v>
      </c>
      <c r="I36" s="33">
        <v>65.142257999999998</v>
      </c>
      <c r="J36" s="33">
        <v>80.794662000000002</v>
      </c>
      <c r="K36" s="33">
        <v>97.446158999999994</v>
      </c>
      <c r="L36" s="33">
        <v>114.663055</v>
      </c>
      <c r="M36" s="33">
        <v>131.53717</v>
      </c>
      <c r="N36" s="33">
        <v>147.300949</v>
      </c>
      <c r="O36" s="33">
        <v>161.984543</v>
      </c>
      <c r="P36" s="33">
        <v>175.81390400000001</v>
      </c>
      <c r="Q36" s="33">
        <v>189.36080899999999</v>
      </c>
      <c r="R36" s="33">
        <v>202.10137900000001</v>
      </c>
      <c r="S36" s="33">
        <v>213.93803399999999</v>
      </c>
      <c r="T36" s="33">
        <v>225.34545900000001</v>
      </c>
      <c r="U36" s="33">
        <v>236.45498699999999</v>
      </c>
      <c r="V36" s="33">
        <v>246.98135400000001</v>
      </c>
      <c r="W36" s="33">
        <v>257.14477499999998</v>
      </c>
      <c r="X36" s="33">
        <v>266.73358200000001</v>
      </c>
      <c r="Y36" s="33">
        <v>275.82324199999999</v>
      </c>
      <c r="Z36" s="33">
        <v>284.56921399999999</v>
      </c>
      <c r="AA36" s="33">
        <v>293.07232699999997</v>
      </c>
      <c r="AB36" s="33">
        <v>301.05456500000003</v>
      </c>
      <c r="AC36" s="33">
        <v>308.79797400000001</v>
      </c>
      <c r="AD36" s="33">
        <v>316.17718500000001</v>
      </c>
      <c r="AE36" s="33">
        <v>323.19302399999998</v>
      </c>
      <c r="AF36" s="33">
        <v>329.63476600000001</v>
      </c>
      <c r="AG36" s="33">
        <v>335.83206200000001</v>
      </c>
      <c r="AH36" s="33">
        <v>341.97348</v>
      </c>
      <c r="AI36" s="33">
        <v>347.930725</v>
      </c>
      <c r="AJ36" s="33">
        <v>353.88140900000002</v>
      </c>
      <c r="AK36" s="33">
        <v>359.93542500000001</v>
      </c>
      <c r="AL36" s="26">
        <v>0.102821</v>
      </c>
    </row>
    <row r="37" spans="1:38">
      <c r="A37" s="3" t="s">
        <v>336</v>
      </c>
      <c r="B37" s="33">
        <v>0.27556599999999998</v>
      </c>
      <c r="C37" s="33">
        <v>0.56212799999999996</v>
      </c>
      <c r="D37" s="33">
        <v>0.88289300000000004</v>
      </c>
      <c r="E37" s="33">
        <v>1.464494</v>
      </c>
      <c r="F37" s="33">
        <v>2.8353199999999998</v>
      </c>
      <c r="G37" s="33">
        <v>4.9430740000000002</v>
      </c>
      <c r="H37" s="33">
        <v>7.7013800000000003</v>
      </c>
      <c r="I37" s="33">
        <v>10.79973</v>
      </c>
      <c r="J37" s="33">
        <v>14.361668</v>
      </c>
      <c r="K37" s="33">
        <v>18.156085999999998</v>
      </c>
      <c r="L37" s="33">
        <v>22.159475</v>
      </c>
      <c r="M37" s="33">
        <v>25.812819999999999</v>
      </c>
      <c r="N37" s="33">
        <v>29.206448000000002</v>
      </c>
      <c r="O37" s="33">
        <v>32.16301</v>
      </c>
      <c r="P37" s="33">
        <v>34.869522000000003</v>
      </c>
      <c r="Q37" s="33">
        <v>37.501204999999999</v>
      </c>
      <c r="R37" s="33">
        <v>39.929237000000001</v>
      </c>
      <c r="S37" s="33">
        <v>42.077095</v>
      </c>
      <c r="T37" s="33">
        <v>44.044876000000002</v>
      </c>
      <c r="U37" s="33">
        <v>45.902794</v>
      </c>
      <c r="V37" s="33">
        <v>47.612800999999997</v>
      </c>
      <c r="W37" s="33">
        <v>49.153537999999998</v>
      </c>
      <c r="X37" s="33">
        <v>50.529293000000003</v>
      </c>
      <c r="Y37" s="33">
        <v>51.781128000000002</v>
      </c>
      <c r="Z37" s="33">
        <v>52.951897000000002</v>
      </c>
      <c r="AA37" s="33">
        <v>54.081420999999999</v>
      </c>
      <c r="AB37" s="33">
        <v>55.107765000000001</v>
      </c>
      <c r="AC37" s="33">
        <v>56.105431000000003</v>
      </c>
      <c r="AD37" s="33">
        <v>57.057082999999999</v>
      </c>
      <c r="AE37" s="33">
        <v>57.983021000000001</v>
      </c>
      <c r="AF37" s="33">
        <v>58.779549000000003</v>
      </c>
      <c r="AG37" s="33">
        <v>59.545189000000001</v>
      </c>
      <c r="AH37" s="33">
        <v>60.370617000000003</v>
      </c>
      <c r="AI37" s="33">
        <v>61.220367000000003</v>
      </c>
      <c r="AJ37" s="33">
        <v>62.095722000000002</v>
      </c>
      <c r="AK37" s="33">
        <v>63.042220999999998</v>
      </c>
      <c r="AL37" s="26">
        <v>0.14891599999999999</v>
      </c>
    </row>
    <row r="38" spans="1:38" ht="13" thickBot="1"/>
    <row r="39" spans="1:38">
      <c r="A39" s="120" t="s">
        <v>295</v>
      </c>
      <c r="B39" s="120"/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</row>
    <row r="40" spans="1:38">
      <c r="A40" s="32" t="s">
        <v>5</v>
      </c>
    </row>
    <row r="41" spans="1:38">
      <c r="A41" s="32" t="s">
        <v>296</v>
      </c>
    </row>
    <row r="42" spans="1:38">
      <c r="A42" s="32" t="s">
        <v>6</v>
      </c>
    </row>
    <row r="43" spans="1:38">
      <c r="A43" s="32" t="s">
        <v>42</v>
      </c>
    </row>
    <row r="44" spans="1:38">
      <c r="A44" s="32" t="s">
        <v>337</v>
      </c>
    </row>
  </sheetData>
  <mergeCells count="1">
    <mergeCell ref="A39:AL39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L65"/>
  <sheetViews>
    <sheetView workbookViewId="0">
      <pane xSplit="2" ySplit="5" topLeftCell="C44" activePane="bottomRight" state="frozen"/>
      <selection pane="topRight" activeCell="C1" sqref="C1"/>
      <selection pane="bottomLeft" activeCell="A5" sqref="A5"/>
      <selection pane="bottomRight"/>
    </sheetView>
  </sheetViews>
  <sheetFormatPr defaultRowHeight="12.25"/>
  <cols>
    <col min="1" max="1" width="31.609375" customWidth="1"/>
    <col min="28" max="28" width="9.33203125" bestFit="1" customWidth="1"/>
  </cols>
  <sheetData>
    <row r="1" spans="1:38" ht="13" thickBot="1">
      <c r="A1" s="1"/>
      <c r="B1" s="2">
        <v>2015</v>
      </c>
      <c r="C1" s="2">
        <v>2016</v>
      </c>
      <c r="D1" s="2">
        <v>2017</v>
      </c>
      <c r="E1" s="2">
        <v>2018</v>
      </c>
      <c r="F1" s="2">
        <v>2019</v>
      </c>
      <c r="G1" s="2">
        <v>2020</v>
      </c>
      <c r="H1" s="2">
        <v>2021</v>
      </c>
      <c r="I1" s="2">
        <v>2022</v>
      </c>
      <c r="J1" s="2">
        <v>2023</v>
      </c>
      <c r="K1" s="2">
        <v>2024</v>
      </c>
      <c r="L1" s="2">
        <v>2025</v>
      </c>
      <c r="M1" s="2">
        <v>2026</v>
      </c>
      <c r="N1" s="2">
        <v>2027</v>
      </c>
      <c r="O1" s="2">
        <v>2028</v>
      </c>
      <c r="P1" s="2">
        <v>2029</v>
      </c>
      <c r="Q1" s="2">
        <v>2030</v>
      </c>
      <c r="R1" s="2">
        <v>2031</v>
      </c>
      <c r="S1" s="2">
        <v>2032</v>
      </c>
      <c r="T1" s="2">
        <v>2033</v>
      </c>
      <c r="U1" s="2">
        <v>2034</v>
      </c>
      <c r="V1" s="2">
        <v>2035</v>
      </c>
      <c r="W1" s="2">
        <v>2036</v>
      </c>
      <c r="X1" s="2">
        <v>2037</v>
      </c>
      <c r="Y1" s="2">
        <v>2038</v>
      </c>
      <c r="Z1" s="2">
        <v>2039</v>
      </c>
      <c r="AA1" s="2">
        <v>2040</v>
      </c>
      <c r="AB1" s="2">
        <v>2041</v>
      </c>
      <c r="AC1" s="2">
        <v>2042</v>
      </c>
      <c r="AD1" s="2">
        <v>2043</v>
      </c>
      <c r="AE1" s="2">
        <v>2044</v>
      </c>
      <c r="AF1" s="2">
        <v>2045</v>
      </c>
      <c r="AG1" s="2">
        <v>2046</v>
      </c>
      <c r="AH1" s="2">
        <v>2047</v>
      </c>
      <c r="AI1" s="2">
        <v>2048</v>
      </c>
      <c r="AJ1" s="2">
        <v>2049</v>
      </c>
      <c r="AK1" s="2">
        <v>2050</v>
      </c>
    </row>
    <row r="2" spans="1:38" ht="16.75" thickTop="1">
      <c r="A2" s="27" t="s">
        <v>297</v>
      </c>
    </row>
    <row r="3" spans="1:38">
      <c r="A3" s="61" t="s">
        <v>355</v>
      </c>
      <c r="B3" s="60">
        <f>B8/B31</f>
        <v>0.93172950557621137</v>
      </c>
      <c r="AA3" s="60">
        <f>AA8/AA31</f>
        <v>0.70834757361003031</v>
      </c>
    </row>
    <row r="4" spans="1:38">
      <c r="A4" s="61" t="s">
        <v>356</v>
      </c>
      <c r="B4" s="60">
        <f>(B8+B9+B16+B17+B20)/B31</f>
        <v>0.96755841623242544</v>
      </c>
      <c r="AA4" s="60">
        <f>(AA8+AA9+AA16+AA17+AA20)/AA31</f>
        <v>0.8636439406985712</v>
      </c>
    </row>
    <row r="5" spans="1:38" ht="13" thickBot="1">
      <c r="A5" s="2" t="s">
        <v>269</v>
      </c>
      <c r="B5" s="2">
        <v>2015</v>
      </c>
      <c r="C5" s="2">
        <v>2016</v>
      </c>
      <c r="D5" s="2">
        <v>2017</v>
      </c>
      <c r="E5" s="2">
        <v>2018</v>
      </c>
      <c r="F5" s="2">
        <v>2019</v>
      </c>
      <c r="G5" s="2">
        <v>2020</v>
      </c>
      <c r="H5" s="2">
        <v>2021</v>
      </c>
      <c r="I5" s="2">
        <v>2022</v>
      </c>
      <c r="J5" s="2">
        <v>2023</v>
      </c>
      <c r="K5" s="2">
        <v>2024</v>
      </c>
      <c r="L5" s="2">
        <v>2025</v>
      </c>
      <c r="M5" s="2">
        <v>2026</v>
      </c>
      <c r="N5" s="2">
        <v>2027</v>
      </c>
      <c r="O5" s="2">
        <v>2028</v>
      </c>
      <c r="P5" s="2">
        <v>2029</v>
      </c>
      <c r="Q5" s="2">
        <v>2030</v>
      </c>
      <c r="R5" s="2">
        <v>2031</v>
      </c>
      <c r="S5" s="2">
        <v>2032</v>
      </c>
      <c r="T5" s="2">
        <v>2033</v>
      </c>
      <c r="U5" s="2">
        <v>2034</v>
      </c>
      <c r="V5" s="2">
        <v>2035</v>
      </c>
      <c r="W5" s="2">
        <v>2036</v>
      </c>
      <c r="X5" s="2">
        <v>2037</v>
      </c>
      <c r="Y5" s="2">
        <v>2038</v>
      </c>
      <c r="Z5" s="2">
        <v>2039</v>
      </c>
      <c r="AA5" s="2">
        <v>2040</v>
      </c>
      <c r="AB5" s="2">
        <v>2041</v>
      </c>
      <c r="AC5" s="2">
        <v>2042</v>
      </c>
      <c r="AD5" s="2">
        <v>2043</v>
      </c>
      <c r="AE5" s="2">
        <v>2044</v>
      </c>
      <c r="AF5" s="2">
        <v>2045</v>
      </c>
      <c r="AG5" s="2">
        <v>2046</v>
      </c>
      <c r="AH5" s="2">
        <v>2047</v>
      </c>
      <c r="AI5" s="2">
        <v>2048</v>
      </c>
      <c r="AJ5" s="2">
        <v>2049</v>
      </c>
      <c r="AK5" s="2">
        <v>2050</v>
      </c>
      <c r="AL5" s="2">
        <v>2050</v>
      </c>
    </row>
    <row r="6" spans="1:38" ht="13" thickTop="1">
      <c r="A6" s="28" t="s">
        <v>298</v>
      </c>
    </row>
    <row r="7" spans="1:38">
      <c r="A7" s="28" t="s">
        <v>299</v>
      </c>
    </row>
    <row r="8" spans="1:38">
      <c r="A8" s="3" t="s">
        <v>300</v>
      </c>
      <c r="B8" s="25">
        <v>112.54409800000001</v>
      </c>
      <c r="C8" s="25">
        <v>111.75561500000001</v>
      </c>
      <c r="D8" s="25">
        <v>111.062248</v>
      </c>
      <c r="E8" s="25">
        <v>110.010651</v>
      </c>
      <c r="F8" s="25">
        <v>108.671097</v>
      </c>
      <c r="G8" s="25">
        <v>107.296722</v>
      </c>
      <c r="H8" s="25">
        <v>105.950157</v>
      </c>
      <c r="I8" s="25">
        <v>104.52404799999999</v>
      </c>
      <c r="J8" s="25">
        <v>102.988945</v>
      </c>
      <c r="K8" s="25">
        <v>101.561066</v>
      </c>
      <c r="L8" s="25">
        <v>100.100853</v>
      </c>
      <c r="M8" s="25">
        <v>98.617615000000001</v>
      </c>
      <c r="N8" s="25">
        <v>97.264702</v>
      </c>
      <c r="O8" s="25">
        <v>96.096581</v>
      </c>
      <c r="P8" s="25">
        <v>95.040085000000005</v>
      </c>
      <c r="Q8" s="25">
        <v>94.037766000000005</v>
      </c>
      <c r="R8" s="25">
        <v>93.165938999999995</v>
      </c>
      <c r="S8" s="25">
        <v>92.441788000000003</v>
      </c>
      <c r="T8" s="25">
        <v>91.829453000000001</v>
      </c>
      <c r="U8" s="25">
        <v>91.364799000000005</v>
      </c>
      <c r="V8" s="25">
        <v>90.987746999999999</v>
      </c>
      <c r="W8" s="25">
        <v>90.732574</v>
      </c>
      <c r="X8" s="25">
        <v>90.570258999999993</v>
      </c>
      <c r="Y8" s="25">
        <v>90.513938999999993</v>
      </c>
      <c r="Z8" s="25">
        <v>90.441924999999998</v>
      </c>
      <c r="AA8" s="25">
        <v>90.404999000000004</v>
      </c>
      <c r="AB8" s="25">
        <v>90.460846000000004</v>
      </c>
      <c r="AC8" s="25">
        <v>90.537909999999997</v>
      </c>
      <c r="AD8" s="25">
        <v>90.635283999999999</v>
      </c>
      <c r="AE8" s="25">
        <v>90.806449999999998</v>
      </c>
      <c r="AF8" s="25">
        <v>91.057922000000005</v>
      </c>
      <c r="AG8" s="25">
        <v>91.345687999999996</v>
      </c>
      <c r="AH8" s="25">
        <v>91.584862000000001</v>
      </c>
      <c r="AI8" s="25">
        <v>91.855193999999997</v>
      </c>
      <c r="AJ8" s="25">
        <v>92.188514999999995</v>
      </c>
      <c r="AK8" s="25">
        <v>92.506270999999998</v>
      </c>
      <c r="AL8" s="26">
        <v>-5.5449999999999996E-3</v>
      </c>
    </row>
    <row r="9" spans="1:38">
      <c r="A9" s="3" t="s">
        <v>301</v>
      </c>
      <c r="B9" s="25">
        <v>0.92974800000000002</v>
      </c>
      <c r="C9" s="25">
        <v>0.89605199999999996</v>
      </c>
      <c r="D9" s="25">
        <v>0.86918799999999996</v>
      </c>
      <c r="E9" s="25">
        <v>0.84914599999999996</v>
      </c>
      <c r="F9" s="25">
        <v>0.83417699999999995</v>
      </c>
      <c r="G9" s="25">
        <v>0.82876300000000003</v>
      </c>
      <c r="H9" s="25">
        <v>0.82928199999999996</v>
      </c>
      <c r="I9" s="25">
        <v>0.83860199999999996</v>
      </c>
      <c r="J9" s="25">
        <v>0.85721499999999995</v>
      </c>
      <c r="K9" s="25">
        <v>0.88819099999999995</v>
      </c>
      <c r="L9" s="25">
        <v>0.93314200000000003</v>
      </c>
      <c r="M9" s="25">
        <v>0.99525600000000003</v>
      </c>
      <c r="N9" s="25">
        <v>1.0793159999999999</v>
      </c>
      <c r="O9" s="25">
        <v>1.1847909999999999</v>
      </c>
      <c r="P9" s="25">
        <v>1.3039240000000001</v>
      </c>
      <c r="Q9" s="25">
        <v>1.432779</v>
      </c>
      <c r="R9" s="25">
        <v>1.5620369999999999</v>
      </c>
      <c r="S9" s="25">
        <v>1.6917</v>
      </c>
      <c r="T9" s="25">
        <v>1.8181350000000001</v>
      </c>
      <c r="U9" s="25">
        <v>1.9472</v>
      </c>
      <c r="V9" s="25">
        <v>2.07097</v>
      </c>
      <c r="W9" s="25">
        <v>2.1902490000000001</v>
      </c>
      <c r="X9" s="25">
        <v>2.3054420000000002</v>
      </c>
      <c r="Y9" s="25">
        <v>2.4160379999999999</v>
      </c>
      <c r="Z9" s="25">
        <v>2.5178609999999999</v>
      </c>
      <c r="AA9" s="25">
        <v>2.6135139999999999</v>
      </c>
      <c r="AB9" s="25">
        <v>2.7062309999999998</v>
      </c>
      <c r="AC9" s="25">
        <v>2.793301</v>
      </c>
      <c r="AD9" s="25">
        <v>2.8746299999999998</v>
      </c>
      <c r="AE9" s="25">
        <v>2.952194</v>
      </c>
      <c r="AF9" s="25">
        <v>3.0248759999999999</v>
      </c>
      <c r="AG9" s="25">
        <v>3.0905749999999999</v>
      </c>
      <c r="AH9" s="25">
        <v>3.1467230000000002</v>
      </c>
      <c r="AI9" s="25">
        <v>3.197514</v>
      </c>
      <c r="AJ9" s="25">
        <v>3.242753</v>
      </c>
      <c r="AK9" s="25">
        <v>3.2840370000000001</v>
      </c>
      <c r="AL9" s="26">
        <v>3.8940000000000002E-2</v>
      </c>
    </row>
    <row r="10" spans="1:38">
      <c r="A10" s="3" t="s">
        <v>302</v>
      </c>
      <c r="B10" s="25">
        <v>113.47384599999999</v>
      </c>
      <c r="C10" s="25">
        <v>112.65166499999999</v>
      </c>
      <c r="D10" s="25">
        <v>111.93143499999999</v>
      </c>
      <c r="E10" s="25">
        <v>110.85979500000001</v>
      </c>
      <c r="F10" s="25">
        <v>109.50527200000001</v>
      </c>
      <c r="G10" s="25">
        <v>108.125488</v>
      </c>
      <c r="H10" s="25">
        <v>106.779442</v>
      </c>
      <c r="I10" s="25">
        <v>105.36264799999999</v>
      </c>
      <c r="J10" s="25">
        <v>103.846161</v>
      </c>
      <c r="K10" s="25">
        <v>102.449257</v>
      </c>
      <c r="L10" s="25">
        <v>101.033997</v>
      </c>
      <c r="M10" s="25">
        <v>99.612869000000003</v>
      </c>
      <c r="N10" s="25">
        <v>98.344016999999994</v>
      </c>
      <c r="O10" s="25">
        <v>97.281372000000005</v>
      </c>
      <c r="P10" s="25">
        <v>96.344009</v>
      </c>
      <c r="Q10" s="25">
        <v>95.470543000000006</v>
      </c>
      <c r="R10" s="25">
        <v>94.727974000000003</v>
      </c>
      <c r="S10" s="25">
        <v>94.133483999999996</v>
      </c>
      <c r="T10" s="25">
        <v>93.647591000000006</v>
      </c>
      <c r="U10" s="25">
        <v>93.311995999999994</v>
      </c>
      <c r="V10" s="25">
        <v>93.058716000000004</v>
      </c>
      <c r="W10" s="25">
        <v>92.922820999999999</v>
      </c>
      <c r="X10" s="25">
        <v>92.875702000000004</v>
      </c>
      <c r="Y10" s="25">
        <v>92.929976999999994</v>
      </c>
      <c r="Z10" s="25">
        <v>92.959784999999997</v>
      </c>
      <c r="AA10" s="25">
        <v>93.018508999999995</v>
      </c>
      <c r="AB10" s="25">
        <v>93.167075999999994</v>
      </c>
      <c r="AC10" s="25">
        <v>93.331215</v>
      </c>
      <c r="AD10" s="25">
        <v>93.509911000000002</v>
      </c>
      <c r="AE10" s="25">
        <v>93.758644000000004</v>
      </c>
      <c r="AF10" s="25">
        <v>94.082802000000001</v>
      </c>
      <c r="AG10" s="25">
        <v>94.436263999999994</v>
      </c>
      <c r="AH10" s="25">
        <v>94.731583000000001</v>
      </c>
      <c r="AI10" s="25">
        <v>95.052711000000002</v>
      </c>
      <c r="AJ10" s="25">
        <v>95.431267000000005</v>
      </c>
      <c r="AK10" s="25">
        <v>95.790306000000001</v>
      </c>
      <c r="AL10" s="26">
        <v>-4.7569999999999999E-3</v>
      </c>
    </row>
    <row r="11" spans="1:38">
      <c r="A11" s="28" t="s">
        <v>303</v>
      </c>
    </row>
    <row r="12" spans="1:38">
      <c r="A12" s="3" t="s">
        <v>304</v>
      </c>
      <c r="B12" s="25">
        <v>3.5180169999999999</v>
      </c>
      <c r="C12" s="25">
        <v>3.6669830000000001</v>
      </c>
      <c r="D12" s="25">
        <v>3.7871419999999998</v>
      </c>
      <c r="E12" s="25">
        <v>3.851051</v>
      </c>
      <c r="F12" s="25">
        <v>3.887845</v>
      </c>
      <c r="G12" s="25">
        <v>3.9093499999999999</v>
      </c>
      <c r="H12" s="25">
        <v>3.9199079999999999</v>
      </c>
      <c r="I12" s="25">
        <v>3.9172509999999998</v>
      </c>
      <c r="J12" s="25">
        <v>3.9023720000000002</v>
      </c>
      <c r="K12" s="25">
        <v>3.8826369999999999</v>
      </c>
      <c r="L12" s="25">
        <v>3.853094</v>
      </c>
      <c r="M12" s="25">
        <v>3.814098</v>
      </c>
      <c r="N12" s="25">
        <v>3.7708270000000002</v>
      </c>
      <c r="O12" s="25">
        <v>3.7253769999999999</v>
      </c>
      <c r="P12" s="25">
        <v>3.6772330000000002</v>
      </c>
      <c r="Q12" s="25">
        <v>3.6265679999999998</v>
      </c>
      <c r="R12" s="25">
        <v>3.5771310000000001</v>
      </c>
      <c r="S12" s="25">
        <v>3.5306899999999999</v>
      </c>
      <c r="T12" s="25">
        <v>3.4878300000000002</v>
      </c>
      <c r="U12" s="25">
        <v>3.452175</v>
      </c>
      <c r="V12" s="25">
        <v>3.4208639999999999</v>
      </c>
      <c r="W12" s="25">
        <v>3.392309</v>
      </c>
      <c r="X12" s="25">
        <v>3.3664459999999998</v>
      </c>
      <c r="Y12" s="25">
        <v>3.3434550000000001</v>
      </c>
      <c r="Z12" s="25">
        <v>3.3204549999999999</v>
      </c>
      <c r="AA12" s="25">
        <v>3.300697</v>
      </c>
      <c r="AB12" s="25">
        <v>3.2856399999999999</v>
      </c>
      <c r="AC12" s="25">
        <v>3.2729699999999999</v>
      </c>
      <c r="AD12" s="25">
        <v>3.2625139999999999</v>
      </c>
      <c r="AE12" s="25">
        <v>3.2556980000000002</v>
      </c>
      <c r="AF12" s="25">
        <v>3.2520389999999999</v>
      </c>
      <c r="AG12" s="25">
        <v>3.2503060000000001</v>
      </c>
      <c r="AH12" s="25">
        <v>3.2480289999999998</v>
      </c>
      <c r="AI12" s="25">
        <v>3.2473339999999999</v>
      </c>
      <c r="AJ12" s="25">
        <v>3.2490890000000001</v>
      </c>
      <c r="AK12" s="25">
        <v>3.2511000000000001</v>
      </c>
      <c r="AL12" s="26">
        <v>-3.5339999999999998E-3</v>
      </c>
    </row>
    <row r="13" spans="1:38">
      <c r="A13" s="3" t="s">
        <v>305</v>
      </c>
      <c r="B13" s="25">
        <v>0.18750800000000001</v>
      </c>
      <c r="C13" s="25">
        <v>0.214639</v>
      </c>
      <c r="D13" s="25">
        <v>0.244536</v>
      </c>
      <c r="E13" s="25">
        <v>0.28379100000000002</v>
      </c>
      <c r="F13" s="25">
        <v>0.33925</v>
      </c>
      <c r="G13" s="25">
        <v>0.40117999999999998</v>
      </c>
      <c r="H13" s="25">
        <v>0.471356</v>
      </c>
      <c r="I13" s="25">
        <v>0.55152999999999996</v>
      </c>
      <c r="J13" s="25">
        <v>0.64355899999999999</v>
      </c>
      <c r="K13" s="25">
        <v>0.74643300000000001</v>
      </c>
      <c r="L13" s="25">
        <v>0.85077400000000003</v>
      </c>
      <c r="M13" s="25">
        <v>0.95570699999999997</v>
      </c>
      <c r="N13" s="25">
        <v>1.0618380000000001</v>
      </c>
      <c r="O13" s="25">
        <v>1.166472</v>
      </c>
      <c r="P13" s="25">
        <v>1.270059</v>
      </c>
      <c r="Q13" s="25">
        <v>1.373048</v>
      </c>
      <c r="R13" s="25">
        <v>1.4747939999999999</v>
      </c>
      <c r="S13" s="25">
        <v>1.5752349999999999</v>
      </c>
      <c r="T13" s="25">
        <v>1.6733199999999999</v>
      </c>
      <c r="U13" s="25">
        <v>1.771431</v>
      </c>
      <c r="V13" s="25">
        <v>1.8669150000000001</v>
      </c>
      <c r="W13" s="25">
        <v>1.9608730000000001</v>
      </c>
      <c r="X13" s="25">
        <v>2.0527150000000001</v>
      </c>
      <c r="Y13" s="25">
        <v>2.1437710000000001</v>
      </c>
      <c r="Z13" s="25">
        <v>2.2303160000000002</v>
      </c>
      <c r="AA13" s="25">
        <v>2.3125719999999998</v>
      </c>
      <c r="AB13" s="25">
        <v>2.3901940000000002</v>
      </c>
      <c r="AC13" s="25">
        <v>2.4632079999999998</v>
      </c>
      <c r="AD13" s="25">
        <v>2.532168</v>
      </c>
      <c r="AE13" s="25">
        <v>2.5982180000000001</v>
      </c>
      <c r="AF13" s="25">
        <v>2.6595270000000002</v>
      </c>
      <c r="AG13" s="25">
        <v>2.7171979999999998</v>
      </c>
      <c r="AH13" s="25">
        <v>2.7715640000000001</v>
      </c>
      <c r="AI13" s="25">
        <v>2.8220320000000001</v>
      </c>
      <c r="AJ13" s="25">
        <v>2.8705500000000002</v>
      </c>
      <c r="AK13" s="25">
        <v>2.9181650000000001</v>
      </c>
      <c r="AL13" s="26">
        <v>7.9780000000000004E-2</v>
      </c>
    </row>
    <row r="14" spans="1:38">
      <c r="A14" s="3" t="s">
        <v>306</v>
      </c>
      <c r="B14" s="25">
        <v>9.0333999999999998E-2</v>
      </c>
      <c r="C14" s="25">
        <v>0.13124</v>
      </c>
      <c r="D14" s="25">
        <v>0.20926400000000001</v>
      </c>
      <c r="E14" s="25">
        <v>0.29933399999999999</v>
      </c>
      <c r="F14" s="25">
        <v>0.45227400000000001</v>
      </c>
      <c r="G14" s="25">
        <v>0.67601599999999995</v>
      </c>
      <c r="H14" s="25">
        <v>0.974302</v>
      </c>
      <c r="I14" s="25">
        <v>1.348897</v>
      </c>
      <c r="J14" s="25">
        <v>1.802627</v>
      </c>
      <c r="K14" s="25">
        <v>2.320732</v>
      </c>
      <c r="L14" s="25">
        <v>2.923035</v>
      </c>
      <c r="M14" s="25">
        <v>3.5131030000000001</v>
      </c>
      <c r="N14" s="25">
        <v>4.105118</v>
      </c>
      <c r="O14" s="25">
        <v>4.6866719999999997</v>
      </c>
      <c r="P14" s="25">
        <v>5.2517290000000001</v>
      </c>
      <c r="Q14" s="25">
        <v>5.8156290000000004</v>
      </c>
      <c r="R14" s="25">
        <v>6.3551520000000004</v>
      </c>
      <c r="S14" s="25">
        <v>6.8648189999999998</v>
      </c>
      <c r="T14" s="25">
        <v>7.3569449999999996</v>
      </c>
      <c r="U14" s="25">
        <v>7.8381920000000003</v>
      </c>
      <c r="V14" s="25">
        <v>8.2976930000000007</v>
      </c>
      <c r="W14" s="25">
        <v>8.7351860000000006</v>
      </c>
      <c r="X14" s="25">
        <v>9.1501000000000001</v>
      </c>
      <c r="Y14" s="25">
        <v>9.5415419999999997</v>
      </c>
      <c r="Z14" s="25">
        <v>9.9159480000000002</v>
      </c>
      <c r="AA14" s="25">
        <v>10.281105999999999</v>
      </c>
      <c r="AB14" s="25">
        <v>10.630489000000001</v>
      </c>
      <c r="AC14" s="25">
        <v>10.960597999999999</v>
      </c>
      <c r="AD14" s="25">
        <v>11.273619</v>
      </c>
      <c r="AE14" s="25">
        <v>11.576776000000001</v>
      </c>
      <c r="AF14" s="25">
        <v>11.865843</v>
      </c>
      <c r="AG14" s="25">
        <v>12.14301</v>
      </c>
      <c r="AH14" s="25">
        <v>12.405367</v>
      </c>
      <c r="AI14" s="25">
        <v>12.655659</v>
      </c>
      <c r="AJ14" s="25">
        <v>12.900817999999999</v>
      </c>
      <c r="AK14" s="25">
        <v>13.14255</v>
      </c>
      <c r="AL14" s="26">
        <v>0.145095</v>
      </c>
    </row>
    <row r="15" spans="1:38">
      <c r="A15" s="58" t="s">
        <v>357</v>
      </c>
      <c r="B15" s="51">
        <f>(B14+B13)/B54</f>
        <v>1.1582663335721664E-3</v>
      </c>
      <c r="C15" s="51">
        <f t="shared" ref="C15:D15" si="0">(C14+C13)/C54</f>
        <v>1.4295841372442436E-3</v>
      </c>
      <c r="D15" s="51">
        <f t="shared" si="0"/>
        <v>1.8551230797718293E-3</v>
      </c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47">
        <f>(AA14+AA13)/AA31</f>
        <v>9.8674867018426926E-2</v>
      </c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6"/>
    </row>
    <row r="16" spans="1:38">
      <c r="A16" s="3" t="s">
        <v>307</v>
      </c>
      <c r="B16" s="25">
        <v>0.124255</v>
      </c>
      <c r="C16" s="25">
        <v>0.17109099999999999</v>
      </c>
      <c r="D16" s="25">
        <v>0.21729899999999999</v>
      </c>
      <c r="E16" s="25">
        <v>0.27535900000000002</v>
      </c>
      <c r="F16" s="25">
        <v>0.34841299999999997</v>
      </c>
      <c r="G16" s="25">
        <v>0.43485600000000002</v>
      </c>
      <c r="H16" s="25">
        <v>0.554732</v>
      </c>
      <c r="I16" s="25">
        <v>0.69798400000000005</v>
      </c>
      <c r="J16" s="25">
        <v>0.85554200000000002</v>
      </c>
      <c r="K16" s="25">
        <v>1.0296920000000001</v>
      </c>
      <c r="L16" s="25">
        <v>1.2110570000000001</v>
      </c>
      <c r="M16" s="25">
        <v>1.386773</v>
      </c>
      <c r="N16" s="25">
        <v>1.555958</v>
      </c>
      <c r="O16" s="25">
        <v>1.7140740000000001</v>
      </c>
      <c r="P16" s="25">
        <v>1.8597349999999999</v>
      </c>
      <c r="Q16" s="25">
        <v>2.0031699999999999</v>
      </c>
      <c r="R16" s="25">
        <v>2.1365440000000002</v>
      </c>
      <c r="S16" s="25">
        <v>2.26173</v>
      </c>
      <c r="T16" s="25">
        <v>2.3778380000000001</v>
      </c>
      <c r="U16" s="25">
        <v>2.4865930000000001</v>
      </c>
      <c r="V16" s="25">
        <v>2.5852349999999999</v>
      </c>
      <c r="W16" s="25">
        <v>2.673762</v>
      </c>
      <c r="X16" s="25">
        <v>2.7528160000000002</v>
      </c>
      <c r="Y16" s="25">
        <v>2.8233830000000002</v>
      </c>
      <c r="Z16" s="25">
        <v>2.884601</v>
      </c>
      <c r="AA16" s="25">
        <v>2.9385530000000002</v>
      </c>
      <c r="AB16" s="25">
        <v>2.985649</v>
      </c>
      <c r="AC16" s="25">
        <v>3.0261260000000001</v>
      </c>
      <c r="AD16" s="25">
        <v>3.0610569999999999</v>
      </c>
      <c r="AE16" s="25">
        <v>3.0920719999999999</v>
      </c>
      <c r="AF16" s="25">
        <v>3.1174050000000002</v>
      </c>
      <c r="AG16" s="25">
        <v>3.1384460000000001</v>
      </c>
      <c r="AH16" s="25">
        <v>3.1560229999999998</v>
      </c>
      <c r="AI16" s="25">
        <v>3.170579</v>
      </c>
      <c r="AJ16" s="25">
        <v>3.183341</v>
      </c>
      <c r="AK16" s="25">
        <v>3.1950080000000001</v>
      </c>
      <c r="AL16" s="26">
        <v>8.9907000000000001E-2</v>
      </c>
    </row>
    <row r="17" spans="1:38">
      <c r="A17" s="3" t="s">
        <v>308</v>
      </c>
      <c r="B17" s="25">
        <v>0.104797</v>
      </c>
      <c r="C17" s="25">
        <v>0.15309</v>
      </c>
      <c r="D17" s="25">
        <v>0.19403999999999999</v>
      </c>
      <c r="E17" s="25">
        <v>0.27538200000000002</v>
      </c>
      <c r="F17" s="25">
        <v>0.38344499999999998</v>
      </c>
      <c r="G17" s="25">
        <v>0.51903500000000002</v>
      </c>
      <c r="H17" s="25">
        <v>0.69044899999999998</v>
      </c>
      <c r="I17" s="25">
        <v>0.89063899999999996</v>
      </c>
      <c r="J17" s="25">
        <v>1.099783</v>
      </c>
      <c r="K17" s="25">
        <v>1.323256</v>
      </c>
      <c r="L17" s="25">
        <v>1.5700559999999999</v>
      </c>
      <c r="M17" s="25">
        <v>1.816371</v>
      </c>
      <c r="N17" s="25">
        <v>2.0636839999999999</v>
      </c>
      <c r="O17" s="25">
        <v>2.305123</v>
      </c>
      <c r="P17" s="25">
        <v>2.5382720000000001</v>
      </c>
      <c r="Q17" s="25">
        <v>2.7668659999999998</v>
      </c>
      <c r="R17" s="25">
        <v>2.9920110000000002</v>
      </c>
      <c r="S17" s="25">
        <v>3.205711</v>
      </c>
      <c r="T17" s="25">
        <v>3.4147449999999999</v>
      </c>
      <c r="U17" s="25">
        <v>3.6229749999999998</v>
      </c>
      <c r="V17" s="25">
        <v>3.8256359999999998</v>
      </c>
      <c r="W17" s="25">
        <v>4.0234009999999998</v>
      </c>
      <c r="X17" s="25">
        <v>4.2156520000000004</v>
      </c>
      <c r="Y17" s="25">
        <v>4.402298</v>
      </c>
      <c r="Z17" s="25">
        <v>4.5808580000000001</v>
      </c>
      <c r="AA17" s="25">
        <v>4.753781</v>
      </c>
      <c r="AB17" s="25">
        <v>4.9180479999999998</v>
      </c>
      <c r="AC17" s="25">
        <v>5.0710449999999998</v>
      </c>
      <c r="AD17" s="25">
        <v>5.2134400000000003</v>
      </c>
      <c r="AE17" s="25">
        <v>5.3480160000000003</v>
      </c>
      <c r="AF17" s="25">
        <v>5.4712110000000003</v>
      </c>
      <c r="AG17" s="25">
        <v>5.5847379999999998</v>
      </c>
      <c r="AH17" s="25">
        <v>5.6890210000000003</v>
      </c>
      <c r="AI17" s="25">
        <v>5.7843499999999999</v>
      </c>
      <c r="AJ17" s="25">
        <v>5.8734479999999998</v>
      </c>
      <c r="AK17" s="25">
        <v>5.9580729999999997</v>
      </c>
      <c r="AL17" s="26">
        <v>0.113703</v>
      </c>
    </row>
    <row r="18" spans="1:38">
      <c r="A18" s="58" t="s">
        <v>391</v>
      </c>
      <c r="B18" s="51">
        <f>(B17+B16)/B54</f>
        <v>9.5487082671940108E-4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47">
        <f>(AA17+AA16)/AA31</f>
        <v>6.0271513573026417E-2</v>
      </c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6"/>
    </row>
    <row r="19" spans="1:38">
      <c r="A19" s="3" t="s">
        <v>309</v>
      </c>
      <c r="B19" s="25">
        <v>0</v>
      </c>
      <c r="C19" s="25">
        <v>0</v>
      </c>
      <c r="D19" s="25">
        <v>0</v>
      </c>
      <c r="E19" s="25">
        <v>3.4E-5</v>
      </c>
      <c r="F19" s="25">
        <v>1.47E-4</v>
      </c>
      <c r="G19" s="25">
        <v>3.59E-4</v>
      </c>
      <c r="H19" s="25">
        <v>1.8140000000000001E-3</v>
      </c>
      <c r="I19" s="25">
        <v>8.7449999999999993E-3</v>
      </c>
      <c r="J19" s="25">
        <v>2.3182000000000001E-2</v>
      </c>
      <c r="K19" s="25">
        <v>4.3455000000000001E-2</v>
      </c>
      <c r="L19" s="25">
        <v>6.8362999999999993E-2</v>
      </c>
      <c r="M19" s="25">
        <v>9.6149999999999999E-2</v>
      </c>
      <c r="N19" s="25">
        <v>0.126357</v>
      </c>
      <c r="O19" s="25">
        <v>0.15784100000000001</v>
      </c>
      <c r="P19" s="25">
        <v>0.189444</v>
      </c>
      <c r="Q19" s="25">
        <v>0.221051</v>
      </c>
      <c r="R19" s="25">
        <v>0.253054</v>
      </c>
      <c r="S19" s="25">
        <v>0.28526699999999999</v>
      </c>
      <c r="T19" s="25">
        <v>0.31741599999999998</v>
      </c>
      <c r="U19" s="25">
        <v>0.34957300000000002</v>
      </c>
      <c r="V19" s="25">
        <v>0.38125700000000001</v>
      </c>
      <c r="W19" s="25">
        <v>0.41269</v>
      </c>
      <c r="X19" s="25">
        <v>0.443965</v>
      </c>
      <c r="Y19" s="25">
        <v>0.474829</v>
      </c>
      <c r="Z19" s="25">
        <v>0.50417800000000002</v>
      </c>
      <c r="AA19" s="25">
        <v>0.53257600000000005</v>
      </c>
      <c r="AB19" s="25">
        <v>0.56033500000000003</v>
      </c>
      <c r="AC19" s="25">
        <v>0.586696</v>
      </c>
      <c r="AD19" s="25">
        <v>0.61155400000000004</v>
      </c>
      <c r="AE19" s="25">
        <v>0.63547100000000001</v>
      </c>
      <c r="AF19" s="25">
        <v>0.65823500000000001</v>
      </c>
      <c r="AG19" s="25">
        <v>0.67925599999999997</v>
      </c>
      <c r="AH19" s="25">
        <v>0.69771099999999997</v>
      </c>
      <c r="AI19" s="25">
        <v>0.71457899999999996</v>
      </c>
      <c r="AJ19" s="25">
        <v>0.72997900000000004</v>
      </c>
      <c r="AK19" s="25">
        <v>0.74420900000000001</v>
      </c>
      <c r="AL19" s="26" t="s">
        <v>43</v>
      </c>
    </row>
    <row r="20" spans="1:38">
      <c r="A20" s="3" t="s">
        <v>310</v>
      </c>
      <c r="B20" s="25">
        <v>3.1689929999999999</v>
      </c>
      <c r="C20" s="25">
        <v>3.4324680000000001</v>
      </c>
      <c r="D20" s="25">
        <v>3.6987890000000001</v>
      </c>
      <c r="E20" s="25">
        <v>3.9823189999999999</v>
      </c>
      <c r="F20" s="25">
        <v>4.2544950000000004</v>
      </c>
      <c r="G20" s="25">
        <v>4.5306379999999997</v>
      </c>
      <c r="H20" s="25">
        <v>4.8300159999999996</v>
      </c>
      <c r="I20" s="25">
        <v>5.1263889999999996</v>
      </c>
      <c r="J20" s="25">
        <v>5.4146590000000003</v>
      </c>
      <c r="K20" s="25">
        <v>5.7007700000000003</v>
      </c>
      <c r="L20" s="25">
        <v>5.9862529999999996</v>
      </c>
      <c r="M20" s="25">
        <v>6.25875</v>
      </c>
      <c r="N20" s="25">
        <v>6.5280480000000001</v>
      </c>
      <c r="O20" s="25">
        <v>6.7908280000000003</v>
      </c>
      <c r="P20" s="25">
        <v>7.0426399999999996</v>
      </c>
      <c r="Q20" s="25">
        <v>7.288462</v>
      </c>
      <c r="R20" s="25">
        <v>7.5322740000000001</v>
      </c>
      <c r="S20" s="25">
        <v>7.7715389999999998</v>
      </c>
      <c r="T20" s="25">
        <v>8.0052020000000006</v>
      </c>
      <c r="U20" s="25">
        <v>8.2392269999999996</v>
      </c>
      <c r="V20" s="25">
        <v>8.4658090000000001</v>
      </c>
      <c r="W20" s="25">
        <v>8.6900849999999998</v>
      </c>
      <c r="X20" s="25">
        <v>8.9089899999999993</v>
      </c>
      <c r="Y20" s="25">
        <v>9.1236090000000001</v>
      </c>
      <c r="Z20" s="25">
        <v>9.3234600000000007</v>
      </c>
      <c r="AA20" s="25">
        <v>9.5143199999999997</v>
      </c>
      <c r="AB20" s="25">
        <v>9.7020630000000008</v>
      </c>
      <c r="AC20" s="25">
        <v>9.8757280000000005</v>
      </c>
      <c r="AD20" s="25">
        <v>10.036159</v>
      </c>
      <c r="AE20" s="25">
        <v>10.189964</v>
      </c>
      <c r="AF20" s="25">
        <v>10.336402</v>
      </c>
      <c r="AG20" s="25">
        <v>10.473649</v>
      </c>
      <c r="AH20" s="25">
        <v>10.59572</v>
      </c>
      <c r="AI20" s="25">
        <v>10.708859</v>
      </c>
      <c r="AJ20" s="25">
        <v>10.818507</v>
      </c>
      <c r="AK20" s="25">
        <v>10.920233</v>
      </c>
      <c r="AL20" s="26">
        <v>3.4625000000000003E-2</v>
      </c>
    </row>
    <row r="21" spans="1:38">
      <c r="A21" s="58" t="s">
        <v>359</v>
      </c>
      <c r="B21" s="51">
        <f>(B20+B19)/B54</f>
        <v>1.3210882095672576E-2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47">
        <f>(AA20+AA19)/AA31</f>
        <v>7.8720142499114673E-2</v>
      </c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6"/>
    </row>
    <row r="22" spans="1:38">
      <c r="A22" s="58" t="s">
        <v>393</v>
      </c>
      <c r="B22" s="70">
        <f>B20+B19+B17+B16+B14+B13</f>
        <v>3.6758869999999995</v>
      </c>
      <c r="C22" s="70">
        <f>C20+C19+C17+C16+C14+C13</f>
        <v>4.1025280000000004</v>
      </c>
      <c r="D22" s="70">
        <f>D20+D19+D17+D16+D14+D13</f>
        <v>4.5639279999999998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47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6"/>
    </row>
    <row r="23" spans="1:38">
      <c r="A23" s="3" t="s">
        <v>311</v>
      </c>
      <c r="B23" s="25">
        <v>5.0159000000000002E-2</v>
      </c>
      <c r="C23" s="25">
        <v>6.3220999999999999E-2</v>
      </c>
      <c r="D23" s="25">
        <v>7.8312000000000007E-2</v>
      </c>
      <c r="E23" s="25">
        <v>9.6710000000000004E-2</v>
      </c>
      <c r="F23" s="25">
        <v>0.115341</v>
      </c>
      <c r="G23" s="25">
        <v>0.12926699999999999</v>
      </c>
      <c r="H23" s="25">
        <v>0.13636699999999999</v>
      </c>
      <c r="I23" s="25">
        <v>0.141351</v>
      </c>
      <c r="J23" s="25">
        <v>0.14658299999999999</v>
      </c>
      <c r="K23" s="25">
        <v>0.15077399999999999</v>
      </c>
      <c r="L23" s="25">
        <v>0.15312700000000001</v>
      </c>
      <c r="M23" s="25">
        <v>0.15337500000000001</v>
      </c>
      <c r="N23" s="25">
        <v>0.15362600000000001</v>
      </c>
      <c r="O23" s="25">
        <v>0.15376200000000001</v>
      </c>
      <c r="P23" s="25">
        <v>0.153529</v>
      </c>
      <c r="Q23" s="25">
        <v>0.154114</v>
      </c>
      <c r="R23" s="25">
        <v>0.154974</v>
      </c>
      <c r="S23" s="25">
        <v>0.155366</v>
      </c>
      <c r="T23" s="25">
        <v>0.155587</v>
      </c>
      <c r="U23" s="25">
        <v>0.15648100000000001</v>
      </c>
      <c r="V23" s="25">
        <v>0.15745400000000001</v>
      </c>
      <c r="W23" s="25">
        <v>0.15812000000000001</v>
      </c>
      <c r="X23" s="25">
        <v>0.15868299999999999</v>
      </c>
      <c r="Y23" s="25">
        <v>0.15937499999999999</v>
      </c>
      <c r="Z23" s="25">
        <v>0.159965</v>
      </c>
      <c r="AA23" s="25">
        <v>0.16080900000000001</v>
      </c>
      <c r="AB23" s="25">
        <v>0.16168299999999999</v>
      </c>
      <c r="AC23" s="25">
        <v>0.162632</v>
      </c>
      <c r="AD23" s="25">
        <v>0.16347400000000001</v>
      </c>
      <c r="AE23" s="25">
        <v>0.16451299999999999</v>
      </c>
      <c r="AF23" s="25">
        <v>0.164993</v>
      </c>
      <c r="AG23" s="25">
        <v>0.16529099999999999</v>
      </c>
      <c r="AH23" s="25">
        <v>0.165626</v>
      </c>
      <c r="AI23" s="25">
        <v>0.16611200000000001</v>
      </c>
      <c r="AJ23" s="25">
        <v>0.166628</v>
      </c>
      <c r="AK23" s="25">
        <v>0.16748299999999999</v>
      </c>
      <c r="AL23" s="26">
        <v>2.9069000000000001E-2</v>
      </c>
    </row>
    <row r="24" spans="1:38">
      <c r="A24" s="3" t="s">
        <v>312</v>
      </c>
      <c r="B24" s="25">
        <v>5.6854000000000002E-2</v>
      </c>
      <c r="C24" s="25">
        <v>5.4352999999999999E-2</v>
      </c>
      <c r="D24" s="25">
        <v>5.1501999999999999E-2</v>
      </c>
      <c r="E24" s="25">
        <v>4.9596000000000001E-2</v>
      </c>
      <c r="F24" s="25">
        <v>4.8238999999999997E-2</v>
      </c>
      <c r="G24" s="25">
        <v>4.7151999999999999E-2</v>
      </c>
      <c r="H24" s="25">
        <v>4.7268999999999999E-2</v>
      </c>
      <c r="I24" s="25">
        <v>4.7959000000000002E-2</v>
      </c>
      <c r="J24" s="25">
        <v>4.8583000000000001E-2</v>
      </c>
      <c r="K24" s="25">
        <v>4.9407E-2</v>
      </c>
      <c r="L24" s="25">
        <v>5.0271999999999997E-2</v>
      </c>
      <c r="M24" s="25">
        <v>5.0929000000000002E-2</v>
      </c>
      <c r="N24" s="25">
        <v>5.1443000000000003E-2</v>
      </c>
      <c r="O24" s="25">
        <v>5.2102999999999997E-2</v>
      </c>
      <c r="P24" s="25">
        <v>5.2897E-2</v>
      </c>
      <c r="Q24" s="25">
        <v>5.3494E-2</v>
      </c>
      <c r="R24" s="25">
        <v>5.4025999999999998E-2</v>
      </c>
      <c r="S24" s="25">
        <v>5.4665999999999999E-2</v>
      </c>
      <c r="T24" s="25">
        <v>5.5314000000000002E-2</v>
      </c>
      <c r="U24" s="25">
        <v>5.6047E-2</v>
      </c>
      <c r="V24" s="25">
        <v>5.6725999999999999E-2</v>
      </c>
      <c r="W24" s="25">
        <v>5.7473000000000003E-2</v>
      </c>
      <c r="X24" s="25">
        <v>5.8139000000000003E-2</v>
      </c>
      <c r="Y24" s="25">
        <v>5.8869999999999999E-2</v>
      </c>
      <c r="Z24" s="25">
        <v>5.9341999999999999E-2</v>
      </c>
      <c r="AA24" s="25">
        <v>5.9702999999999999E-2</v>
      </c>
      <c r="AB24" s="25">
        <v>6.0076999999999998E-2</v>
      </c>
      <c r="AC24" s="25">
        <v>6.0467E-2</v>
      </c>
      <c r="AD24" s="25">
        <v>6.0795000000000002E-2</v>
      </c>
      <c r="AE24" s="25">
        <v>6.1147E-2</v>
      </c>
      <c r="AF24" s="25">
        <v>6.1663999999999997E-2</v>
      </c>
      <c r="AG24" s="25">
        <v>6.2227999999999999E-2</v>
      </c>
      <c r="AH24" s="25">
        <v>6.2543000000000001E-2</v>
      </c>
      <c r="AI24" s="25">
        <v>6.2826000000000007E-2</v>
      </c>
      <c r="AJ24" s="25">
        <v>6.3212000000000004E-2</v>
      </c>
      <c r="AK24" s="25">
        <v>6.3654000000000002E-2</v>
      </c>
      <c r="AL24" s="26">
        <v>4.6569999999999997E-3</v>
      </c>
    </row>
    <row r="25" spans="1:38">
      <c r="A25" s="3" t="s">
        <v>313</v>
      </c>
      <c r="B25" s="25">
        <v>4.7419999999999997E-3</v>
      </c>
      <c r="C25" s="25">
        <v>4.6589999999999999E-3</v>
      </c>
      <c r="D25" s="25">
        <v>4.5589999999999997E-3</v>
      </c>
      <c r="E25" s="25">
        <v>4.5409999999999999E-3</v>
      </c>
      <c r="F25" s="25">
        <v>4.5929999999999999E-3</v>
      </c>
      <c r="G25" s="25">
        <v>4.7299999999999998E-3</v>
      </c>
      <c r="H25" s="25">
        <v>4.973E-3</v>
      </c>
      <c r="I25" s="25">
        <v>5.2379999999999996E-3</v>
      </c>
      <c r="J25" s="25">
        <v>5.5019999999999999E-3</v>
      </c>
      <c r="K25" s="25">
        <v>5.7829999999999999E-3</v>
      </c>
      <c r="L25" s="25">
        <v>6.051E-3</v>
      </c>
      <c r="M25" s="25">
        <v>6.2940000000000001E-3</v>
      </c>
      <c r="N25" s="25">
        <v>6.5279999999999999E-3</v>
      </c>
      <c r="O25" s="25">
        <v>6.7739999999999996E-3</v>
      </c>
      <c r="P25" s="25">
        <v>7.0159999999999997E-3</v>
      </c>
      <c r="Q25" s="25">
        <v>7.2389999999999998E-3</v>
      </c>
      <c r="R25" s="25">
        <v>7.4570000000000001E-3</v>
      </c>
      <c r="S25" s="25">
        <v>7.672E-3</v>
      </c>
      <c r="T25" s="25">
        <v>7.8849999999999996E-3</v>
      </c>
      <c r="U25" s="25">
        <v>8.1030000000000008E-3</v>
      </c>
      <c r="V25" s="25">
        <v>8.3140000000000002E-3</v>
      </c>
      <c r="W25" s="25">
        <v>8.5249999999999996E-3</v>
      </c>
      <c r="X25" s="25">
        <v>8.7320000000000002E-3</v>
      </c>
      <c r="Y25" s="25">
        <v>8.9409999999999993E-3</v>
      </c>
      <c r="Z25" s="25">
        <v>9.1149999999999998E-3</v>
      </c>
      <c r="AA25" s="25">
        <v>9.2809999999999993E-3</v>
      </c>
      <c r="AB25" s="25">
        <v>9.4459999999999995E-3</v>
      </c>
      <c r="AC25" s="25">
        <v>9.6080000000000002E-3</v>
      </c>
      <c r="AD25" s="25">
        <v>9.7610000000000006E-3</v>
      </c>
      <c r="AE25" s="25">
        <v>9.9229999999999995E-3</v>
      </c>
      <c r="AF25" s="25">
        <v>1.0099E-2</v>
      </c>
      <c r="AG25" s="25">
        <v>1.0277E-2</v>
      </c>
      <c r="AH25" s="25">
        <v>1.0435E-2</v>
      </c>
      <c r="AI25" s="25">
        <v>1.0592000000000001E-2</v>
      </c>
      <c r="AJ25" s="25">
        <v>1.0758999999999999E-2</v>
      </c>
      <c r="AK25" s="25">
        <v>1.093E-2</v>
      </c>
      <c r="AL25" s="26">
        <v>2.5398E-2</v>
      </c>
    </row>
    <row r="26" spans="1:38">
      <c r="A26" s="3" t="s">
        <v>314</v>
      </c>
      <c r="B26" s="25">
        <v>9.2849999999999999E-3</v>
      </c>
      <c r="C26" s="25">
        <v>8.9499999999999996E-3</v>
      </c>
      <c r="D26" s="25">
        <v>8.5389999999999997E-3</v>
      </c>
      <c r="E26" s="25">
        <v>8.2050000000000005E-3</v>
      </c>
      <c r="F26" s="25">
        <v>7.9640000000000006E-3</v>
      </c>
      <c r="G26" s="25">
        <v>7.8700000000000003E-3</v>
      </c>
      <c r="H26" s="25">
        <v>7.9690000000000004E-3</v>
      </c>
      <c r="I26" s="25">
        <v>8.1150000000000007E-3</v>
      </c>
      <c r="J26" s="25">
        <v>8.2629999999999995E-3</v>
      </c>
      <c r="K26" s="25">
        <v>8.4460000000000004E-3</v>
      </c>
      <c r="L26" s="25">
        <v>8.626E-3</v>
      </c>
      <c r="M26" s="25">
        <v>8.7569999999999992E-3</v>
      </c>
      <c r="N26" s="25">
        <v>8.8739999999999999E-3</v>
      </c>
      <c r="O26" s="25">
        <v>9.0159999999999997E-3</v>
      </c>
      <c r="P26" s="25">
        <v>9.1590000000000005E-3</v>
      </c>
      <c r="Q26" s="25">
        <v>9.2770000000000005E-3</v>
      </c>
      <c r="R26" s="25">
        <v>9.3939999999999996E-3</v>
      </c>
      <c r="S26" s="25">
        <v>9.5149999999999992E-3</v>
      </c>
      <c r="T26" s="25">
        <v>9.6299999999999997E-3</v>
      </c>
      <c r="U26" s="25">
        <v>9.7619999999999998E-3</v>
      </c>
      <c r="V26" s="25">
        <v>9.8860000000000007E-3</v>
      </c>
      <c r="W26" s="25">
        <v>1.0017E-2</v>
      </c>
      <c r="X26" s="25">
        <v>1.0134000000000001E-2</v>
      </c>
      <c r="Y26" s="25">
        <v>1.026E-2</v>
      </c>
      <c r="Z26" s="25">
        <v>1.0338E-2</v>
      </c>
      <c r="AA26" s="25">
        <v>1.04E-2</v>
      </c>
      <c r="AB26" s="25">
        <v>1.0461E-2</v>
      </c>
      <c r="AC26" s="25">
        <v>1.052E-2</v>
      </c>
      <c r="AD26" s="25">
        <v>1.0566000000000001E-2</v>
      </c>
      <c r="AE26" s="25">
        <v>1.0626E-2</v>
      </c>
      <c r="AF26" s="25">
        <v>1.0708000000000001E-2</v>
      </c>
      <c r="AG26" s="25">
        <v>1.0793000000000001E-2</v>
      </c>
      <c r="AH26" s="25">
        <v>1.0843E-2</v>
      </c>
      <c r="AI26" s="25">
        <v>1.0888999999999999E-2</v>
      </c>
      <c r="AJ26" s="25">
        <v>1.0947999999999999E-2</v>
      </c>
      <c r="AK26" s="25">
        <v>1.1011E-2</v>
      </c>
      <c r="AL26" s="26">
        <v>6.1139999999999996E-3</v>
      </c>
    </row>
    <row r="27" spans="1:38">
      <c r="A27" s="3" t="s">
        <v>315</v>
      </c>
      <c r="B27" s="25">
        <v>0</v>
      </c>
      <c r="C27" s="25">
        <v>0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5">
        <v>0</v>
      </c>
      <c r="U27" s="25">
        <v>0</v>
      </c>
      <c r="V27" s="25">
        <v>0</v>
      </c>
      <c r="W27" s="25">
        <v>0</v>
      </c>
      <c r="X27" s="25">
        <v>0</v>
      </c>
      <c r="Y27" s="25">
        <v>0</v>
      </c>
      <c r="Z27" s="25">
        <v>0</v>
      </c>
      <c r="AA27" s="25">
        <v>0</v>
      </c>
      <c r="AB27" s="25">
        <v>0</v>
      </c>
      <c r="AC27" s="25">
        <v>0</v>
      </c>
      <c r="AD27" s="25">
        <v>0</v>
      </c>
      <c r="AE27" s="25">
        <v>0</v>
      </c>
      <c r="AF27" s="25">
        <v>0</v>
      </c>
      <c r="AG27" s="25">
        <v>0</v>
      </c>
      <c r="AH27" s="25">
        <v>0</v>
      </c>
      <c r="AI27" s="25">
        <v>0</v>
      </c>
      <c r="AJ27" s="25">
        <v>0</v>
      </c>
      <c r="AK27" s="25">
        <v>0</v>
      </c>
      <c r="AL27" s="26" t="s">
        <v>43</v>
      </c>
    </row>
    <row r="28" spans="1:38">
      <c r="A28" s="3" t="s">
        <v>316</v>
      </c>
      <c r="B28" s="25">
        <v>0</v>
      </c>
      <c r="C28" s="25">
        <v>0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  <c r="R28" s="25">
        <v>0</v>
      </c>
      <c r="S28" s="25">
        <v>0</v>
      </c>
      <c r="T28" s="25">
        <v>0</v>
      </c>
      <c r="U28" s="25">
        <v>0</v>
      </c>
      <c r="V28" s="25">
        <v>0</v>
      </c>
      <c r="W28" s="25">
        <v>0</v>
      </c>
      <c r="X28" s="25">
        <v>0</v>
      </c>
      <c r="Y28" s="25">
        <v>0</v>
      </c>
      <c r="Z28" s="25">
        <v>0</v>
      </c>
      <c r="AA28" s="25">
        <v>0</v>
      </c>
      <c r="AB28" s="25">
        <v>0</v>
      </c>
      <c r="AC28" s="25">
        <v>0</v>
      </c>
      <c r="AD28" s="25">
        <v>0</v>
      </c>
      <c r="AE28" s="25">
        <v>0</v>
      </c>
      <c r="AF28" s="25">
        <v>0</v>
      </c>
      <c r="AG28" s="25">
        <v>0</v>
      </c>
      <c r="AH28" s="25">
        <v>0</v>
      </c>
      <c r="AI28" s="25">
        <v>0</v>
      </c>
      <c r="AJ28" s="25">
        <v>0</v>
      </c>
      <c r="AK28" s="25">
        <v>0</v>
      </c>
      <c r="AL28" s="26" t="s">
        <v>43</v>
      </c>
    </row>
    <row r="29" spans="1:38">
      <c r="A29" s="3" t="s">
        <v>317</v>
      </c>
      <c r="B29" s="25">
        <v>1.7340000000000001E-3</v>
      </c>
      <c r="C29" s="25">
        <v>3.8679999999999999E-3</v>
      </c>
      <c r="D29" s="25">
        <v>6.2760000000000003E-3</v>
      </c>
      <c r="E29" s="25">
        <v>1.1557E-2</v>
      </c>
      <c r="F29" s="25">
        <v>2.2769000000000001E-2</v>
      </c>
      <c r="G29" s="25">
        <v>4.0537999999999998E-2</v>
      </c>
      <c r="H29" s="25">
        <v>6.5503000000000006E-2</v>
      </c>
      <c r="I29" s="25">
        <v>9.6544000000000005E-2</v>
      </c>
      <c r="J29" s="25">
        <v>0.134853</v>
      </c>
      <c r="K29" s="25">
        <v>0.178706</v>
      </c>
      <c r="L29" s="25">
        <v>0.226469</v>
      </c>
      <c r="M29" s="25">
        <v>0.27326800000000001</v>
      </c>
      <c r="N29" s="25">
        <v>0.31964799999999999</v>
      </c>
      <c r="O29" s="25">
        <v>0.36407099999999998</v>
      </c>
      <c r="P29" s="25">
        <v>0.40635300000000002</v>
      </c>
      <c r="Q29" s="25">
        <v>0.44780900000000001</v>
      </c>
      <c r="R29" s="25">
        <v>0.48695300000000002</v>
      </c>
      <c r="S29" s="25">
        <v>0.52293599999999996</v>
      </c>
      <c r="T29" s="25">
        <v>0.55682500000000001</v>
      </c>
      <c r="U29" s="25">
        <v>0.58908000000000005</v>
      </c>
      <c r="V29" s="25">
        <v>0.61896899999999999</v>
      </c>
      <c r="W29" s="25">
        <v>0.64630200000000004</v>
      </c>
      <c r="X29" s="25">
        <v>0.67146399999999995</v>
      </c>
      <c r="Y29" s="25">
        <v>0.69457100000000005</v>
      </c>
      <c r="Z29" s="25">
        <v>0.71580600000000005</v>
      </c>
      <c r="AA29" s="25">
        <v>0.73571900000000001</v>
      </c>
      <c r="AB29" s="25">
        <v>0.75390999999999997</v>
      </c>
      <c r="AC29" s="25">
        <v>0.77064900000000003</v>
      </c>
      <c r="AD29" s="25">
        <v>0.78617800000000004</v>
      </c>
      <c r="AE29" s="25">
        <v>0.80079999999999996</v>
      </c>
      <c r="AF29" s="25">
        <v>0.81361700000000003</v>
      </c>
      <c r="AG29" s="25">
        <v>0.82536799999999999</v>
      </c>
      <c r="AH29" s="25">
        <v>0.83676700000000004</v>
      </c>
      <c r="AI29" s="25">
        <v>0.84747499999999998</v>
      </c>
      <c r="AJ29" s="25">
        <v>0.85772499999999996</v>
      </c>
      <c r="AK29" s="25">
        <v>0.86818399999999996</v>
      </c>
      <c r="AL29" s="26">
        <v>0.17260200000000001</v>
      </c>
    </row>
    <row r="30" spans="1:38">
      <c r="A30" s="3" t="s">
        <v>318</v>
      </c>
      <c r="B30" s="25">
        <v>7.3166789999999997</v>
      </c>
      <c r="C30" s="25">
        <v>7.9045610000000002</v>
      </c>
      <c r="D30" s="25">
        <v>8.5002569999999995</v>
      </c>
      <c r="E30" s="25">
        <v>9.1378789999999999</v>
      </c>
      <c r="F30" s="25">
        <v>9.8647749999999998</v>
      </c>
      <c r="G30" s="25">
        <v>10.700991999999999</v>
      </c>
      <c r="H30" s="25">
        <v>11.704656</v>
      </c>
      <c r="I30" s="25">
        <v>12.840642000000001</v>
      </c>
      <c r="J30" s="25">
        <v>14.085508000000001</v>
      </c>
      <c r="K30" s="25">
        <v>15.440089</v>
      </c>
      <c r="L30" s="25">
        <v>16.907173</v>
      </c>
      <c r="M30" s="25">
        <v>18.333577999999999</v>
      </c>
      <c r="N30" s="25">
        <v>19.751949</v>
      </c>
      <c r="O30" s="25">
        <v>21.132114000000001</v>
      </c>
      <c r="P30" s="25">
        <v>22.458067</v>
      </c>
      <c r="Q30" s="25">
        <v>23.766726999999999</v>
      </c>
      <c r="R30" s="25">
        <v>25.033761999999999</v>
      </c>
      <c r="S30" s="25">
        <v>26.245145999999998</v>
      </c>
      <c r="T30" s="25">
        <v>27.418533</v>
      </c>
      <c r="U30" s="25">
        <v>28.579639</v>
      </c>
      <c r="V30" s="25">
        <v>29.694759000000001</v>
      </c>
      <c r="W30" s="25">
        <v>30.768742</v>
      </c>
      <c r="X30" s="25">
        <v>31.797836</v>
      </c>
      <c r="Y30" s="25">
        <v>32.784903999999997</v>
      </c>
      <c r="Z30" s="25">
        <v>33.714382000000001</v>
      </c>
      <c r="AA30" s="25">
        <v>34.609515999999999</v>
      </c>
      <c r="AB30" s="25">
        <v>35.467995000000002</v>
      </c>
      <c r="AC30" s="25">
        <v>36.270248000000002</v>
      </c>
      <c r="AD30" s="25">
        <v>37.02129</v>
      </c>
      <c r="AE30" s="25">
        <v>37.743225000000002</v>
      </c>
      <c r="AF30" s="25">
        <v>38.421740999999997</v>
      </c>
      <c r="AG30" s="25">
        <v>39.060558</v>
      </c>
      <c r="AH30" s="25">
        <v>39.649650999999999</v>
      </c>
      <c r="AI30" s="25">
        <v>40.20129</v>
      </c>
      <c r="AJ30" s="25">
        <v>40.735000999999997</v>
      </c>
      <c r="AK30" s="25">
        <v>41.250599000000001</v>
      </c>
      <c r="AL30" s="26">
        <v>4.9794999999999999E-2</v>
      </c>
    </row>
    <row r="31" spans="1:38">
      <c r="A31" s="28" t="s">
        <v>319</v>
      </c>
      <c r="B31" s="29">
        <v>120.790527</v>
      </c>
      <c r="C31" s="29">
        <v>120.556229</v>
      </c>
      <c r="D31" s="29">
        <v>120.43169399999999</v>
      </c>
      <c r="E31" s="29">
        <v>119.99767300000001</v>
      </c>
      <c r="F31" s="29">
        <v>119.37004899999999</v>
      </c>
      <c r="G31" s="29">
        <v>118.826477</v>
      </c>
      <c r="H31" s="29">
        <v>118.4841</v>
      </c>
      <c r="I31" s="29">
        <v>118.203293</v>
      </c>
      <c r="J31" s="29">
        <v>117.93167099999999</v>
      </c>
      <c r="K31" s="29">
        <v>117.889343</v>
      </c>
      <c r="L31" s="29">
        <v>117.94117</v>
      </c>
      <c r="M31" s="29">
        <v>117.946449</v>
      </c>
      <c r="N31" s="29">
        <v>118.095963</v>
      </c>
      <c r="O31" s="29">
        <v>118.413483</v>
      </c>
      <c r="P31" s="29">
        <v>118.80207799999999</v>
      </c>
      <c r="Q31" s="29">
        <v>119.237274</v>
      </c>
      <c r="R31" s="29">
        <v>119.761734</v>
      </c>
      <c r="S31" s="29">
        <v>120.378632</v>
      </c>
      <c r="T31" s="29">
        <v>121.066124</v>
      </c>
      <c r="U31" s="29">
        <v>121.891632</v>
      </c>
      <c r="V31" s="29">
        <v>122.753479</v>
      </c>
      <c r="W31" s="29">
        <v>123.691559</v>
      </c>
      <c r="X31" s="29">
        <v>124.67353799999999</v>
      </c>
      <c r="Y31" s="29">
        <v>125.714882</v>
      </c>
      <c r="Z31" s="29">
        <v>126.674164</v>
      </c>
      <c r="AA31" s="29">
        <v>127.628021</v>
      </c>
      <c r="AB31" s="29">
        <v>128.63507100000001</v>
      </c>
      <c r="AC31" s="29">
        <v>129.601471</v>
      </c>
      <c r="AD31" s="29">
        <v>130.531204</v>
      </c>
      <c r="AE31" s="29">
        <v>131.50186199999999</v>
      </c>
      <c r="AF31" s="29">
        <v>132.504547</v>
      </c>
      <c r="AG31" s="29">
        <v>133.496826</v>
      </c>
      <c r="AH31" s="29">
        <v>134.381226</v>
      </c>
      <c r="AI31" s="29">
        <v>135.253998</v>
      </c>
      <c r="AJ31" s="29">
        <v>136.16625999999999</v>
      </c>
      <c r="AK31" s="29">
        <v>137.040909</v>
      </c>
      <c r="AL31" s="30">
        <v>3.777E-3</v>
      </c>
    </row>
    <row r="32" spans="1:38">
      <c r="A32" s="28" t="s">
        <v>320</v>
      </c>
    </row>
    <row r="33" spans="1:38">
      <c r="A33" s="28" t="s">
        <v>321</v>
      </c>
    </row>
    <row r="34" spans="1:38">
      <c r="A34" s="3" t="s">
        <v>300</v>
      </c>
      <c r="B34" s="25">
        <v>103.258759</v>
      </c>
      <c r="C34" s="25">
        <v>104.04042800000001</v>
      </c>
      <c r="D34" s="25">
        <v>105.266533</v>
      </c>
      <c r="E34" s="25">
        <v>106.639717</v>
      </c>
      <c r="F34" s="25">
        <v>107.642044</v>
      </c>
      <c r="G34" s="25">
        <v>108.49964900000001</v>
      </c>
      <c r="H34" s="25">
        <v>109.384781</v>
      </c>
      <c r="I34" s="25">
        <v>110.090813</v>
      </c>
      <c r="J34" s="25">
        <v>110.682587</v>
      </c>
      <c r="K34" s="25">
        <v>111.423508</v>
      </c>
      <c r="L34" s="25">
        <v>112.098061</v>
      </c>
      <c r="M34" s="25">
        <v>112.63797</v>
      </c>
      <c r="N34" s="25">
        <v>113.161255</v>
      </c>
      <c r="O34" s="25">
        <v>113.778854</v>
      </c>
      <c r="P34" s="25">
        <v>114.35908499999999</v>
      </c>
      <c r="Q34" s="25">
        <v>114.82691199999999</v>
      </c>
      <c r="R34" s="25">
        <v>115.216736</v>
      </c>
      <c r="S34" s="25">
        <v>115.51628100000001</v>
      </c>
      <c r="T34" s="25">
        <v>115.728088</v>
      </c>
      <c r="U34" s="25">
        <v>115.913185</v>
      </c>
      <c r="V34" s="25">
        <v>116.03722399999999</v>
      </c>
      <c r="W34" s="25">
        <v>116.12206999999999</v>
      </c>
      <c r="X34" s="25">
        <v>116.229454</v>
      </c>
      <c r="Y34" s="25">
        <v>116.40960699999999</v>
      </c>
      <c r="Z34" s="25">
        <v>116.507324</v>
      </c>
      <c r="AA34" s="25">
        <v>116.60710899999999</v>
      </c>
      <c r="AB34" s="25">
        <v>116.78228</v>
      </c>
      <c r="AC34" s="25">
        <v>116.96511099999999</v>
      </c>
      <c r="AD34" s="25">
        <v>117.16342899999999</v>
      </c>
      <c r="AE34" s="25">
        <v>117.44433600000001</v>
      </c>
      <c r="AF34" s="25">
        <v>117.806747</v>
      </c>
      <c r="AG34" s="25">
        <v>118.211411</v>
      </c>
      <c r="AH34" s="25">
        <v>118.568146</v>
      </c>
      <c r="AI34" s="25">
        <v>118.995422</v>
      </c>
      <c r="AJ34" s="25">
        <v>119.50808000000001</v>
      </c>
      <c r="AK34" s="25">
        <v>119.986458</v>
      </c>
      <c r="AL34" s="26">
        <v>4.2030000000000001E-3</v>
      </c>
    </row>
    <row r="35" spans="1:38">
      <c r="A35" s="3" t="s">
        <v>301</v>
      </c>
      <c r="B35" s="25">
        <v>0.33018700000000001</v>
      </c>
      <c r="C35" s="25">
        <v>0.46355600000000002</v>
      </c>
      <c r="D35" s="25">
        <v>0.62260000000000004</v>
      </c>
      <c r="E35" s="25">
        <v>0.77083599999999997</v>
      </c>
      <c r="F35" s="25">
        <v>0.94289999999999996</v>
      </c>
      <c r="G35" s="25">
        <v>1.114655</v>
      </c>
      <c r="H35" s="25">
        <v>1.2938750000000001</v>
      </c>
      <c r="I35" s="25">
        <v>1.4751479999999999</v>
      </c>
      <c r="J35" s="25">
        <v>1.6513370000000001</v>
      </c>
      <c r="K35" s="25">
        <v>1.828085</v>
      </c>
      <c r="L35" s="25">
        <v>1.9926889999999999</v>
      </c>
      <c r="M35" s="25">
        <v>2.1399300000000001</v>
      </c>
      <c r="N35" s="25">
        <v>2.2726449999999998</v>
      </c>
      <c r="O35" s="25">
        <v>2.3964110000000001</v>
      </c>
      <c r="P35" s="25">
        <v>2.5080559999999998</v>
      </c>
      <c r="Q35" s="25">
        <v>2.6052550000000001</v>
      </c>
      <c r="R35" s="25">
        <v>2.6915879999999999</v>
      </c>
      <c r="S35" s="25">
        <v>2.7665730000000002</v>
      </c>
      <c r="T35" s="25">
        <v>2.8321610000000002</v>
      </c>
      <c r="U35" s="25">
        <v>2.8915679999999999</v>
      </c>
      <c r="V35" s="25">
        <v>2.9429690000000002</v>
      </c>
      <c r="W35" s="25">
        <v>2.9891390000000002</v>
      </c>
      <c r="X35" s="25">
        <v>3.0318160000000001</v>
      </c>
      <c r="Y35" s="25">
        <v>3.0733640000000002</v>
      </c>
      <c r="Z35" s="25">
        <v>3.1083799999999999</v>
      </c>
      <c r="AA35" s="25">
        <v>3.1412200000000001</v>
      </c>
      <c r="AB35" s="25">
        <v>3.1765349999999999</v>
      </c>
      <c r="AC35" s="25">
        <v>3.210877</v>
      </c>
      <c r="AD35" s="25">
        <v>3.245438</v>
      </c>
      <c r="AE35" s="25">
        <v>3.283299</v>
      </c>
      <c r="AF35" s="25">
        <v>3.3220149999999999</v>
      </c>
      <c r="AG35" s="25">
        <v>3.3583240000000001</v>
      </c>
      <c r="AH35" s="25">
        <v>3.3880710000000001</v>
      </c>
      <c r="AI35" s="25">
        <v>3.4177949999999999</v>
      </c>
      <c r="AJ35" s="25">
        <v>3.446412</v>
      </c>
      <c r="AK35" s="25">
        <v>3.4752710000000002</v>
      </c>
      <c r="AL35" s="26">
        <v>6.1040999999999998E-2</v>
      </c>
    </row>
    <row r="36" spans="1:38">
      <c r="A36" s="3" t="s">
        <v>322</v>
      </c>
      <c r="B36" s="25">
        <v>103.588943</v>
      </c>
      <c r="C36" s="25">
        <v>104.50398300000001</v>
      </c>
      <c r="D36" s="25">
        <v>105.88912999999999</v>
      </c>
      <c r="E36" s="25">
        <v>107.41055299999999</v>
      </c>
      <c r="F36" s="25">
        <v>108.584946</v>
      </c>
      <c r="G36" s="25">
        <v>109.614304</v>
      </c>
      <c r="H36" s="25">
        <v>110.678658</v>
      </c>
      <c r="I36" s="25">
        <v>111.56596399999999</v>
      </c>
      <c r="J36" s="25">
        <v>112.333923</v>
      </c>
      <c r="K36" s="25">
        <v>113.25159499999999</v>
      </c>
      <c r="L36" s="25">
        <v>114.09075199999999</v>
      </c>
      <c r="M36" s="25">
        <v>114.777901</v>
      </c>
      <c r="N36" s="25">
        <v>115.433899</v>
      </c>
      <c r="O36" s="25">
        <v>116.175262</v>
      </c>
      <c r="P36" s="25">
        <v>116.867142</v>
      </c>
      <c r="Q36" s="25">
        <v>117.43216700000001</v>
      </c>
      <c r="R36" s="25">
        <v>117.908325</v>
      </c>
      <c r="S36" s="25">
        <v>118.28285200000001</v>
      </c>
      <c r="T36" s="25">
        <v>118.560249</v>
      </c>
      <c r="U36" s="25">
        <v>118.804756</v>
      </c>
      <c r="V36" s="25">
        <v>118.980194</v>
      </c>
      <c r="W36" s="25">
        <v>119.111206</v>
      </c>
      <c r="X36" s="25">
        <v>119.261269</v>
      </c>
      <c r="Y36" s="25">
        <v>119.48297100000001</v>
      </c>
      <c r="Z36" s="25">
        <v>119.615707</v>
      </c>
      <c r="AA36" s="25">
        <v>119.748329</v>
      </c>
      <c r="AB36" s="25">
        <v>119.958817</v>
      </c>
      <c r="AC36" s="25">
        <v>120.17598700000001</v>
      </c>
      <c r="AD36" s="25">
        <v>120.408867</v>
      </c>
      <c r="AE36" s="25">
        <v>120.727638</v>
      </c>
      <c r="AF36" s="25">
        <v>121.128761</v>
      </c>
      <c r="AG36" s="25">
        <v>121.569733</v>
      </c>
      <c r="AH36" s="25">
        <v>121.956215</v>
      </c>
      <c r="AI36" s="25">
        <v>122.41321600000001</v>
      </c>
      <c r="AJ36" s="25">
        <v>122.954491</v>
      </c>
      <c r="AK36" s="25">
        <v>123.461731</v>
      </c>
      <c r="AL36" s="26">
        <v>4.9150000000000001E-3</v>
      </c>
    </row>
    <row r="37" spans="1:38">
      <c r="A37" s="28" t="s">
        <v>323</v>
      </c>
    </row>
    <row r="38" spans="1:38">
      <c r="A38" s="3" t="s">
        <v>304</v>
      </c>
      <c r="B38" s="25">
        <v>14.841882999999999</v>
      </c>
      <c r="C38" s="25">
        <v>16.122684</v>
      </c>
      <c r="D38" s="25">
        <v>17.432538999999998</v>
      </c>
      <c r="E38" s="25">
        <v>18.695741999999999</v>
      </c>
      <c r="F38" s="25">
        <v>19.793457</v>
      </c>
      <c r="G38" s="25">
        <v>20.779308</v>
      </c>
      <c r="H38" s="25">
        <v>21.697275000000001</v>
      </c>
      <c r="I38" s="25">
        <v>22.498723999999999</v>
      </c>
      <c r="J38" s="25">
        <v>23.206139</v>
      </c>
      <c r="K38" s="25">
        <v>23.888855</v>
      </c>
      <c r="L38" s="25">
        <v>24.487949</v>
      </c>
      <c r="M38" s="25">
        <v>24.994118</v>
      </c>
      <c r="N38" s="25">
        <v>25.444645000000001</v>
      </c>
      <c r="O38" s="25">
        <v>25.863008000000001</v>
      </c>
      <c r="P38" s="25">
        <v>26.221067000000001</v>
      </c>
      <c r="Q38" s="25">
        <v>26.520115000000001</v>
      </c>
      <c r="R38" s="25">
        <v>26.784041999999999</v>
      </c>
      <c r="S38" s="25">
        <v>27.012568000000002</v>
      </c>
      <c r="T38" s="25">
        <v>27.227688000000001</v>
      </c>
      <c r="U38" s="25">
        <v>27.464067</v>
      </c>
      <c r="V38" s="25">
        <v>27.700157000000001</v>
      </c>
      <c r="W38" s="25">
        <v>27.912552000000002</v>
      </c>
      <c r="X38" s="25">
        <v>28.111415999999998</v>
      </c>
      <c r="Y38" s="25">
        <v>28.288967</v>
      </c>
      <c r="Z38" s="25">
        <v>28.407509000000001</v>
      </c>
      <c r="AA38" s="25">
        <v>28.508330999999998</v>
      </c>
      <c r="AB38" s="25">
        <v>28.615822000000001</v>
      </c>
      <c r="AC38" s="25">
        <v>28.715336000000001</v>
      </c>
      <c r="AD38" s="25">
        <v>28.810219</v>
      </c>
      <c r="AE38" s="25">
        <v>28.917798999999999</v>
      </c>
      <c r="AF38" s="25">
        <v>29.036507</v>
      </c>
      <c r="AG38" s="25">
        <v>29.159576000000001</v>
      </c>
      <c r="AH38" s="25">
        <v>29.266812999999999</v>
      </c>
      <c r="AI38" s="25">
        <v>29.386617999999999</v>
      </c>
      <c r="AJ38" s="25">
        <v>29.523716</v>
      </c>
      <c r="AK38" s="25">
        <v>29.650801000000001</v>
      </c>
      <c r="AL38" s="26">
        <v>1.8081E-2</v>
      </c>
    </row>
    <row r="39" spans="1:38">
      <c r="A39" s="3" t="s">
        <v>305</v>
      </c>
      <c r="B39" s="25">
        <v>1.1164E-2</v>
      </c>
      <c r="C39" s="25">
        <v>1.9567000000000001E-2</v>
      </c>
      <c r="D39" s="25">
        <v>2.9111000000000001E-2</v>
      </c>
      <c r="E39" s="25">
        <v>3.3383999999999997E-2</v>
      </c>
      <c r="F39" s="25">
        <v>4.3487999999999999E-2</v>
      </c>
      <c r="G39" s="25">
        <v>5.9677000000000001E-2</v>
      </c>
      <c r="H39" s="25">
        <v>8.4855E-2</v>
      </c>
      <c r="I39" s="25">
        <v>0.112438</v>
      </c>
      <c r="J39" s="25">
        <v>0.144897</v>
      </c>
      <c r="K39" s="25">
        <v>0.17863699999999999</v>
      </c>
      <c r="L39" s="25">
        <v>0.21065700000000001</v>
      </c>
      <c r="M39" s="25">
        <v>0.23353599999999999</v>
      </c>
      <c r="N39" s="25">
        <v>0.24959700000000001</v>
      </c>
      <c r="O39" s="25">
        <v>0.25807999999999998</v>
      </c>
      <c r="P39" s="25">
        <v>0.26263300000000001</v>
      </c>
      <c r="Q39" s="25">
        <v>0.26560400000000001</v>
      </c>
      <c r="R39" s="25">
        <v>0.26813599999999999</v>
      </c>
      <c r="S39" s="25">
        <v>0.26966299999999999</v>
      </c>
      <c r="T39" s="25">
        <v>0.27073900000000001</v>
      </c>
      <c r="U39" s="25">
        <v>0.27292699999999998</v>
      </c>
      <c r="V39" s="25">
        <v>0.27527400000000002</v>
      </c>
      <c r="W39" s="25">
        <v>0.276949</v>
      </c>
      <c r="X39" s="25">
        <v>0.27844600000000003</v>
      </c>
      <c r="Y39" s="25">
        <v>0.280084</v>
      </c>
      <c r="Z39" s="25">
        <v>0.28171200000000002</v>
      </c>
      <c r="AA39" s="25">
        <v>0.283831</v>
      </c>
      <c r="AB39" s="25">
        <v>0.28597</v>
      </c>
      <c r="AC39" s="25">
        <v>0.28815499999999999</v>
      </c>
      <c r="AD39" s="25">
        <v>0.290161</v>
      </c>
      <c r="AE39" s="25">
        <v>0.29252</v>
      </c>
      <c r="AF39" s="25">
        <v>0.29372300000000001</v>
      </c>
      <c r="AG39" s="25">
        <v>0.29454000000000002</v>
      </c>
      <c r="AH39" s="25">
        <v>0.29561700000000002</v>
      </c>
      <c r="AI39" s="25">
        <v>0.297016</v>
      </c>
      <c r="AJ39" s="25">
        <v>0.298406</v>
      </c>
      <c r="AK39" s="25">
        <v>0.30031400000000003</v>
      </c>
      <c r="AL39" s="26">
        <v>8.3638000000000004E-2</v>
      </c>
    </row>
    <row r="40" spans="1:38">
      <c r="A40" s="3" t="s">
        <v>306</v>
      </c>
      <c r="B40" s="25">
        <v>4.8390000000000004E-3</v>
      </c>
      <c r="C40" s="25">
        <v>1.1247E-2</v>
      </c>
      <c r="D40" s="25">
        <v>1.8459E-2</v>
      </c>
      <c r="E40" s="25">
        <v>2.3650000000000001E-2</v>
      </c>
      <c r="F40" s="25">
        <v>3.4738999999999999E-2</v>
      </c>
      <c r="G40" s="25">
        <v>5.2540999999999997E-2</v>
      </c>
      <c r="H40" s="25">
        <v>7.7742000000000006E-2</v>
      </c>
      <c r="I40" s="25">
        <v>0.109041</v>
      </c>
      <c r="J40" s="25">
        <v>0.147536</v>
      </c>
      <c r="K40" s="25">
        <v>0.19161</v>
      </c>
      <c r="L40" s="25">
        <v>0.23946000000000001</v>
      </c>
      <c r="M40" s="25">
        <v>0.28621400000000002</v>
      </c>
      <c r="N40" s="25">
        <v>0.33239200000000002</v>
      </c>
      <c r="O40" s="25">
        <v>0.37646200000000002</v>
      </c>
      <c r="P40" s="25">
        <v>0.41830299999999998</v>
      </c>
      <c r="Q40" s="25">
        <v>0.45933600000000002</v>
      </c>
      <c r="R40" s="25">
        <v>0.498141</v>
      </c>
      <c r="S40" s="25">
        <v>0.53384200000000004</v>
      </c>
      <c r="T40" s="25">
        <v>0.56750400000000001</v>
      </c>
      <c r="U40" s="25">
        <v>0.59960100000000005</v>
      </c>
      <c r="V40" s="25">
        <v>0.629328</v>
      </c>
      <c r="W40" s="25">
        <v>0.65651700000000002</v>
      </c>
      <c r="X40" s="25">
        <v>0.68152299999999999</v>
      </c>
      <c r="Y40" s="25">
        <v>0.70443199999999995</v>
      </c>
      <c r="Z40" s="25">
        <v>0.72541</v>
      </c>
      <c r="AA40" s="25">
        <v>0.74504000000000004</v>
      </c>
      <c r="AB40" s="25">
        <v>0.76283299999999998</v>
      </c>
      <c r="AC40" s="25">
        <v>0.77895300000000001</v>
      </c>
      <c r="AD40" s="25">
        <v>0.79370799999999997</v>
      </c>
      <c r="AE40" s="25">
        <v>0.80749400000000005</v>
      </c>
      <c r="AF40" s="25">
        <v>0.81947800000000004</v>
      </c>
      <c r="AG40" s="25">
        <v>0.83042800000000006</v>
      </c>
      <c r="AH40" s="25">
        <v>0.84105700000000005</v>
      </c>
      <c r="AI40" s="25">
        <v>0.85102800000000001</v>
      </c>
      <c r="AJ40" s="25">
        <v>0.860568</v>
      </c>
      <c r="AK40" s="25">
        <v>0.87020699999999995</v>
      </c>
      <c r="AL40" s="26">
        <v>0.13644000000000001</v>
      </c>
    </row>
    <row r="41" spans="1:38">
      <c r="A41" s="3" t="s">
        <v>307</v>
      </c>
      <c r="B41" s="25">
        <v>1.0919999999999999E-2</v>
      </c>
      <c r="C41" s="25">
        <v>2.5565999999999998E-2</v>
      </c>
      <c r="D41" s="25">
        <v>4.2115E-2</v>
      </c>
      <c r="E41" s="25">
        <v>5.8354999999999997E-2</v>
      </c>
      <c r="F41" s="25">
        <v>7.7898999999999996E-2</v>
      </c>
      <c r="G41" s="25">
        <v>0.100852</v>
      </c>
      <c r="H41" s="25">
        <v>0.127501</v>
      </c>
      <c r="I41" s="25">
        <v>0.160055</v>
      </c>
      <c r="J41" s="25">
        <v>0.19292799999999999</v>
      </c>
      <c r="K41" s="25">
        <v>0.227935</v>
      </c>
      <c r="L41" s="25">
        <v>0.26369300000000001</v>
      </c>
      <c r="M41" s="25">
        <v>0.29821999999999999</v>
      </c>
      <c r="N41" s="25">
        <v>0.33198</v>
      </c>
      <c r="O41" s="25">
        <v>0.36385400000000001</v>
      </c>
      <c r="P41" s="25">
        <v>0.39378200000000002</v>
      </c>
      <c r="Q41" s="25">
        <v>0.42285200000000001</v>
      </c>
      <c r="R41" s="25">
        <v>0.44989699999999999</v>
      </c>
      <c r="S41" s="25">
        <v>0.47429900000000003</v>
      </c>
      <c r="T41" s="25">
        <v>0.49693700000000002</v>
      </c>
      <c r="U41" s="25">
        <v>0.51821799999999996</v>
      </c>
      <c r="V41" s="25">
        <v>0.53754400000000002</v>
      </c>
      <c r="W41" s="25">
        <v>0.55482500000000001</v>
      </c>
      <c r="X41" s="25">
        <v>0.57039200000000001</v>
      </c>
      <c r="Y41" s="25">
        <v>0.58436299999999997</v>
      </c>
      <c r="Z41" s="25">
        <v>0.59699999999999998</v>
      </c>
      <c r="AA41" s="25">
        <v>0.60883399999999999</v>
      </c>
      <c r="AB41" s="25">
        <v>0.61955199999999999</v>
      </c>
      <c r="AC41" s="25">
        <v>0.62929299999999999</v>
      </c>
      <c r="AD41" s="25">
        <v>0.63827500000000004</v>
      </c>
      <c r="AE41" s="25">
        <v>0.64675899999999997</v>
      </c>
      <c r="AF41" s="25">
        <v>0.65404200000000001</v>
      </c>
      <c r="AG41" s="25">
        <v>0.66072399999999998</v>
      </c>
      <c r="AH41" s="25">
        <v>0.66729300000000003</v>
      </c>
      <c r="AI41" s="25">
        <v>0.673458</v>
      </c>
      <c r="AJ41" s="25">
        <v>0.67934499999999998</v>
      </c>
      <c r="AK41" s="25">
        <v>0.68535199999999996</v>
      </c>
      <c r="AL41" s="26">
        <v>0.101558</v>
      </c>
    </row>
    <row r="42" spans="1:38">
      <c r="A42" s="3" t="s">
        <v>308</v>
      </c>
      <c r="B42" s="25">
        <v>8.6770000000000007E-3</v>
      </c>
      <c r="C42" s="25">
        <v>1.9206000000000001E-2</v>
      </c>
      <c r="D42" s="25">
        <v>3.1057000000000001E-2</v>
      </c>
      <c r="E42" s="25">
        <v>4.1786999999999998E-2</v>
      </c>
      <c r="F42" s="25">
        <v>5.5307000000000002E-2</v>
      </c>
      <c r="G42" s="25">
        <v>7.1828000000000003E-2</v>
      </c>
      <c r="H42" s="25">
        <v>9.1924000000000006E-2</v>
      </c>
      <c r="I42" s="25">
        <v>0.11687</v>
      </c>
      <c r="J42" s="25">
        <v>0.14203299999999999</v>
      </c>
      <c r="K42" s="25">
        <v>0.16880500000000001</v>
      </c>
      <c r="L42" s="25">
        <v>0.196186</v>
      </c>
      <c r="M42" s="25">
        <v>0.222526</v>
      </c>
      <c r="N42" s="25">
        <v>0.248199</v>
      </c>
      <c r="O42" s="25">
        <v>0.27232099999999998</v>
      </c>
      <c r="P42" s="25">
        <v>0.29488399999999998</v>
      </c>
      <c r="Q42" s="25">
        <v>0.31679800000000002</v>
      </c>
      <c r="R42" s="25">
        <v>0.33721800000000002</v>
      </c>
      <c r="S42" s="25">
        <v>0.35566300000000001</v>
      </c>
      <c r="T42" s="25">
        <v>0.37281700000000001</v>
      </c>
      <c r="U42" s="25">
        <v>0.38900099999999999</v>
      </c>
      <c r="V42" s="25">
        <v>0.40375800000000001</v>
      </c>
      <c r="W42" s="25">
        <v>0.41703200000000001</v>
      </c>
      <c r="X42" s="25">
        <v>0.42905599999999999</v>
      </c>
      <c r="Y42" s="25">
        <v>0.43990699999999999</v>
      </c>
      <c r="Z42" s="25">
        <v>0.44981199999999999</v>
      </c>
      <c r="AA42" s="25">
        <v>0.459144</v>
      </c>
      <c r="AB42" s="25">
        <v>0.46763300000000002</v>
      </c>
      <c r="AC42" s="25">
        <v>0.47537299999999999</v>
      </c>
      <c r="AD42" s="25">
        <v>0.48252699999999998</v>
      </c>
      <c r="AE42" s="25">
        <v>0.48929499999999998</v>
      </c>
      <c r="AF42" s="25">
        <v>0.49513800000000002</v>
      </c>
      <c r="AG42" s="25">
        <v>0.50052700000000006</v>
      </c>
      <c r="AH42" s="25">
        <v>0.50584799999999996</v>
      </c>
      <c r="AI42" s="25">
        <v>0.51084499999999999</v>
      </c>
      <c r="AJ42" s="25">
        <v>0.51561999999999997</v>
      </c>
      <c r="AK42" s="25">
        <v>0.52050200000000002</v>
      </c>
      <c r="AL42" s="26">
        <v>0.101911</v>
      </c>
    </row>
    <row r="43" spans="1:38">
      <c r="A43" s="3" t="s">
        <v>309</v>
      </c>
      <c r="B43" s="25">
        <v>0</v>
      </c>
      <c r="C43" s="25">
        <v>0</v>
      </c>
      <c r="D43" s="25">
        <v>0</v>
      </c>
      <c r="E43" s="25">
        <v>1.16E-4</v>
      </c>
      <c r="F43" s="25">
        <v>3.9500000000000001E-4</v>
      </c>
      <c r="G43" s="25">
        <v>9.2000000000000003E-4</v>
      </c>
      <c r="H43" s="25">
        <v>1.7459999999999999E-3</v>
      </c>
      <c r="I43" s="25">
        <v>2.7529999999999998E-3</v>
      </c>
      <c r="J43" s="25">
        <v>3.8790000000000001E-3</v>
      </c>
      <c r="K43" s="25">
        <v>5.1409999999999997E-3</v>
      </c>
      <c r="L43" s="25">
        <v>6.3810000000000004E-3</v>
      </c>
      <c r="M43" s="25">
        <v>7.646E-3</v>
      </c>
      <c r="N43" s="25">
        <v>8.9269999999999992E-3</v>
      </c>
      <c r="O43" s="25">
        <v>1.0218E-2</v>
      </c>
      <c r="P43" s="25">
        <v>1.1497E-2</v>
      </c>
      <c r="Q43" s="25">
        <v>1.2749E-2</v>
      </c>
      <c r="R43" s="25">
        <v>1.3972999999999999E-2</v>
      </c>
      <c r="S43" s="25">
        <v>1.5159000000000001E-2</v>
      </c>
      <c r="T43" s="25">
        <v>1.6301E-2</v>
      </c>
      <c r="U43" s="25">
        <v>1.7410999999999999E-2</v>
      </c>
      <c r="V43" s="25">
        <v>1.8464999999999999E-2</v>
      </c>
      <c r="W43" s="25">
        <v>1.9472E-2</v>
      </c>
      <c r="X43" s="25">
        <v>2.0434000000000001E-2</v>
      </c>
      <c r="Y43" s="25">
        <v>2.1357000000000001E-2</v>
      </c>
      <c r="Z43" s="25">
        <v>2.2207999999999999E-2</v>
      </c>
      <c r="AA43" s="25">
        <v>2.3009999999999999E-2</v>
      </c>
      <c r="AB43" s="25">
        <v>2.3778000000000001E-2</v>
      </c>
      <c r="AC43" s="25">
        <v>2.4492E-2</v>
      </c>
      <c r="AD43" s="25">
        <v>2.5160999999999999E-2</v>
      </c>
      <c r="AE43" s="25">
        <v>2.5807E-2</v>
      </c>
      <c r="AF43" s="25">
        <v>2.6425000000000001E-2</v>
      </c>
      <c r="AG43" s="25">
        <v>2.7002000000000002E-2</v>
      </c>
      <c r="AH43" s="25">
        <v>2.7515000000000001E-2</v>
      </c>
      <c r="AI43" s="25">
        <v>2.8001000000000002E-2</v>
      </c>
      <c r="AJ43" s="25">
        <v>2.8461E-2</v>
      </c>
      <c r="AK43" s="25">
        <v>2.8899000000000001E-2</v>
      </c>
      <c r="AL43" s="26" t="s">
        <v>43</v>
      </c>
    </row>
    <row r="44" spans="1:38">
      <c r="A44" s="3" t="s">
        <v>310</v>
      </c>
      <c r="B44" s="25">
        <v>0.42620200000000003</v>
      </c>
      <c r="C44" s="25">
        <v>0.43931500000000001</v>
      </c>
      <c r="D44" s="25">
        <v>0.452517</v>
      </c>
      <c r="E44" s="25">
        <v>0.47759600000000002</v>
      </c>
      <c r="F44" s="25">
        <v>0.50312100000000004</v>
      </c>
      <c r="G44" s="25">
        <v>0.52884299999999995</v>
      </c>
      <c r="H44" s="25">
        <v>0.55549300000000001</v>
      </c>
      <c r="I44" s="25">
        <v>0.58062400000000003</v>
      </c>
      <c r="J44" s="25">
        <v>0.60580000000000001</v>
      </c>
      <c r="K44" s="25">
        <v>0.62969299999999995</v>
      </c>
      <c r="L44" s="25">
        <v>0.65085300000000001</v>
      </c>
      <c r="M44" s="25">
        <v>0.67068000000000005</v>
      </c>
      <c r="N44" s="25">
        <v>0.69012099999999998</v>
      </c>
      <c r="O44" s="25">
        <v>0.70824799999999999</v>
      </c>
      <c r="P44" s="25">
        <v>0.72526100000000004</v>
      </c>
      <c r="Q44" s="25">
        <v>0.74357899999999999</v>
      </c>
      <c r="R44" s="25">
        <v>0.76162700000000005</v>
      </c>
      <c r="S44" s="25">
        <v>0.77890199999999998</v>
      </c>
      <c r="T44" s="25">
        <v>0.79555100000000001</v>
      </c>
      <c r="U44" s="25">
        <v>0.81197600000000003</v>
      </c>
      <c r="V44" s="25">
        <v>0.82707699999999995</v>
      </c>
      <c r="W44" s="25">
        <v>0.84074400000000005</v>
      </c>
      <c r="X44" s="25">
        <v>0.85336400000000001</v>
      </c>
      <c r="Y44" s="25">
        <v>0.86509499999999995</v>
      </c>
      <c r="Z44" s="25">
        <v>0.87566100000000002</v>
      </c>
      <c r="AA44" s="25">
        <v>0.88576500000000002</v>
      </c>
      <c r="AB44" s="25">
        <v>0.89516600000000002</v>
      </c>
      <c r="AC44" s="25">
        <v>0.90399600000000002</v>
      </c>
      <c r="AD44" s="25">
        <v>0.91245699999999996</v>
      </c>
      <c r="AE44" s="25">
        <v>0.92089200000000004</v>
      </c>
      <c r="AF44" s="25">
        <v>0.92851099999999998</v>
      </c>
      <c r="AG44" s="25">
        <v>0.93572699999999998</v>
      </c>
      <c r="AH44" s="25">
        <v>0.94282999999999995</v>
      </c>
      <c r="AI44" s="25">
        <v>0.94966300000000003</v>
      </c>
      <c r="AJ44" s="25">
        <v>0.95638400000000001</v>
      </c>
      <c r="AK44" s="25">
        <v>0.96317299999999995</v>
      </c>
      <c r="AL44" s="26">
        <v>2.3356999999999999E-2</v>
      </c>
    </row>
    <row r="45" spans="1:38">
      <c r="A45" s="3" t="s">
        <v>311</v>
      </c>
      <c r="B45" s="25">
        <v>3.4473999999999998E-2</v>
      </c>
      <c r="C45" s="25">
        <v>5.4088999999999998E-2</v>
      </c>
      <c r="D45" s="25">
        <v>7.5008000000000005E-2</v>
      </c>
      <c r="E45" s="25">
        <v>9.6436999999999995E-2</v>
      </c>
      <c r="F45" s="25">
        <v>0.116492</v>
      </c>
      <c r="G45" s="25">
        <v>0.13109299999999999</v>
      </c>
      <c r="H45" s="25">
        <v>0.13774</v>
      </c>
      <c r="I45" s="25">
        <v>0.14216799999999999</v>
      </c>
      <c r="J45" s="25">
        <v>0.14693300000000001</v>
      </c>
      <c r="K45" s="25">
        <v>0.15077699999999999</v>
      </c>
      <c r="L45" s="25">
        <v>0.152887</v>
      </c>
      <c r="M45" s="25">
        <v>0.15293399999999999</v>
      </c>
      <c r="N45" s="25">
        <v>0.152952</v>
      </c>
      <c r="O45" s="25">
        <v>0.152917</v>
      </c>
      <c r="P45" s="25">
        <v>0.15249299999999999</v>
      </c>
      <c r="Q45" s="25">
        <v>0.15292</v>
      </c>
      <c r="R45" s="25">
        <v>0.15359999999999999</v>
      </c>
      <c r="S45" s="25">
        <v>0.15376899999999999</v>
      </c>
      <c r="T45" s="25">
        <v>0.15379399999999999</v>
      </c>
      <c r="U45" s="25">
        <v>0.154506</v>
      </c>
      <c r="V45" s="25">
        <v>0.15534400000000001</v>
      </c>
      <c r="W45" s="25">
        <v>0.15582699999999999</v>
      </c>
      <c r="X45" s="25">
        <v>0.15623000000000001</v>
      </c>
      <c r="Y45" s="25">
        <v>0.15676200000000001</v>
      </c>
      <c r="Z45" s="25">
        <v>0.15722900000000001</v>
      </c>
      <c r="AA45" s="25">
        <v>0.15795500000000001</v>
      </c>
      <c r="AB45" s="25">
        <v>0.158724</v>
      </c>
      <c r="AC45" s="25">
        <v>0.15959000000000001</v>
      </c>
      <c r="AD45" s="25">
        <v>0.16037599999999999</v>
      </c>
      <c r="AE45" s="25">
        <v>0.161381</v>
      </c>
      <c r="AF45" s="25">
        <v>0.161826</v>
      </c>
      <c r="AG45" s="25">
        <v>0.16208900000000001</v>
      </c>
      <c r="AH45" s="25">
        <v>0.16242699999999999</v>
      </c>
      <c r="AI45" s="25">
        <v>0.162962</v>
      </c>
      <c r="AJ45" s="25">
        <v>0.16353100000000001</v>
      </c>
      <c r="AK45" s="25">
        <v>0.16439599999999999</v>
      </c>
      <c r="AL45" s="26">
        <v>3.3236000000000002E-2</v>
      </c>
    </row>
    <row r="46" spans="1:38">
      <c r="A46" s="3" t="s">
        <v>312</v>
      </c>
      <c r="B46" s="25">
        <v>4.4278999999999999E-2</v>
      </c>
      <c r="C46" s="25">
        <v>5.1351000000000001E-2</v>
      </c>
      <c r="D46" s="25">
        <v>5.8007999999999997E-2</v>
      </c>
      <c r="E46" s="25">
        <v>6.3799999999999996E-2</v>
      </c>
      <c r="F46" s="25">
        <v>6.7521999999999999E-2</v>
      </c>
      <c r="G46" s="25">
        <v>6.9089999999999999E-2</v>
      </c>
      <c r="H46" s="25">
        <v>6.9216E-2</v>
      </c>
      <c r="I46" s="25">
        <v>6.8724999999999994E-2</v>
      </c>
      <c r="J46" s="25">
        <v>6.7878999999999995E-2</v>
      </c>
      <c r="K46" s="25">
        <v>6.7362000000000005E-2</v>
      </c>
      <c r="L46" s="25">
        <v>6.7169999999999994E-2</v>
      </c>
      <c r="M46" s="25">
        <v>6.6865999999999995E-2</v>
      </c>
      <c r="N46" s="25">
        <v>6.6424999999999998E-2</v>
      </c>
      <c r="O46" s="25">
        <v>6.6418000000000005E-2</v>
      </c>
      <c r="P46" s="25">
        <v>6.6524E-2</v>
      </c>
      <c r="Q46" s="25">
        <v>6.6420000000000007E-2</v>
      </c>
      <c r="R46" s="25">
        <v>6.6286999999999999E-2</v>
      </c>
      <c r="S46" s="25">
        <v>6.6235000000000002E-2</v>
      </c>
      <c r="T46" s="25">
        <v>6.6262000000000001E-2</v>
      </c>
      <c r="U46" s="25">
        <v>6.6404000000000005E-2</v>
      </c>
      <c r="V46" s="25">
        <v>6.6614000000000007E-2</v>
      </c>
      <c r="W46" s="25">
        <v>6.6838999999999996E-2</v>
      </c>
      <c r="X46" s="25">
        <v>6.7081000000000002E-2</v>
      </c>
      <c r="Y46" s="25">
        <v>6.7449999999999996E-2</v>
      </c>
      <c r="Z46" s="25">
        <v>6.7561999999999997E-2</v>
      </c>
      <c r="AA46" s="25">
        <v>6.7558000000000007E-2</v>
      </c>
      <c r="AB46" s="25">
        <v>6.7622000000000002E-2</v>
      </c>
      <c r="AC46" s="25">
        <v>6.7764000000000005E-2</v>
      </c>
      <c r="AD46" s="25">
        <v>6.7888000000000004E-2</v>
      </c>
      <c r="AE46" s="25">
        <v>6.8116999999999997E-2</v>
      </c>
      <c r="AF46" s="25">
        <v>6.8586999999999995E-2</v>
      </c>
      <c r="AG46" s="25">
        <v>6.9121000000000002E-2</v>
      </c>
      <c r="AH46" s="25">
        <v>6.9443000000000005E-2</v>
      </c>
      <c r="AI46" s="25">
        <v>6.9850999999999996E-2</v>
      </c>
      <c r="AJ46" s="25">
        <v>7.0376999999999995E-2</v>
      </c>
      <c r="AK46" s="25">
        <v>7.0827000000000001E-2</v>
      </c>
      <c r="AL46" s="26">
        <v>9.502E-3</v>
      </c>
    </row>
    <row r="47" spans="1:38">
      <c r="A47" s="3" t="s">
        <v>313</v>
      </c>
      <c r="B47" s="25">
        <v>1.8707000000000001E-2</v>
      </c>
      <c r="C47" s="25">
        <v>2.3373999999999999E-2</v>
      </c>
      <c r="D47" s="25">
        <v>2.7684E-2</v>
      </c>
      <c r="E47" s="25">
        <v>3.1057000000000001E-2</v>
      </c>
      <c r="F47" s="25">
        <v>3.3359E-2</v>
      </c>
      <c r="G47" s="25">
        <v>3.4896999999999997E-2</v>
      </c>
      <c r="H47" s="25">
        <v>3.6359000000000002E-2</v>
      </c>
      <c r="I47" s="25">
        <v>3.7886000000000003E-2</v>
      </c>
      <c r="J47" s="25">
        <v>3.9361E-2</v>
      </c>
      <c r="K47" s="25">
        <v>4.0941999999999999E-2</v>
      </c>
      <c r="L47" s="25">
        <v>4.2601E-2</v>
      </c>
      <c r="M47" s="25">
        <v>4.4150000000000002E-2</v>
      </c>
      <c r="N47" s="25">
        <v>4.5504999999999997E-2</v>
      </c>
      <c r="O47" s="25">
        <v>4.6997999999999998E-2</v>
      </c>
      <c r="P47" s="25">
        <v>4.8528000000000002E-2</v>
      </c>
      <c r="Q47" s="25">
        <v>4.9945999999999997E-2</v>
      </c>
      <c r="R47" s="25">
        <v>5.1206000000000002E-2</v>
      </c>
      <c r="S47" s="25">
        <v>5.2398E-2</v>
      </c>
      <c r="T47" s="25">
        <v>5.3587999999999997E-2</v>
      </c>
      <c r="U47" s="25">
        <v>5.4845999999999999E-2</v>
      </c>
      <c r="V47" s="25">
        <v>5.6090000000000001E-2</v>
      </c>
      <c r="W47" s="25">
        <v>5.7292999999999997E-2</v>
      </c>
      <c r="X47" s="25">
        <v>5.8437000000000003E-2</v>
      </c>
      <c r="Y47" s="25">
        <v>5.9617999999999997E-2</v>
      </c>
      <c r="Z47" s="25">
        <v>6.0635000000000001E-2</v>
      </c>
      <c r="AA47" s="25">
        <v>6.1601000000000003E-2</v>
      </c>
      <c r="AB47" s="25">
        <v>6.2585000000000002E-2</v>
      </c>
      <c r="AC47" s="25">
        <v>6.3635999999999998E-2</v>
      </c>
      <c r="AD47" s="25">
        <v>6.4693000000000001E-2</v>
      </c>
      <c r="AE47" s="25">
        <v>6.5827999999999998E-2</v>
      </c>
      <c r="AF47" s="25">
        <v>6.7095000000000002E-2</v>
      </c>
      <c r="AG47" s="25">
        <v>6.8412000000000001E-2</v>
      </c>
      <c r="AH47" s="25">
        <v>6.9599999999999995E-2</v>
      </c>
      <c r="AI47" s="25">
        <v>7.0804000000000006E-2</v>
      </c>
      <c r="AJ47" s="25">
        <v>7.2121000000000005E-2</v>
      </c>
      <c r="AK47" s="25">
        <v>7.3483000000000007E-2</v>
      </c>
      <c r="AL47" s="26">
        <v>3.4263000000000002E-2</v>
      </c>
    </row>
    <row r="48" spans="1:38">
      <c r="A48" s="3" t="s">
        <v>314</v>
      </c>
      <c r="B48" s="25">
        <v>9.5254000000000005E-2</v>
      </c>
      <c r="C48" s="25">
        <v>0.113418</v>
      </c>
      <c r="D48" s="25">
        <v>0.12640999999999999</v>
      </c>
      <c r="E48" s="25">
        <v>0.13677700000000001</v>
      </c>
      <c r="F48" s="25">
        <v>0.140876</v>
      </c>
      <c r="G48" s="25">
        <v>0.14024400000000001</v>
      </c>
      <c r="H48" s="25">
        <v>0.13831399999999999</v>
      </c>
      <c r="I48" s="25">
        <v>0.13669400000000001</v>
      </c>
      <c r="J48" s="25">
        <v>0.13556299999999999</v>
      </c>
      <c r="K48" s="25">
        <v>0.134855</v>
      </c>
      <c r="L48" s="25">
        <v>0.13462499999999999</v>
      </c>
      <c r="M48" s="25">
        <v>0.13419200000000001</v>
      </c>
      <c r="N48" s="25">
        <v>0.13303200000000001</v>
      </c>
      <c r="O48" s="25">
        <v>0.13290399999999999</v>
      </c>
      <c r="P48" s="25">
        <v>0.13331399999999999</v>
      </c>
      <c r="Q48" s="25">
        <v>0.13334099999999999</v>
      </c>
      <c r="R48" s="25">
        <v>0.13290199999999999</v>
      </c>
      <c r="S48" s="25">
        <v>0.132519</v>
      </c>
      <c r="T48" s="25">
        <v>0.13253699999999999</v>
      </c>
      <c r="U48" s="25">
        <v>0.13300200000000001</v>
      </c>
      <c r="V48" s="25">
        <v>0.13363</v>
      </c>
      <c r="W48" s="25">
        <v>0.13414699999999999</v>
      </c>
      <c r="X48" s="25">
        <v>0.13450699999999999</v>
      </c>
      <c r="Y48" s="25">
        <v>0.13517299999999999</v>
      </c>
      <c r="Z48" s="25">
        <v>0.13526299999999999</v>
      </c>
      <c r="AA48" s="25">
        <v>0.13508000000000001</v>
      </c>
      <c r="AB48" s="25">
        <v>0.13495799999999999</v>
      </c>
      <c r="AC48" s="25">
        <v>0.13527700000000001</v>
      </c>
      <c r="AD48" s="25">
        <v>0.135661</v>
      </c>
      <c r="AE48" s="25">
        <v>0.13619700000000001</v>
      </c>
      <c r="AF48" s="25">
        <v>0.13722999999999999</v>
      </c>
      <c r="AG48" s="25">
        <v>0.13843800000000001</v>
      </c>
      <c r="AH48" s="25">
        <v>0.138992</v>
      </c>
      <c r="AI48" s="25">
        <v>0.13961899999999999</v>
      </c>
      <c r="AJ48" s="25">
        <v>0.140544</v>
      </c>
      <c r="AK48" s="25">
        <v>0.141514</v>
      </c>
      <c r="AL48" s="26">
        <v>6.5310000000000003E-3</v>
      </c>
    </row>
    <row r="49" spans="1:38">
      <c r="A49" s="3" t="s">
        <v>315</v>
      </c>
      <c r="B49" s="25">
        <v>0</v>
      </c>
      <c r="C49" s="25">
        <v>0</v>
      </c>
      <c r="D49" s="25">
        <v>0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  <c r="P49" s="25">
        <v>0</v>
      </c>
      <c r="Q49" s="25">
        <v>0</v>
      </c>
      <c r="R49" s="25">
        <v>0</v>
      </c>
      <c r="S49" s="25">
        <v>0</v>
      </c>
      <c r="T49" s="25">
        <v>0</v>
      </c>
      <c r="U49" s="25">
        <v>0</v>
      </c>
      <c r="V49" s="25">
        <v>0</v>
      </c>
      <c r="W49" s="25">
        <v>0</v>
      </c>
      <c r="X49" s="25">
        <v>0</v>
      </c>
      <c r="Y49" s="25">
        <v>0</v>
      </c>
      <c r="Z49" s="25">
        <v>0</v>
      </c>
      <c r="AA49" s="25">
        <v>0</v>
      </c>
      <c r="AB49" s="25">
        <v>0</v>
      </c>
      <c r="AC49" s="25">
        <v>0</v>
      </c>
      <c r="AD49" s="25">
        <v>0</v>
      </c>
      <c r="AE49" s="25">
        <v>0</v>
      </c>
      <c r="AF49" s="25">
        <v>0</v>
      </c>
      <c r="AG49" s="25">
        <v>0</v>
      </c>
      <c r="AH49" s="25">
        <v>0</v>
      </c>
      <c r="AI49" s="25">
        <v>0</v>
      </c>
      <c r="AJ49" s="25">
        <v>0</v>
      </c>
      <c r="AK49" s="25">
        <v>0</v>
      </c>
      <c r="AL49" s="26" t="s">
        <v>43</v>
      </c>
    </row>
    <row r="50" spans="1:38">
      <c r="A50" s="3" t="s">
        <v>316</v>
      </c>
      <c r="B50" s="25">
        <v>0</v>
      </c>
      <c r="C50" s="25">
        <v>0</v>
      </c>
      <c r="D50" s="25">
        <v>0</v>
      </c>
      <c r="E50" s="25">
        <v>0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25">
        <v>0</v>
      </c>
      <c r="M50" s="25">
        <v>0</v>
      </c>
      <c r="N50" s="25">
        <v>0</v>
      </c>
      <c r="O50" s="25">
        <v>0</v>
      </c>
      <c r="P50" s="25">
        <v>0</v>
      </c>
      <c r="Q50" s="25">
        <v>0</v>
      </c>
      <c r="R50" s="25">
        <v>0</v>
      </c>
      <c r="S50" s="25">
        <v>0</v>
      </c>
      <c r="T50" s="25">
        <v>0</v>
      </c>
      <c r="U50" s="25">
        <v>0</v>
      </c>
      <c r="V50" s="25">
        <v>0</v>
      </c>
      <c r="W50" s="25">
        <v>0</v>
      </c>
      <c r="X50" s="25">
        <v>0</v>
      </c>
      <c r="Y50" s="25">
        <v>0</v>
      </c>
      <c r="Z50" s="25">
        <v>0</v>
      </c>
      <c r="AA50" s="25">
        <v>0</v>
      </c>
      <c r="AB50" s="25">
        <v>0</v>
      </c>
      <c r="AC50" s="25">
        <v>0</v>
      </c>
      <c r="AD50" s="25">
        <v>0</v>
      </c>
      <c r="AE50" s="25">
        <v>0</v>
      </c>
      <c r="AF50" s="25">
        <v>0</v>
      </c>
      <c r="AG50" s="25">
        <v>0</v>
      </c>
      <c r="AH50" s="25">
        <v>0</v>
      </c>
      <c r="AI50" s="25">
        <v>0</v>
      </c>
      <c r="AJ50" s="25">
        <v>0</v>
      </c>
      <c r="AK50" s="25">
        <v>0</v>
      </c>
      <c r="AL50" s="26" t="s">
        <v>43</v>
      </c>
    </row>
    <row r="51" spans="1:38">
      <c r="A51" s="3" t="s">
        <v>317</v>
      </c>
      <c r="B51" s="25">
        <v>1.6130000000000001E-3</v>
      </c>
      <c r="C51" s="25">
        <v>3.7490000000000002E-3</v>
      </c>
      <c r="D51" s="25">
        <v>6.1529999999999996E-3</v>
      </c>
      <c r="E51" s="25">
        <v>1.142E-2</v>
      </c>
      <c r="F51" s="25">
        <v>2.2581E-2</v>
      </c>
      <c r="G51" s="25">
        <v>4.0246999999999998E-2</v>
      </c>
      <c r="H51" s="25">
        <v>6.5047999999999995E-2</v>
      </c>
      <c r="I51" s="25">
        <v>9.5798999999999995E-2</v>
      </c>
      <c r="J51" s="25">
        <v>0.13359099999999999</v>
      </c>
      <c r="K51" s="25">
        <v>0.17665</v>
      </c>
      <c r="L51" s="25">
        <v>0.223325</v>
      </c>
      <c r="M51" s="25">
        <v>0.26875100000000002</v>
      </c>
      <c r="N51" s="25">
        <v>0.31347900000000001</v>
      </c>
      <c r="O51" s="25">
        <v>0.35600100000000001</v>
      </c>
      <c r="P51" s="25">
        <v>0.39620100000000003</v>
      </c>
      <c r="Q51" s="25">
        <v>0.43548900000000001</v>
      </c>
      <c r="R51" s="25">
        <v>0.47244799999999998</v>
      </c>
      <c r="S51" s="25">
        <v>0.50622</v>
      </c>
      <c r="T51" s="25">
        <v>0.537883</v>
      </c>
      <c r="U51" s="25">
        <v>0.56788099999999997</v>
      </c>
      <c r="V51" s="25">
        <v>0.59548100000000004</v>
      </c>
      <c r="W51" s="25">
        <v>0.620533</v>
      </c>
      <c r="X51" s="25">
        <v>0.64341999999999999</v>
      </c>
      <c r="Y51" s="25">
        <v>0.66425599999999996</v>
      </c>
      <c r="Z51" s="25">
        <v>0.68327400000000005</v>
      </c>
      <c r="AA51" s="25">
        <v>0.70106500000000005</v>
      </c>
      <c r="AB51" s="25">
        <v>0.71724500000000002</v>
      </c>
      <c r="AC51" s="25">
        <v>0.732128</v>
      </c>
      <c r="AD51" s="25">
        <v>0.74606300000000003</v>
      </c>
      <c r="AE51" s="25">
        <v>0.75945600000000002</v>
      </c>
      <c r="AF51" s="25">
        <v>0.77151499999999995</v>
      </c>
      <c r="AG51" s="25">
        <v>0.78304200000000002</v>
      </c>
      <c r="AH51" s="25">
        <v>0.79479699999999998</v>
      </c>
      <c r="AI51" s="25">
        <v>0.80646399999999996</v>
      </c>
      <c r="AJ51" s="25">
        <v>0.81829099999999999</v>
      </c>
      <c r="AK51" s="25">
        <v>0.830847</v>
      </c>
      <c r="AL51" s="26">
        <v>0.17216100000000001</v>
      </c>
    </row>
    <row r="52" spans="1:38">
      <c r="A52" s="3" t="s">
        <v>324</v>
      </c>
      <c r="B52" s="25">
        <v>15.498010000000001</v>
      </c>
      <c r="C52" s="25">
        <v>16.883569999999999</v>
      </c>
      <c r="D52" s="25">
        <v>18.299063</v>
      </c>
      <c r="E52" s="25">
        <v>19.670124000000001</v>
      </c>
      <c r="F52" s="25">
        <v>20.889234999999999</v>
      </c>
      <c r="G52" s="25">
        <v>22.009537000000002</v>
      </c>
      <c r="H52" s="25">
        <v>23.083207999999999</v>
      </c>
      <c r="I52" s="25">
        <v>24.061779000000001</v>
      </c>
      <c r="J52" s="25">
        <v>24.966536000000001</v>
      </c>
      <c r="K52" s="25">
        <v>25.861259</v>
      </c>
      <c r="L52" s="25">
        <v>26.675787</v>
      </c>
      <c r="M52" s="25">
        <v>27.379830999999999</v>
      </c>
      <c r="N52" s="25">
        <v>28.017254000000001</v>
      </c>
      <c r="O52" s="25">
        <v>28.607430000000001</v>
      </c>
      <c r="P52" s="25">
        <v>29.124486999999998</v>
      </c>
      <c r="Q52" s="25">
        <v>29.579149000000001</v>
      </c>
      <c r="R52" s="25">
        <v>29.989474999999999</v>
      </c>
      <c r="S52" s="25">
        <v>30.351234000000002</v>
      </c>
      <c r="T52" s="25">
        <v>30.691604999999999</v>
      </c>
      <c r="U52" s="25">
        <v>31.049842999999999</v>
      </c>
      <c r="V52" s="25">
        <v>31.398764</v>
      </c>
      <c r="W52" s="25">
        <v>31.712730000000001</v>
      </c>
      <c r="X52" s="25">
        <v>32.004311000000001</v>
      </c>
      <c r="Y52" s="25">
        <v>32.26746</v>
      </c>
      <c r="Z52" s="25">
        <v>32.463276</v>
      </c>
      <c r="AA52" s="25">
        <v>32.637214999999998</v>
      </c>
      <c r="AB52" s="25">
        <v>32.811889999999998</v>
      </c>
      <c r="AC52" s="25">
        <v>32.973995000000002</v>
      </c>
      <c r="AD52" s="25">
        <v>33.127189999999999</v>
      </c>
      <c r="AE52" s="25">
        <v>33.291545999999997</v>
      </c>
      <c r="AF52" s="25">
        <v>33.460079</v>
      </c>
      <c r="AG52" s="25">
        <v>33.629635</v>
      </c>
      <c r="AH52" s="25">
        <v>33.782229999999998</v>
      </c>
      <c r="AI52" s="25">
        <v>33.946334999999998</v>
      </c>
      <c r="AJ52" s="25">
        <v>34.127364999999998</v>
      </c>
      <c r="AK52" s="25">
        <v>34.300316000000002</v>
      </c>
      <c r="AL52" s="26">
        <v>2.1066000000000001E-2</v>
      </c>
    </row>
    <row r="53" spans="1:38">
      <c r="A53" s="28" t="s">
        <v>325</v>
      </c>
      <c r="B53" s="29">
        <v>119.086952</v>
      </c>
      <c r="C53" s="29">
        <v>121.38755</v>
      </c>
      <c r="D53" s="29">
        <v>124.188194</v>
      </c>
      <c r="E53" s="29">
        <v>127.080673</v>
      </c>
      <c r="F53" s="29">
        <v>129.47418200000001</v>
      </c>
      <c r="G53" s="29">
        <v>131.62384</v>
      </c>
      <c r="H53" s="29">
        <v>133.76187100000001</v>
      </c>
      <c r="I53" s="29">
        <v>135.627747</v>
      </c>
      <c r="J53" s="29">
        <v>137.30046100000001</v>
      </c>
      <c r="K53" s="29">
        <v>139.112854</v>
      </c>
      <c r="L53" s="29">
        <v>140.76654099999999</v>
      </c>
      <c r="M53" s="29">
        <v>142.15772999999999</v>
      </c>
      <c r="N53" s="29">
        <v>143.45115699999999</v>
      </c>
      <c r="O53" s="29">
        <v>144.78268399999999</v>
      </c>
      <c r="P53" s="29">
        <v>145.991623</v>
      </c>
      <c r="Q53" s="29">
        <v>147.01132200000001</v>
      </c>
      <c r="R53" s="29">
        <v>147.897797</v>
      </c>
      <c r="S53" s="29">
        <v>148.634094</v>
      </c>
      <c r="T53" s="29">
        <v>149.25186199999999</v>
      </c>
      <c r="U53" s="29">
        <v>149.85459900000001</v>
      </c>
      <c r="V53" s="29">
        <v>150.378952</v>
      </c>
      <c r="W53" s="29">
        <v>150.82394400000001</v>
      </c>
      <c r="X53" s="29">
        <v>151.265579</v>
      </c>
      <c r="Y53" s="29">
        <v>151.750427</v>
      </c>
      <c r="Z53" s="29">
        <v>152.078979</v>
      </c>
      <c r="AA53" s="29">
        <v>152.38554400000001</v>
      </c>
      <c r="AB53" s="29">
        <v>152.77070599999999</v>
      </c>
      <c r="AC53" s="29">
        <v>153.149979</v>
      </c>
      <c r="AD53" s="29">
        <v>153.536057</v>
      </c>
      <c r="AE53" s="29">
        <v>154.01918000000001</v>
      </c>
      <c r="AF53" s="29">
        <v>154.58883700000001</v>
      </c>
      <c r="AG53" s="29">
        <v>155.19937100000001</v>
      </c>
      <c r="AH53" s="29">
        <v>155.738449</v>
      </c>
      <c r="AI53" s="29">
        <v>156.35955799999999</v>
      </c>
      <c r="AJ53" s="29">
        <v>157.08184800000001</v>
      </c>
      <c r="AK53" s="29">
        <v>157.76205400000001</v>
      </c>
      <c r="AL53" s="30">
        <v>7.7390000000000002E-3</v>
      </c>
    </row>
    <row r="54" spans="1:38">
      <c r="A54" s="28" t="s">
        <v>326</v>
      </c>
      <c r="B54" s="29">
        <v>239.87747200000001</v>
      </c>
      <c r="C54" s="29">
        <v>241.94378699999999</v>
      </c>
      <c r="D54" s="29">
        <v>244.619888</v>
      </c>
      <c r="E54" s="29">
        <v>247.078339</v>
      </c>
      <c r="F54" s="29">
        <v>248.84423799999999</v>
      </c>
      <c r="G54" s="29">
        <v>250.45031700000001</v>
      </c>
      <c r="H54" s="29">
        <v>252.24597199999999</v>
      </c>
      <c r="I54" s="29">
        <v>253.831039</v>
      </c>
      <c r="J54" s="29">
        <v>255.23213200000001</v>
      </c>
      <c r="K54" s="29">
        <v>257.00219700000002</v>
      </c>
      <c r="L54" s="29">
        <v>258.70770299999998</v>
      </c>
      <c r="M54" s="29">
        <v>260.10418700000002</v>
      </c>
      <c r="N54" s="29">
        <v>261.54711900000001</v>
      </c>
      <c r="O54" s="29">
        <v>263.196167</v>
      </c>
      <c r="P54" s="29">
        <v>264.793701</v>
      </c>
      <c r="Q54" s="29">
        <v>266.24859600000002</v>
      </c>
      <c r="R54" s="29">
        <v>267.65954599999998</v>
      </c>
      <c r="S54" s="29">
        <v>269.01272599999999</v>
      </c>
      <c r="T54" s="29">
        <v>270.317993</v>
      </c>
      <c r="U54" s="29">
        <v>271.746216</v>
      </c>
      <c r="V54" s="29">
        <v>273.13244600000002</v>
      </c>
      <c r="W54" s="29">
        <v>274.51550300000002</v>
      </c>
      <c r="X54" s="29">
        <v>275.93911700000001</v>
      </c>
      <c r="Y54" s="29">
        <v>277.46530200000001</v>
      </c>
      <c r="Z54" s="29">
        <v>278.75314300000002</v>
      </c>
      <c r="AA54" s="29">
        <v>280.01355000000001</v>
      </c>
      <c r="AB54" s="29">
        <v>281.40576199999998</v>
      </c>
      <c r="AC54" s="29">
        <v>282.751465</v>
      </c>
      <c r="AD54" s="29">
        <v>284.06726099999997</v>
      </c>
      <c r="AE54" s="29">
        <v>285.52105699999998</v>
      </c>
      <c r="AF54" s="29">
        <v>287.09338400000001</v>
      </c>
      <c r="AG54" s="29">
        <v>288.69619799999998</v>
      </c>
      <c r="AH54" s="29">
        <v>290.11968999999999</v>
      </c>
      <c r="AI54" s="29">
        <v>291.61355600000002</v>
      </c>
      <c r="AJ54" s="29">
        <v>293.248108</v>
      </c>
      <c r="AK54" s="29">
        <v>294.80297899999999</v>
      </c>
      <c r="AL54" s="30">
        <v>5.829E-3</v>
      </c>
    </row>
    <row r="55" spans="1:38" ht="13" thickBot="1"/>
    <row r="56" spans="1:38">
      <c r="A56" s="120" t="s">
        <v>327</v>
      </c>
      <c r="B56" s="120"/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20"/>
    </row>
    <row r="57" spans="1:38">
      <c r="A57" s="32" t="s">
        <v>296</v>
      </c>
    </row>
    <row r="58" spans="1:38">
      <c r="A58" s="32" t="s">
        <v>6</v>
      </c>
    </row>
    <row r="59" spans="1:38">
      <c r="A59" s="32" t="s">
        <v>328</v>
      </c>
    </row>
    <row r="60" spans="1:38">
      <c r="A60" s="32" t="s">
        <v>338</v>
      </c>
    </row>
    <row r="61" spans="1:38">
      <c r="A61" s="32" t="s">
        <v>329</v>
      </c>
    </row>
    <row r="62" spans="1:38">
      <c r="A62" s="32" t="s">
        <v>330</v>
      </c>
    </row>
    <row r="63" spans="1:38">
      <c r="A63" s="32" t="s">
        <v>331</v>
      </c>
    </row>
    <row r="64" spans="1:38">
      <c r="A64" s="32" t="s">
        <v>339</v>
      </c>
    </row>
    <row r="65" spans="1:1">
      <c r="A65" s="32" t="s">
        <v>340</v>
      </c>
    </row>
  </sheetData>
  <mergeCells count="1">
    <mergeCell ref="A56:AL56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B67560245691448BE983DF1D6134782" ma:contentTypeVersion="2" ma:contentTypeDescription="Create a new document." ma:contentTypeScope="" ma:versionID="c24393349e8f2399586c0102ac89adee">
  <xsd:schema xmlns:xsd="http://www.w3.org/2001/XMLSchema" xmlns:xs="http://www.w3.org/2001/XMLSchema" xmlns:p="http://schemas.microsoft.com/office/2006/metadata/properties" xmlns:ns2="7e32015e-0ffe-49b8-92ae-b8ce6fb0b285" targetNamespace="http://schemas.microsoft.com/office/2006/metadata/properties" ma:root="true" ma:fieldsID="cfb1d95d503a5dfd39bedffaf9c0e7a7" ns2:_="">
    <xsd:import namespace="7e32015e-0ffe-49b8-92ae-b8ce6fb0b28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32015e-0ffe-49b8-92ae-b8ce6fb0b28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FE80E78-5F1C-43A1-BEEF-797147074041}"/>
</file>

<file path=customXml/itemProps2.xml><?xml version="1.0" encoding="utf-8"?>
<ds:datastoreItem xmlns:ds="http://schemas.openxmlformats.org/officeDocument/2006/customXml" ds:itemID="{1F2562D6-2C0E-4796-B3BC-574D657EA35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0ABC7CD-642D-4381-B22E-D40FC18E943D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Cons-Sector</vt:lpstr>
      <vt:lpstr>Supply-Disp</vt:lpstr>
      <vt:lpstr>Renew Cons</vt:lpstr>
      <vt:lpstr>DEIS S-D Charts</vt:lpstr>
      <vt:lpstr>Trans K</vt:lpstr>
      <vt:lpstr>Trans fuel-mode</vt:lpstr>
      <vt:lpstr>MacroInd</vt:lpstr>
      <vt:lpstr>LD fuel-tech</vt:lpstr>
      <vt:lpstr>LD stock-tech</vt:lpstr>
      <vt:lpstr>LD tech sales</vt:lpstr>
    </vt:vector>
  </TitlesOfParts>
  <Company>Skellmo Productions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FtabMan</dc:creator>
  <cp:lastModifiedBy>Rick</cp:lastModifiedBy>
  <dcterms:created xsi:type="dcterms:W3CDTF">2007-11-20T11:35:07Z</dcterms:created>
  <dcterms:modified xsi:type="dcterms:W3CDTF">2021-07-07T17:41:17Z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0x0101005B67560245691448BE983DF1D6134782</vt:lpwstr>
  </property>
  <property fmtid="{D5CDD505-2E9C-101B-9397-08002B2CF9AE}" pid="3" name="Order">
    <vt:r8>2624800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ComplianceAssetId">
    <vt:lpwstr/>
  </property>
  <property fmtid="{D5CDD505-2E9C-101B-9397-08002B2CF9AE}" pid="10" name="TemplateUrl">
    <vt:lpwstr/>
  </property>
</Properties>
</file>