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H:\NHTSA 2020-0093\Package 3\"/>
    </mc:Choice>
  </mc:AlternateContent>
  <bookViews>
    <workbookView xWindow="360" yWindow="170" windowWidth="15480" windowHeight="9150" tabRatio="811" firstSheet="5" activeTab="8"/>
  </bookViews>
  <sheets>
    <sheet name="Cover Sheet" sheetId="13" r:id="rId1"/>
    <sheet name="Vehicle Info" sheetId="1" r:id="rId2"/>
    <sheet name="SGMF Dimensions" sheetId="12" r:id="rId3"/>
    <sheet name="Nominal Seat Position &amp; Adjust." sheetId="2" r:id="rId4"/>
    <sheet name="Seat Dimensions" sheetId="3" r:id="rId5"/>
    <sheet name="Armrest &amp; Windowsill" sheetId="9" r:id="rId6"/>
    <sheet name="Seat Bottom Cushion Thickness" sheetId="4" r:id="rId7"/>
    <sheet name="Seat Back Cushion Thickness" sheetId="5" r:id="rId8"/>
    <sheet name="LATCH Observ. &amp; Meas." sheetId="6" r:id="rId9"/>
    <sheet name="Photograph Checklist" sheetId="8" r:id="rId10"/>
    <sheet name="Source Sheet" sheetId="10" state="hidden" r:id="rId11"/>
  </sheets>
  <definedNames>
    <definedName name="AB">'Source Sheet'!$B$2:$B$4</definedName>
    <definedName name="LAlabel">'Source Sheet'!$P$2:$P$3</definedName>
    <definedName name="lapbeltloc">'Source Sheet'!$C$2:$C$4</definedName>
    <definedName name="location1">'Source Sheet'!$A$2:$A$3</definedName>
    <definedName name="location2">'Source Sheet'!$B$2:$B$3</definedName>
    <definedName name="location3">'Source Sheet'!$F$2:$F$5</definedName>
    <definedName name="location4">'Source Sheet'!$K$2:$K$6</definedName>
    <definedName name="LR">'Source Sheet'!$G$2:$G$3</definedName>
    <definedName name="position">'Source Sheet'!$M$2:$M$7</definedName>
    <definedName name="_xlnm.Print_Area" localSheetId="5">'Armrest &amp; Windowsill'!$A$1:$CK$35</definedName>
    <definedName name="_xlnm.Print_Area" localSheetId="8">'LATCH Observ. &amp; Meas.'!$A$2:$BF$96</definedName>
    <definedName name="_xlnm.Print_Area" localSheetId="3">'Nominal Seat Position &amp; Adjust.'!$A$1:$R$64</definedName>
    <definedName name="_xlnm.Print_Area" localSheetId="9">'Photograph Checklist'!$A$1:$Y$23</definedName>
    <definedName name="_xlnm.Print_Area" localSheetId="7">'Seat Back Cushion Thickness'!$A$1:$N$63</definedName>
    <definedName name="_xlnm.Print_Area" localSheetId="6">'Seat Bottom Cushion Thickness'!$A$1:$AX$62</definedName>
    <definedName name="_xlnm.Print_Area" localSheetId="4">'Seat Dimensions'!$A$1:$CO$66</definedName>
    <definedName name="_xlnm.Print_Area" localSheetId="1">'Vehicle Info'!$A$1:$O$40</definedName>
    <definedName name="retrlatch">'Source Sheet'!$J$2:$J$5</definedName>
    <definedName name="retrloc">'Source Sheet'!$H$2:$H$5</definedName>
    <definedName name="retrtype">'Source Sheet'!$I$2:$I$5</definedName>
    <definedName name="RL">'Source Sheet'!$G$2:$G$4</definedName>
    <definedName name="seatmat">'Source Sheet'!$E$2:$E$3</definedName>
    <definedName name="shouldloc3">'Source Sheet'!$F$2:$F$6</definedName>
    <definedName name="tethanchloc2">'Source Sheet'!$K$2:$K$7</definedName>
    <definedName name="tethloc">'Source Sheet'!$O$2:$O$8</definedName>
    <definedName name="tethloc1">'Source Sheet'!$O$2:$O$9</definedName>
    <definedName name="vehtype">'Source Sheet'!$D$2:$D$5</definedName>
    <definedName name="YN">'Source Sheet'!$N$2:$N$3</definedName>
  </definedNames>
  <calcPr calcId="171027"/>
</workbook>
</file>

<file path=xl/calcChain.xml><?xml version="1.0" encoding="utf-8"?>
<calcChain xmlns="http://schemas.openxmlformats.org/spreadsheetml/2006/main">
  <c r="BS60" i="3" l="1"/>
  <c r="BS59" i="3"/>
  <c r="AH89" i="6"/>
  <c r="AJ89" i="6"/>
  <c r="AK89" i="6"/>
  <c r="AL89" i="6"/>
  <c r="AF90" i="6"/>
  <c r="AF89" i="6"/>
  <c r="AB90" i="6"/>
  <c r="AB89" i="6"/>
  <c r="F62" i="5"/>
  <c r="G62" i="5"/>
  <c r="H62" i="5"/>
  <c r="E62" i="5"/>
  <c r="F61" i="5"/>
  <c r="G61" i="5"/>
  <c r="H61" i="5"/>
  <c r="I61" i="5"/>
  <c r="E61" i="5"/>
  <c r="F63" i="5"/>
  <c r="G63" i="5"/>
  <c r="H63" i="5"/>
  <c r="E63" i="5"/>
  <c r="F60" i="5"/>
  <c r="G60" i="5"/>
  <c r="H60" i="5"/>
  <c r="E60" i="5"/>
  <c r="F59" i="5"/>
  <c r="G59" i="5"/>
  <c r="H59" i="5"/>
  <c r="E59" i="5"/>
  <c r="F58" i="5"/>
  <c r="G58" i="5"/>
  <c r="H58" i="5"/>
  <c r="I58" i="5"/>
  <c r="F57" i="5"/>
  <c r="G57" i="5"/>
  <c r="H57" i="5"/>
  <c r="I57" i="5"/>
  <c r="E57" i="5"/>
  <c r="F56" i="5"/>
  <c r="G56" i="5"/>
  <c r="H56" i="5"/>
  <c r="I56" i="5"/>
  <c r="E56" i="5"/>
  <c r="E58" i="5"/>
  <c r="F62" i="4"/>
  <c r="G62" i="4"/>
  <c r="J62" i="4"/>
  <c r="K62" i="4"/>
  <c r="L62" i="4"/>
  <c r="O62" i="4"/>
  <c r="P62" i="4"/>
  <c r="Q62" i="4"/>
  <c r="T62" i="4"/>
  <c r="U62" i="4"/>
  <c r="V62" i="4"/>
  <c r="Y62" i="4"/>
  <c r="Z62" i="4"/>
  <c r="AA62" i="4"/>
  <c r="AD62" i="4"/>
  <c r="AE62" i="4"/>
  <c r="AF62" i="4"/>
  <c r="AI62" i="4"/>
  <c r="AJ62" i="4"/>
  <c r="AK62" i="4"/>
  <c r="AN62" i="4"/>
  <c r="AO62" i="4"/>
  <c r="AP62" i="4"/>
  <c r="AS62" i="4"/>
  <c r="AT62" i="4"/>
  <c r="AU62" i="4"/>
  <c r="T61" i="4"/>
  <c r="U61" i="4"/>
  <c r="V61" i="4"/>
  <c r="Y61" i="4"/>
  <c r="Z61" i="4"/>
  <c r="AA61" i="4"/>
  <c r="AD61" i="4"/>
  <c r="AE61" i="4"/>
  <c r="AF61" i="4"/>
  <c r="AI61" i="4"/>
  <c r="AJ61" i="4"/>
  <c r="AK61" i="4"/>
  <c r="AO61" i="4"/>
  <c r="AP61" i="4"/>
  <c r="G60" i="4"/>
  <c r="J60" i="4"/>
  <c r="K60" i="4"/>
  <c r="L60" i="4"/>
  <c r="O60" i="4"/>
  <c r="P60" i="4"/>
  <c r="Q60" i="4"/>
  <c r="T60" i="4"/>
  <c r="U60" i="4"/>
  <c r="V60" i="4"/>
  <c r="Y60" i="4"/>
  <c r="Z60" i="4"/>
  <c r="AA60" i="4"/>
  <c r="AD60" i="4"/>
  <c r="AE60" i="4"/>
  <c r="AF60" i="4"/>
  <c r="AI60" i="4"/>
  <c r="AJ60" i="4"/>
  <c r="AK60" i="4"/>
  <c r="AN60" i="4"/>
  <c r="AO60" i="4"/>
  <c r="AP60" i="4"/>
  <c r="AT60" i="4"/>
  <c r="AU60" i="4"/>
  <c r="E59" i="4"/>
  <c r="F59" i="4"/>
  <c r="G59" i="4"/>
  <c r="H59" i="4"/>
  <c r="J59" i="4"/>
  <c r="K59" i="4"/>
  <c r="L59" i="4"/>
  <c r="M59" i="4"/>
  <c r="O59" i="4"/>
  <c r="P59" i="4"/>
  <c r="Q59" i="4"/>
  <c r="R59" i="4"/>
  <c r="T59" i="4"/>
  <c r="U59" i="4"/>
  <c r="V59" i="4"/>
  <c r="W59" i="4"/>
  <c r="Y59" i="4"/>
  <c r="Z59" i="4"/>
  <c r="AA59" i="4"/>
  <c r="AB59" i="4"/>
  <c r="AD59" i="4"/>
  <c r="AE59" i="4"/>
  <c r="AF59" i="4"/>
  <c r="AG59" i="4"/>
  <c r="AI59" i="4"/>
  <c r="AJ59" i="4"/>
  <c r="AK59" i="4"/>
  <c r="AL59" i="4"/>
  <c r="AN59" i="4"/>
  <c r="AO59" i="4"/>
  <c r="AP59" i="4"/>
  <c r="AQ59" i="4"/>
  <c r="AS59" i="4"/>
  <c r="AT59" i="4"/>
  <c r="AU59" i="4"/>
  <c r="AV59" i="4"/>
  <c r="F58" i="4"/>
  <c r="G58" i="4"/>
  <c r="J58" i="4"/>
  <c r="K58" i="4"/>
  <c r="L58" i="4"/>
  <c r="O58" i="4"/>
  <c r="P58" i="4"/>
  <c r="Q58" i="4"/>
  <c r="T58" i="4"/>
  <c r="U58" i="4"/>
  <c r="V58" i="4"/>
  <c r="Y58" i="4"/>
  <c r="Z58" i="4"/>
  <c r="AA58" i="4"/>
  <c r="AD58" i="4"/>
  <c r="AE58" i="4"/>
  <c r="AF58" i="4"/>
  <c r="AI58" i="4"/>
  <c r="AJ58" i="4"/>
  <c r="AK58" i="4"/>
  <c r="AN58" i="4"/>
  <c r="AO58" i="4"/>
  <c r="AP58" i="4"/>
  <c r="AS58" i="4"/>
  <c r="AT58" i="4"/>
  <c r="AU58" i="4"/>
  <c r="F57" i="4"/>
  <c r="G57" i="4"/>
  <c r="J57" i="4"/>
  <c r="K57" i="4"/>
  <c r="L57" i="4"/>
  <c r="O57" i="4"/>
  <c r="P57" i="4"/>
  <c r="Q57" i="4"/>
  <c r="T57" i="4"/>
  <c r="U57" i="4"/>
  <c r="V57" i="4"/>
  <c r="Y57" i="4"/>
  <c r="Z57" i="4"/>
  <c r="AA57" i="4"/>
  <c r="AD57" i="4"/>
  <c r="AE57" i="4"/>
  <c r="AF57" i="4"/>
  <c r="AI57" i="4"/>
  <c r="AJ57" i="4"/>
  <c r="AK57" i="4"/>
  <c r="AN57" i="4"/>
  <c r="AO57" i="4"/>
  <c r="AP57" i="4"/>
  <c r="AS57" i="4"/>
  <c r="AT57" i="4"/>
  <c r="AU57" i="4"/>
  <c r="O61" i="4"/>
  <c r="P61" i="4"/>
  <c r="Q61" i="4"/>
  <c r="F60" i="4"/>
  <c r="E62" i="4"/>
  <c r="E58" i="4"/>
  <c r="E57" i="4"/>
  <c r="E55" i="4"/>
  <c r="BC35" i="9"/>
  <c r="M35" i="9"/>
  <c r="O35" i="9"/>
  <c r="G35" i="9"/>
  <c r="H35" i="9"/>
  <c r="I35" i="9"/>
  <c r="J35" i="9"/>
  <c r="K35" i="9"/>
  <c r="L35" i="9"/>
  <c r="N35" i="9"/>
  <c r="Q35" i="9"/>
  <c r="R35" i="9"/>
  <c r="S35" i="9"/>
  <c r="T35" i="9"/>
  <c r="U35" i="9"/>
  <c r="V35" i="9"/>
  <c r="W35" i="9"/>
  <c r="X35" i="9"/>
  <c r="Y35" i="9"/>
  <c r="Z35" i="9"/>
  <c r="AA35" i="9"/>
  <c r="AB35" i="9"/>
  <c r="AC35" i="9"/>
  <c r="AD35" i="9"/>
  <c r="AE35" i="9"/>
  <c r="AF35" i="9"/>
  <c r="AG35" i="9"/>
  <c r="AH35" i="9"/>
  <c r="AI35" i="9"/>
  <c r="AJ35" i="9"/>
  <c r="AK35" i="9"/>
  <c r="AL35" i="9"/>
  <c r="AN35" i="9"/>
  <c r="AO35" i="9"/>
  <c r="AP35" i="9"/>
  <c r="AQ35" i="9"/>
  <c r="AR35" i="9"/>
  <c r="AS35" i="9"/>
  <c r="AT35" i="9"/>
  <c r="AU35" i="9"/>
  <c r="AV35" i="9"/>
  <c r="AX35" i="9"/>
  <c r="AY35" i="9"/>
  <c r="AZ35" i="9"/>
  <c r="BA35" i="9"/>
  <c r="BB35" i="9"/>
  <c r="BD35" i="9"/>
  <c r="BE35" i="9"/>
  <c r="BF35" i="9"/>
  <c r="BG35" i="9"/>
  <c r="BH35" i="9"/>
  <c r="BI35" i="9"/>
  <c r="BJ35" i="9"/>
  <c r="BK35" i="9"/>
  <c r="BL35" i="9"/>
  <c r="BM35" i="9"/>
  <c r="BN35" i="9"/>
  <c r="BO35" i="9"/>
  <c r="BP35" i="9"/>
  <c r="BQ35" i="9"/>
  <c r="BR35" i="9"/>
  <c r="BS35" i="9"/>
  <c r="BU35" i="9"/>
  <c r="BV35" i="9"/>
  <c r="BW35" i="9"/>
  <c r="BX35" i="9"/>
  <c r="BY35" i="9"/>
  <c r="BZ35" i="9"/>
  <c r="CA35" i="9"/>
  <c r="CB35" i="9"/>
  <c r="CC35" i="9"/>
  <c r="CE35" i="9"/>
  <c r="CF35" i="9"/>
  <c r="CG35" i="9"/>
  <c r="CH35" i="9"/>
  <c r="CI35" i="9"/>
  <c r="CJ35" i="9"/>
  <c r="CK35" i="9"/>
  <c r="G34" i="9"/>
  <c r="H34" i="9"/>
  <c r="I34" i="9"/>
  <c r="J34" i="9"/>
  <c r="K34" i="9"/>
  <c r="L34" i="9"/>
  <c r="N34" i="9"/>
  <c r="O34" i="9"/>
  <c r="Q34" i="9"/>
  <c r="R34" i="9"/>
  <c r="S34" i="9"/>
  <c r="T34" i="9"/>
  <c r="U34" i="9"/>
  <c r="W34" i="9"/>
  <c r="X34" i="9"/>
  <c r="Y34" i="9"/>
  <c r="Z34" i="9"/>
  <c r="AA34" i="9"/>
  <c r="AB34" i="9"/>
  <c r="AD34" i="9"/>
  <c r="AE34" i="9"/>
  <c r="AF34" i="9"/>
  <c r="AG34" i="9"/>
  <c r="AH34" i="9"/>
  <c r="AI34" i="9"/>
  <c r="AK34" i="9"/>
  <c r="AL34" i="9"/>
  <c r="AN34" i="9"/>
  <c r="AO34" i="9"/>
  <c r="AP34" i="9"/>
  <c r="AQ34" i="9"/>
  <c r="AR34" i="9"/>
  <c r="AS34" i="9"/>
  <c r="AU34" i="9"/>
  <c r="AV34" i="9"/>
  <c r="AX34" i="9"/>
  <c r="AY34" i="9"/>
  <c r="AZ34" i="9"/>
  <c r="BA34" i="9"/>
  <c r="BB34" i="9"/>
  <c r="BD34" i="9"/>
  <c r="BE34" i="9"/>
  <c r="BF34" i="9"/>
  <c r="BG34" i="9"/>
  <c r="BH34" i="9"/>
  <c r="BI34" i="9"/>
  <c r="BK34" i="9"/>
  <c r="BL34" i="9"/>
  <c r="BM34" i="9"/>
  <c r="BN34" i="9"/>
  <c r="BO34" i="9"/>
  <c r="BP34" i="9"/>
  <c r="BR34" i="9"/>
  <c r="BS34" i="9"/>
  <c r="BU34" i="9"/>
  <c r="BV34" i="9"/>
  <c r="BW34" i="9"/>
  <c r="BX34" i="9"/>
  <c r="BY34" i="9"/>
  <c r="BZ34" i="9"/>
  <c r="CA34" i="9"/>
  <c r="CB34" i="9"/>
  <c r="CC34" i="9"/>
  <c r="CE34" i="9"/>
  <c r="CF34" i="9"/>
  <c r="CG34" i="9"/>
  <c r="CH34" i="9"/>
  <c r="CI34" i="9"/>
  <c r="CJ34" i="9"/>
  <c r="CK34" i="9"/>
  <c r="CK33" i="9"/>
  <c r="G33" i="9"/>
  <c r="H33" i="9"/>
  <c r="I33" i="9"/>
  <c r="J33" i="9"/>
  <c r="K33" i="9"/>
  <c r="L33" i="9"/>
  <c r="N33" i="9"/>
  <c r="O33" i="9"/>
  <c r="Q33" i="9"/>
  <c r="R33" i="9"/>
  <c r="S33" i="9"/>
  <c r="T33" i="9"/>
  <c r="U33" i="9"/>
  <c r="W33" i="9"/>
  <c r="X33" i="9"/>
  <c r="Y33" i="9"/>
  <c r="Z33" i="9"/>
  <c r="AA33" i="9"/>
  <c r="AB33" i="9"/>
  <c r="AD33" i="9"/>
  <c r="AE33" i="9"/>
  <c r="AF33" i="9"/>
  <c r="AG33" i="9"/>
  <c r="AH33" i="9"/>
  <c r="AI33" i="9"/>
  <c r="AK33" i="9"/>
  <c r="AL33" i="9"/>
  <c r="AN33" i="9"/>
  <c r="AO33" i="9"/>
  <c r="AP33" i="9"/>
  <c r="AQ33" i="9"/>
  <c r="AR33" i="9"/>
  <c r="AS33" i="9"/>
  <c r="AT33" i="9"/>
  <c r="AU33" i="9"/>
  <c r="AV33" i="9"/>
  <c r="AX33" i="9"/>
  <c r="AY33" i="9"/>
  <c r="AZ33" i="9"/>
  <c r="BA33" i="9"/>
  <c r="BB33" i="9"/>
  <c r="BC33" i="9"/>
  <c r="BD33" i="9"/>
  <c r="BE33" i="9"/>
  <c r="BF33" i="9"/>
  <c r="BG33" i="9"/>
  <c r="BH33" i="9"/>
  <c r="BI33" i="9"/>
  <c r="BJ33" i="9"/>
  <c r="BK33" i="9"/>
  <c r="BL33" i="9"/>
  <c r="BM33" i="9"/>
  <c r="BN33" i="9"/>
  <c r="BO33" i="9"/>
  <c r="BP33" i="9"/>
  <c r="BR33" i="9"/>
  <c r="BS33" i="9"/>
  <c r="BU33" i="9"/>
  <c r="BV33" i="9"/>
  <c r="BW33" i="9"/>
  <c r="BX33" i="9"/>
  <c r="BY33" i="9"/>
  <c r="BZ33" i="9"/>
  <c r="CA33" i="9"/>
  <c r="CB33" i="9"/>
  <c r="CC33" i="9"/>
  <c r="CE33" i="9"/>
  <c r="CF33" i="9"/>
  <c r="CG33" i="9"/>
  <c r="CH33" i="9"/>
  <c r="CI33" i="9"/>
  <c r="CJ33" i="9"/>
  <c r="E35" i="9"/>
  <c r="E34" i="9"/>
  <c r="E33" i="9"/>
  <c r="E32" i="9"/>
  <c r="H66" i="3" l="1"/>
  <c r="G66" i="3"/>
  <c r="G65" i="3"/>
  <c r="G64" i="3"/>
  <c r="G63" i="3"/>
  <c r="G62" i="3"/>
  <c r="G61" i="3"/>
  <c r="CO62" i="3"/>
  <c r="CO63" i="3"/>
  <c r="F63" i="3"/>
  <c r="H63" i="3"/>
  <c r="I63" i="3"/>
  <c r="J63" i="3"/>
  <c r="K63" i="3"/>
  <c r="L63" i="3"/>
  <c r="M63" i="3"/>
  <c r="N63" i="3"/>
  <c r="P63" i="3"/>
  <c r="Q63" i="3"/>
  <c r="R63" i="3"/>
  <c r="S63" i="3"/>
  <c r="U63" i="3"/>
  <c r="V63" i="3"/>
  <c r="W63" i="3"/>
  <c r="X63" i="3"/>
  <c r="Z63" i="3"/>
  <c r="AA63" i="3"/>
  <c r="AB63" i="3"/>
  <c r="AC63" i="3"/>
  <c r="AH63" i="3"/>
  <c r="AI63" i="3"/>
  <c r="AK63" i="3"/>
  <c r="AO63" i="3"/>
  <c r="AP63" i="3"/>
  <c r="AR63" i="3"/>
  <c r="AT63" i="3"/>
  <c r="AU63" i="3"/>
  <c r="AX63" i="3"/>
  <c r="AZ63" i="3"/>
  <c r="BB63" i="3"/>
  <c r="BG63" i="3"/>
  <c r="BH63" i="3"/>
  <c r="BI63" i="3"/>
  <c r="BJ63" i="3"/>
  <c r="BK63" i="3"/>
  <c r="BM63" i="3"/>
  <c r="BN63" i="3"/>
  <c r="BO63" i="3"/>
  <c r="BP63" i="3"/>
  <c r="BQ63" i="3"/>
  <c r="BS63" i="3"/>
  <c r="BT63" i="3"/>
  <c r="BU63" i="3"/>
  <c r="BX63" i="3"/>
  <c r="BZ63" i="3"/>
  <c r="CB63" i="3"/>
  <c r="CD63" i="3"/>
  <c r="CE63" i="3"/>
  <c r="CF63" i="3"/>
  <c r="CG63" i="3"/>
  <c r="CI63" i="3"/>
  <c r="CJ63" i="3"/>
  <c r="CK63" i="3"/>
  <c r="CL63" i="3"/>
  <c r="CM63" i="3"/>
  <c r="CN63" i="3"/>
  <c r="E63" i="3"/>
  <c r="E61" i="3"/>
  <c r="F66" i="3"/>
  <c r="I66" i="3"/>
  <c r="J66" i="3"/>
  <c r="K66" i="3"/>
  <c r="L66" i="3"/>
  <c r="M66" i="3"/>
  <c r="P66" i="3"/>
  <c r="Q66" i="3"/>
  <c r="R66" i="3"/>
  <c r="U66" i="3"/>
  <c r="V66" i="3"/>
  <c r="W66" i="3"/>
  <c r="X66" i="3"/>
  <c r="Z66" i="3"/>
  <c r="AA66" i="3"/>
  <c r="AB66" i="3"/>
  <c r="AH66" i="3"/>
  <c r="AI66" i="3"/>
  <c r="AK66" i="3"/>
  <c r="AO66" i="3"/>
  <c r="AP66" i="3"/>
  <c r="AR66" i="3"/>
  <c r="AT66" i="3"/>
  <c r="AU66" i="3"/>
  <c r="AX66" i="3"/>
  <c r="AZ66" i="3"/>
  <c r="BB66" i="3"/>
  <c r="BG66" i="3"/>
  <c r="BH66" i="3"/>
  <c r="BI66" i="3"/>
  <c r="BJ66" i="3"/>
  <c r="BK66" i="3"/>
  <c r="BM66" i="3"/>
  <c r="BN66" i="3"/>
  <c r="BO66" i="3"/>
  <c r="BP66" i="3"/>
  <c r="BQ66" i="3"/>
  <c r="BS66" i="3"/>
  <c r="BT66" i="3"/>
  <c r="BU66" i="3"/>
  <c r="BX66" i="3"/>
  <c r="BZ66" i="3"/>
  <c r="CB66" i="3"/>
  <c r="CD66" i="3"/>
  <c r="CE66" i="3"/>
  <c r="CF66" i="3"/>
  <c r="CG66" i="3"/>
  <c r="F65" i="3"/>
  <c r="H65" i="3"/>
  <c r="I65" i="3"/>
  <c r="J65" i="3"/>
  <c r="K65" i="3"/>
  <c r="L65" i="3"/>
  <c r="M65" i="3"/>
  <c r="Q65" i="3"/>
  <c r="V65" i="3"/>
  <c r="W65" i="3"/>
  <c r="X65" i="3"/>
  <c r="AH65" i="3"/>
  <c r="AI65" i="3"/>
  <c r="AK65" i="3"/>
  <c r="AO65" i="3"/>
  <c r="AP65" i="3"/>
  <c r="AR65" i="3"/>
  <c r="AT65" i="3"/>
  <c r="AU65" i="3"/>
  <c r="AX65" i="3"/>
  <c r="AZ65" i="3"/>
  <c r="BB65" i="3"/>
  <c r="BG65" i="3"/>
  <c r="BH65" i="3"/>
  <c r="BI65" i="3"/>
  <c r="BJ65" i="3"/>
  <c r="BK65" i="3"/>
  <c r="BM65" i="3"/>
  <c r="BN65" i="3"/>
  <c r="BO65" i="3"/>
  <c r="BP65" i="3"/>
  <c r="BQ65" i="3"/>
  <c r="BS65" i="3"/>
  <c r="BT65" i="3"/>
  <c r="BU65" i="3"/>
  <c r="BX65" i="3"/>
  <c r="BZ65" i="3"/>
  <c r="CB65" i="3"/>
  <c r="CD65" i="3"/>
  <c r="CE65" i="3"/>
  <c r="CF65" i="3"/>
  <c r="CG65" i="3"/>
  <c r="F64" i="3"/>
  <c r="H64" i="3"/>
  <c r="I64" i="3"/>
  <c r="J64" i="3"/>
  <c r="K64" i="3"/>
  <c r="L64" i="3"/>
  <c r="M64" i="3"/>
  <c r="N64" i="3"/>
  <c r="P64" i="3"/>
  <c r="Q64" i="3"/>
  <c r="R64" i="3"/>
  <c r="U64" i="3"/>
  <c r="V64" i="3"/>
  <c r="W64" i="3"/>
  <c r="X64" i="3"/>
  <c r="Y64" i="3"/>
  <c r="AA64" i="3"/>
  <c r="AB64" i="3"/>
  <c r="AC64" i="3"/>
  <c r="AH64" i="3"/>
  <c r="AI64" i="3"/>
  <c r="AK64" i="3"/>
  <c r="AO64" i="3"/>
  <c r="AP64" i="3"/>
  <c r="AR64" i="3"/>
  <c r="AT64" i="3"/>
  <c r="AU64" i="3"/>
  <c r="AX64" i="3"/>
  <c r="AZ64" i="3"/>
  <c r="BB64" i="3"/>
  <c r="BG64" i="3"/>
  <c r="BH64" i="3"/>
  <c r="BI64" i="3"/>
  <c r="BJ64" i="3"/>
  <c r="BK64" i="3"/>
  <c r="BM64" i="3"/>
  <c r="BN64" i="3"/>
  <c r="BO64" i="3"/>
  <c r="BP64" i="3"/>
  <c r="BQ64" i="3"/>
  <c r="BS64" i="3"/>
  <c r="BT64" i="3"/>
  <c r="BU64" i="3"/>
  <c r="BX64" i="3"/>
  <c r="BZ64" i="3"/>
  <c r="CB64" i="3"/>
  <c r="CD64" i="3"/>
  <c r="CE64" i="3"/>
  <c r="CF64" i="3"/>
  <c r="CG64" i="3"/>
  <c r="F62" i="3"/>
  <c r="H62" i="3"/>
  <c r="I62" i="3"/>
  <c r="J62" i="3"/>
  <c r="K62" i="3"/>
  <c r="L62" i="3"/>
  <c r="M62" i="3"/>
  <c r="P62" i="3"/>
  <c r="Q62" i="3"/>
  <c r="R62" i="3"/>
  <c r="U62" i="3"/>
  <c r="V62" i="3"/>
  <c r="W62" i="3"/>
  <c r="X62" i="3"/>
  <c r="Z62" i="3"/>
  <c r="AA62" i="3"/>
  <c r="AB62" i="3"/>
  <c r="AC62" i="3"/>
  <c r="AH62" i="3"/>
  <c r="AI62" i="3"/>
  <c r="AK62" i="3"/>
  <c r="AO62" i="3"/>
  <c r="AP62" i="3"/>
  <c r="AR62" i="3"/>
  <c r="AT62" i="3"/>
  <c r="AU62" i="3"/>
  <c r="AX62" i="3"/>
  <c r="AZ62" i="3"/>
  <c r="BB62" i="3"/>
  <c r="BG62" i="3"/>
  <c r="BH62" i="3"/>
  <c r="BI62" i="3"/>
  <c r="BJ62" i="3"/>
  <c r="BK62" i="3"/>
  <c r="BM62" i="3"/>
  <c r="BN62" i="3"/>
  <c r="BO62" i="3"/>
  <c r="BP62" i="3"/>
  <c r="BQ62" i="3"/>
  <c r="BS62" i="3"/>
  <c r="BT62" i="3"/>
  <c r="BU62" i="3"/>
  <c r="BX62" i="3"/>
  <c r="BZ62" i="3"/>
  <c r="CB62" i="3"/>
  <c r="CD62" i="3"/>
  <c r="CE62" i="3"/>
  <c r="CF62" i="3"/>
  <c r="CG62" i="3"/>
  <c r="CI62" i="3"/>
  <c r="CJ62" i="3"/>
  <c r="CK62" i="3"/>
  <c r="CL62" i="3"/>
  <c r="CM62" i="3"/>
  <c r="CN62" i="3"/>
  <c r="F61" i="3"/>
  <c r="H61" i="3"/>
  <c r="I61" i="3"/>
  <c r="J61" i="3"/>
  <c r="K61" i="3"/>
  <c r="L61" i="3"/>
  <c r="M61" i="3"/>
  <c r="P61" i="3"/>
  <c r="Q61" i="3"/>
  <c r="R61" i="3"/>
  <c r="U61" i="3"/>
  <c r="V61" i="3"/>
  <c r="W61" i="3"/>
  <c r="X61" i="3"/>
  <c r="Y61" i="3"/>
  <c r="Z61" i="3"/>
  <c r="AA61" i="3"/>
  <c r="AB61" i="3"/>
  <c r="AC61" i="3"/>
  <c r="AD61" i="3"/>
  <c r="AH61" i="3"/>
  <c r="AI61" i="3"/>
  <c r="AK61" i="3"/>
  <c r="AO61" i="3"/>
  <c r="AP61" i="3"/>
  <c r="AR61" i="3"/>
  <c r="AT61" i="3"/>
  <c r="AU61" i="3"/>
  <c r="AX61" i="3"/>
  <c r="AZ61" i="3"/>
  <c r="BB61" i="3"/>
  <c r="BG61" i="3"/>
  <c r="BH61" i="3"/>
  <c r="BI61" i="3"/>
  <c r="BJ61" i="3"/>
  <c r="BK61" i="3"/>
  <c r="BM61" i="3"/>
  <c r="BN61" i="3"/>
  <c r="BO61" i="3"/>
  <c r="BP61" i="3"/>
  <c r="BQ61" i="3"/>
  <c r="BS61" i="3"/>
  <c r="BT61" i="3"/>
  <c r="BU61" i="3"/>
  <c r="BX61" i="3"/>
  <c r="BZ61" i="3"/>
  <c r="CB61" i="3"/>
  <c r="CD61" i="3"/>
  <c r="CE61" i="3"/>
  <c r="CF61" i="3"/>
  <c r="CG61" i="3"/>
  <c r="CI61" i="3"/>
  <c r="CJ61" i="3"/>
  <c r="CK61" i="3"/>
  <c r="CL61" i="3"/>
  <c r="CM61" i="3"/>
  <c r="CN61" i="3"/>
  <c r="CO61" i="3"/>
  <c r="E66" i="3"/>
  <c r="E65" i="3"/>
  <c r="E62" i="3"/>
  <c r="E64" i="3"/>
  <c r="E59" i="3"/>
  <c r="N64" i="2"/>
  <c r="O64" i="2"/>
  <c r="N63" i="2"/>
  <c r="O63" i="2"/>
  <c r="N62" i="2"/>
  <c r="O62" i="2"/>
  <c r="N61" i="2"/>
  <c r="O61" i="2"/>
  <c r="N60" i="2"/>
  <c r="O60" i="2"/>
  <c r="N59" i="2"/>
  <c r="O59" i="2"/>
  <c r="F64" i="2"/>
  <c r="F61" i="2"/>
  <c r="F60" i="2"/>
  <c r="F63" i="2"/>
  <c r="F62" i="2"/>
  <c r="F59" i="2"/>
  <c r="F58" i="2"/>
  <c r="F57" i="2"/>
  <c r="N57" i="2"/>
  <c r="O57" i="2"/>
  <c r="N58" i="2"/>
  <c r="O58" i="2"/>
  <c r="CI59" i="3"/>
  <c r="CK59" i="3"/>
  <c r="CL59" i="3"/>
  <c r="CM59" i="3"/>
  <c r="CO59" i="3"/>
  <c r="BZ60" i="3"/>
  <c r="CB60" i="3"/>
  <c r="CD60" i="3"/>
  <c r="CE60" i="3"/>
  <c r="CF60" i="3"/>
  <c r="CG60" i="3"/>
  <c r="BZ59" i="3"/>
  <c r="CB59" i="3"/>
  <c r="CD59" i="3"/>
  <c r="CE59" i="3"/>
  <c r="CF59" i="3"/>
  <c r="CG59" i="3"/>
  <c r="BX60" i="3"/>
  <c r="BX59" i="3"/>
  <c r="BT60" i="3"/>
  <c r="BU60" i="3"/>
  <c r="BT59" i="3"/>
  <c r="BU59" i="3"/>
  <c r="BQ60" i="3"/>
  <c r="BP59" i="3"/>
  <c r="BQ59" i="3"/>
  <c r="BM60" i="3"/>
  <c r="BN60" i="3"/>
  <c r="BO60" i="3"/>
  <c r="BP60" i="3"/>
  <c r="BM59" i="3"/>
  <c r="BN59" i="3"/>
  <c r="BO59" i="3"/>
  <c r="BI60" i="3"/>
  <c r="BJ60" i="3"/>
  <c r="BK60" i="3"/>
  <c r="BI59" i="3"/>
  <c r="BJ59" i="3"/>
  <c r="BK59" i="3"/>
  <c r="BH60" i="3"/>
  <c r="BG60" i="3"/>
  <c r="BG59" i="3"/>
  <c r="BH59" i="3"/>
  <c r="BB60" i="3"/>
  <c r="AX60" i="3"/>
  <c r="AZ60" i="3"/>
  <c r="AX59" i="3"/>
  <c r="AZ59" i="3"/>
  <c r="BB59" i="3"/>
  <c r="AU59" i="3"/>
  <c r="AP59" i="3"/>
  <c r="AP60" i="3"/>
  <c r="AR60" i="3"/>
  <c r="AT60" i="3"/>
  <c r="AU60" i="3"/>
  <c r="AR59" i="3"/>
  <c r="AT59" i="3"/>
  <c r="AO60" i="3"/>
  <c r="AO59" i="3"/>
  <c r="AK60" i="3"/>
  <c r="AI60" i="3"/>
  <c r="AI59" i="3"/>
  <c r="AK59" i="3"/>
  <c r="AH60" i="3"/>
  <c r="AH59" i="3"/>
  <c r="V60" i="3"/>
  <c r="W60" i="3"/>
  <c r="X60" i="3"/>
  <c r="Y60" i="3"/>
  <c r="Z60" i="3"/>
  <c r="AA60" i="3"/>
  <c r="AB60" i="3"/>
  <c r="AC60" i="3"/>
  <c r="V59" i="3"/>
  <c r="W59" i="3"/>
  <c r="X59" i="3"/>
  <c r="Y59" i="3"/>
  <c r="Z59" i="3"/>
  <c r="AA59" i="3"/>
  <c r="AB59" i="3"/>
  <c r="AC59" i="3"/>
  <c r="AD59" i="3"/>
  <c r="P60" i="3"/>
  <c r="Q60" i="3"/>
  <c r="R60" i="3"/>
  <c r="U60" i="3"/>
  <c r="P59" i="3"/>
  <c r="Q59" i="3"/>
  <c r="R59" i="3"/>
  <c r="S59" i="3"/>
  <c r="U59" i="3"/>
  <c r="N60" i="3"/>
  <c r="K60" i="3"/>
  <c r="L60" i="3"/>
  <c r="M60" i="3"/>
  <c r="K59" i="3"/>
  <c r="L59" i="3"/>
  <c r="M59" i="3"/>
  <c r="N59" i="3"/>
  <c r="J60" i="3"/>
  <c r="J59" i="3"/>
  <c r="I60" i="3"/>
  <c r="I59" i="3"/>
  <c r="H60" i="3"/>
  <c r="G60" i="3"/>
  <c r="F60" i="3"/>
  <c r="E60" i="3"/>
  <c r="H59" i="3"/>
  <c r="G59" i="3"/>
  <c r="F59" i="3"/>
  <c r="CF32" i="9"/>
  <c r="CG32" i="9"/>
  <c r="CH32" i="9"/>
  <c r="CI32" i="9"/>
  <c r="CJ32" i="9"/>
  <c r="CK32" i="9"/>
  <c r="CE32" i="9"/>
  <c r="BV32" i="9"/>
  <c r="BW32" i="9"/>
  <c r="BX32" i="9"/>
  <c r="BY32" i="9"/>
  <c r="BZ32" i="9"/>
  <c r="CA32" i="9"/>
  <c r="CB32" i="9"/>
  <c r="CC32" i="9"/>
  <c r="BU32" i="9"/>
  <c r="AY32" i="9"/>
  <c r="AZ32" i="9"/>
  <c r="BA32" i="9"/>
  <c r="BB32" i="9"/>
  <c r="BC32" i="9"/>
  <c r="BD32" i="9"/>
  <c r="BE32" i="9"/>
  <c r="BF32" i="9"/>
  <c r="BG32" i="9"/>
  <c r="BH32" i="9"/>
  <c r="BI32" i="9"/>
  <c r="BJ32" i="9"/>
  <c r="BK32" i="9"/>
  <c r="BL32" i="9"/>
  <c r="BM32" i="9"/>
  <c r="BN32" i="9"/>
  <c r="BO32" i="9"/>
  <c r="BP32" i="9"/>
  <c r="BQ32" i="9"/>
  <c r="BR32" i="9"/>
  <c r="BS32" i="9"/>
  <c r="AX32" i="9"/>
  <c r="AU32" i="9"/>
  <c r="AV32" i="9"/>
  <c r="AO32" i="9"/>
  <c r="AP32" i="9"/>
  <c r="AQ32" i="9"/>
  <c r="AR32" i="9"/>
  <c r="AS32" i="9"/>
  <c r="AT32" i="9"/>
  <c r="AN32" i="9"/>
  <c r="AE32" i="9"/>
  <c r="AF32" i="9"/>
  <c r="AG32" i="9"/>
  <c r="AH32" i="9"/>
  <c r="AI32" i="9"/>
  <c r="AJ32" i="9"/>
  <c r="AK32" i="9"/>
  <c r="AL32" i="9"/>
  <c r="X32" i="9"/>
  <c r="Y32" i="9"/>
  <c r="Z32" i="9"/>
  <c r="AA32" i="9"/>
  <c r="AB32" i="9"/>
  <c r="AC32" i="9"/>
  <c r="AD32" i="9"/>
  <c r="W32" i="9"/>
  <c r="V32" i="9"/>
  <c r="R32" i="9"/>
  <c r="S32" i="9"/>
  <c r="T32" i="9"/>
  <c r="U32" i="9"/>
  <c r="Q32" i="9"/>
  <c r="O32" i="9"/>
  <c r="N32" i="9"/>
  <c r="M32" i="9"/>
  <c r="L32" i="9"/>
  <c r="K32" i="9"/>
  <c r="J32" i="9"/>
  <c r="I32" i="9"/>
  <c r="H32" i="9"/>
  <c r="G32" i="9"/>
  <c r="P55" i="4"/>
  <c r="O55" i="4"/>
  <c r="AV55" i="4"/>
  <c r="AU56" i="4"/>
  <c r="AU55" i="4"/>
  <c r="AT56" i="4"/>
  <c r="AT55" i="4"/>
  <c r="AS56" i="4"/>
  <c r="AS55" i="4"/>
  <c r="AQ55" i="4"/>
  <c r="AP56" i="4"/>
  <c r="AP55" i="4"/>
  <c r="AO56" i="4"/>
  <c r="AO55" i="4"/>
  <c r="AN56" i="4"/>
  <c r="AN55" i="4"/>
  <c r="AL55" i="4"/>
  <c r="AK56" i="4"/>
  <c r="AK55" i="4"/>
  <c r="AJ56" i="4"/>
  <c r="AJ55" i="4"/>
  <c r="AI56" i="4"/>
  <c r="AI55" i="4"/>
  <c r="AG55" i="4"/>
  <c r="AE56" i="4"/>
  <c r="AF56" i="4"/>
  <c r="AF55" i="4"/>
  <c r="AE55" i="4"/>
  <c r="AD56" i="4"/>
  <c r="AD55" i="4"/>
  <c r="AB55" i="4"/>
  <c r="AA56" i="4"/>
  <c r="AA55" i="4"/>
  <c r="Z56" i="4"/>
  <c r="Z55" i="4"/>
  <c r="Y56" i="4"/>
  <c r="Y55" i="4"/>
  <c r="W55" i="4"/>
  <c r="V56" i="4"/>
  <c r="V55" i="4"/>
  <c r="U56" i="4"/>
  <c r="U55" i="4"/>
  <c r="T56" i="4"/>
  <c r="T55" i="4"/>
  <c r="R55" i="4"/>
  <c r="Q56" i="4"/>
  <c r="Q55" i="4"/>
  <c r="P56" i="4"/>
  <c r="O56" i="4"/>
  <c r="M55" i="4"/>
  <c r="L56" i="4"/>
  <c r="L55" i="4"/>
  <c r="K56" i="4"/>
  <c r="K55" i="4"/>
  <c r="J56" i="4"/>
  <c r="J55" i="4"/>
  <c r="G56" i="4"/>
  <c r="G55" i="4"/>
  <c r="F56" i="4"/>
  <c r="F55" i="4"/>
  <c r="E56" i="4"/>
</calcChain>
</file>

<file path=xl/sharedStrings.xml><?xml version="1.0" encoding="utf-8"?>
<sst xmlns="http://schemas.openxmlformats.org/spreadsheetml/2006/main" count="3573" uniqueCount="443">
  <si>
    <t>Model Year</t>
  </si>
  <si>
    <t>Make</t>
  </si>
  <si>
    <t>Model</t>
  </si>
  <si>
    <t>VIN</t>
  </si>
  <si>
    <t>Date of Manufacturer</t>
  </si>
  <si>
    <t>Vehicle Type</t>
  </si>
  <si>
    <t>Seat Material</t>
  </si>
  <si>
    <t>Passenger</t>
  </si>
  <si>
    <t>MPV</t>
  </si>
  <si>
    <t>Truck</t>
  </si>
  <si>
    <t>Other</t>
  </si>
  <si>
    <t>Cloth</t>
  </si>
  <si>
    <t>Leather</t>
  </si>
  <si>
    <t>Length</t>
  </si>
  <si>
    <t>Width</t>
  </si>
  <si>
    <t>Depth</t>
  </si>
  <si>
    <t>* measurements taken in millimeters, mm</t>
  </si>
  <si>
    <t>Set and record the position of each adjustment feature set at the prescribed angle/position used in the respective NCAP test.</t>
  </si>
  <si>
    <t>Vehicle</t>
  </si>
  <si>
    <t>Height (mm)</t>
  </si>
  <si>
    <t>Tilt (°)</t>
  </si>
  <si>
    <t>Seat Bottom</t>
  </si>
  <si>
    <t>Head Restraint</t>
  </si>
  <si>
    <t>Adjustable? (Y/N)</t>
  </si>
  <si>
    <t>Removable? (Y/N)</t>
  </si>
  <si>
    <t>Location of inclinometer</t>
  </si>
  <si>
    <t>The latchplate and buckle assembly in a buckled configuration with the SGMF installed.</t>
  </si>
  <si>
    <t>Any warning or instruction about the use of the restraint system with a child restraint.</t>
  </si>
  <si>
    <t>Each belt anchor, including shoulder belt anchors, if applicable (photo should be as close up as possible but include the entire visible anchor area and the SGMF in the view).</t>
  </si>
  <si>
    <t>Each lower anchor (photo should include the lower anchors and the SGMF in the view).</t>
  </si>
  <si>
    <t xml:space="preserve">Each tether anchor in relation to the applicable seating location.  </t>
  </si>
  <si>
    <r>
      <t xml:space="preserve">Close-up view of each </t>
    </r>
    <r>
      <rPr>
        <b/>
        <sz val="11"/>
        <color theme="1"/>
        <rFont val="Calibri"/>
        <family val="2"/>
        <scheme val="minor"/>
      </rPr>
      <t>exposed</t>
    </r>
    <r>
      <rPr>
        <sz val="11"/>
        <color theme="1"/>
        <rFont val="Calibri"/>
        <family val="2"/>
        <scheme val="minor"/>
      </rPr>
      <t xml:space="preserve"> tether anchor.</t>
    </r>
  </si>
  <si>
    <t>Front view of each head restraint, if adjustable, in relation to the applicable seating position.</t>
  </si>
  <si>
    <t>Side view of armrest (with door closed) through opposite side of vehicle.</t>
  </si>
  <si>
    <t>The seat back cushion and seat pan cushion after their removal from the seat frame (photos should show top (with all points visible), bottom, side, front, and rear views of each cushion).</t>
  </si>
  <si>
    <t>Seat frame with the cushions removed.</t>
  </si>
  <si>
    <t>Any areas in which a problem occurred while taking a measurement.</t>
  </si>
  <si>
    <t xml:space="preserve">Close-up view of each pair of lower anchors  (photo should show the lower anchors in relation to any forms of labeling (button or tag)).  If appropriate, a close-up view of the related button or tag should also be provided. </t>
  </si>
  <si>
    <r>
      <t xml:space="preserve">Close-up view of each </t>
    </r>
    <r>
      <rPr>
        <b/>
        <sz val="11"/>
        <color theme="1"/>
        <rFont val="Calibri"/>
        <family val="2"/>
        <scheme val="minor"/>
      </rPr>
      <t>unexposed</t>
    </r>
    <r>
      <rPr>
        <sz val="11"/>
        <color theme="1"/>
        <rFont val="Calibri"/>
        <family val="2"/>
        <scheme val="minor"/>
      </rPr>
      <t xml:space="preserve"> tether anchor (photo should adequately show any labeling).</t>
    </r>
  </si>
  <si>
    <t>Close-up view of location of seat belt stalk in relation to LATCH lower anchors (photo should adequately show overlapping or interference if present).</t>
  </si>
  <si>
    <t>Front view of overlapping lower anchorages, if present.</t>
  </si>
  <si>
    <t xml:space="preserve">Front view of created LATCH positions, if possible.  </t>
  </si>
  <si>
    <t>Vehicle Rear Seat Study Data Template</t>
  </si>
  <si>
    <t>Present (Y/N)</t>
  </si>
  <si>
    <t>Position (°)</t>
  </si>
  <si>
    <t>mm up from full down</t>
  </si>
  <si>
    <t>(units___)</t>
  </si>
  <si>
    <t>All directions are from the vantage point of a person sitting, facing forward.</t>
  </si>
  <si>
    <t>Dimension  Measurements &amp; Comments</t>
  </si>
  <si>
    <t>Angle (°)</t>
  </si>
  <si>
    <t>Length (mm)</t>
  </si>
  <si>
    <t>Seat back</t>
  </si>
  <si>
    <t>Width (bolsters included) mm</t>
  </si>
  <si>
    <t>Width (no bolsters included) (mm)</t>
  </si>
  <si>
    <t>Width (bolsters included) (mm)</t>
  </si>
  <si>
    <t>A</t>
  </si>
  <si>
    <t>B</t>
  </si>
  <si>
    <t>C</t>
  </si>
  <si>
    <t>D</t>
  </si>
  <si>
    <t>E</t>
  </si>
  <si>
    <t>Forward of point A along SGMF to front edge of seat</t>
  </si>
  <si>
    <t>Measured on SGMF</t>
  </si>
  <si>
    <t>Above pt. A along SGMF to top of headrest in lowest position</t>
  </si>
  <si>
    <t>Above pt. A along SGMF to top of seat, w/o headrest</t>
  </si>
  <si>
    <t>Exact Dimensions of 2' x 4" SGMF</t>
  </si>
  <si>
    <t>To the right of centerline of SGMF</t>
  </si>
  <si>
    <t>Buckle side? (Y/N)</t>
  </si>
  <si>
    <t>Right</t>
  </si>
  <si>
    <t>Location</t>
  </si>
  <si>
    <t>Seat mounted</t>
  </si>
  <si>
    <t>Floor mounted</t>
  </si>
  <si>
    <t>Forward/Aft of point A</t>
  </si>
  <si>
    <t>Above/Below point A</t>
  </si>
  <si>
    <t>Left</t>
  </si>
  <si>
    <t>Buckle Stalk</t>
  </si>
  <si>
    <t>location1</t>
  </si>
  <si>
    <t>Forward</t>
  </si>
  <si>
    <t>Aft</t>
  </si>
  <si>
    <t>Above</t>
  </si>
  <si>
    <t>Below</t>
  </si>
  <si>
    <t>Shoulder Belt</t>
  </si>
  <si>
    <t>lapbeltloc</t>
  </si>
  <si>
    <t>Side/Rear wall</t>
  </si>
  <si>
    <t>vehicle type</t>
  </si>
  <si>
    <t>Seat material</t>
  </si>
  <si>
    <t>Right or Left of point A</t>
  </si>
  <si>
    <t>Forward or Aft of point A</t>
  </si>
  <si>
    <t>Above or below point A</t>
  </si>
  <si>
    <t>Roof mounted</t>
  </si>
  <si>
    <t>Package (hat) shelf mounted</t>
  </si>
  <si>
    <t>Side post mounted</t>
  </si>
  <si>
    <t>Retractor</t>
  </si>
  <si>
    <t>Retractor Type</t>
  </si>
  <si>
    <t>Latchplate Type</t>
  </si>
  <si>
    <t>retrloc</t>
  </si>
  <si>
    <t>Shoulder belt</t>
  </si>
  <si>
    <t>Lap belt</t>
  </si>
  <si>
    <t>Both</t>
  </si>
  <si>
    <t>No retractor</t>
  </si>
  <si>
    <t>retrtype</t>
  </si>
  <si>
    <t>ELR</t>
  </si>
  <si>
    <t>ALR</t>
  </si>
  <si>
    <t>Switchable</t>
  </si>
  <si>
    <t>None</t>
  </si>
  <si>
    <t>retrlatch</t>
  </si>
  <si>
    <t>Locking</t>
  </si>
  <si>
    <t>Sliding</t>
  </si>
  <si>
    <t>Sewn-on</t>
  </si>
  <si>
    <t>Lower Anchor Position</t>
  </si>
  <si>
    <t>Lap Belt Anchor</t>
  </si>
  <si>
    <t>Seat Back Cushion</t>
  </si>
  <si>
    <t>Seat Pan Cushion</t>
  </si>
  <si>
    <t>Seat Back</t>
  </si>
  <si>
    <t>Aft of rear edge of ruler at point A</t>
  </si>
  <si>
    <t>Above/ Below point A</t>
  </si>
  <si>
    <t>To the left of centerline of SGMF</t>
  </si>
  <si>
    <t>Tether Anchor</t>
  </si>
  <si>
    <t>Distance to tether anchor (mm)</t>
  </si>
  <si>
    <t>Tether routed over head restraint when in lowest position (or head restraint non-adjustable)</t>
  </si>
  <si>
    <t>Tether routed under head restraint when in highest position</t>
  </si>
  <si>
    <t>Right or left of point A</t>
  </si>
  <si>
    <t>Package (hat) shelf</t>
  </si>
  <si>
    <t>Roof</t>
  </si>
  <si>
    <t>Hatch</t>
  </si>
  <si>
    <t>Under seat pan</t>
  </si>
  <si>
    <t>Width (mm)</t>
  </si>
  <si>
    <t>Vehicle Information</t>
  </si>
  <si>
    <t>Top of Armrest</t>
  </si>
  <si>
    <t>Armrest Angle (°)</t>
  </si>
  <si>
    <t>Lateral</t>
  </si>
  <si>
    <t>Rearmost</t>
  </si>
  <si>
    <t>Forwardmost</t>
  </si>
  <si>
    <t>mm forward of point A</t>
  </si>
  <si>
    <t>Vertical</t>
  </si>
  <si>
    <t>Bottom of Armrest</t>
  </si>
  <si>
    <t>Thickness</t>
  </si>
  <si>
    <t>Lateral Distances from Armrest to Point</t>
  </si>
  <si>
    <t>Vertical Distances from Armrest to Point</t>
  </si>
  <si>
    <t>Height</t>
  </si>
  <si>
    <t>ARMREST</t>
  </si>
  <si>
    <t>WINDOWSILL</t>
  </si>
  <si>
    <t>Seat Bottom Point</t>
  </si>
  <si>
    <t>150 mm Left</t>
  </si>
  <si>
    <t>200 mm Left</t>
  </si>
  <si>
    <t>100 mm Left</t>
  </si>
  <si>
    <t>50 mm Left</t>
  </si>
  <si>
    <t>0 (Center Line)</t>
  </si>
  <si>
    <t>50 mm Right</t>
  </si>
  <si>
    <t>100 mm Right</t>
  </si>
  <si>
    <t>150 mm Right</t>
  </si>
  <si>
    <t>200 mm Right</t>
  </si>
  <si>
    <t>NOTES</t>
  </si>
  <si>
    <t>* all measurements taken in millimeters, mm</t>
  </si>
  <si>
    <t>Seat Back Thickness, mm</t>
  </si>
  <si>
    <t xml:space="preserve">Please record the following observations.  </t>
  </si>
  <si>
    <t>Position Reference</t>
  </si>
  <si>
    <t>FRONT</t>
  </si>
  <si>
    <t>position</t>
  </si>
  <si>
    <t>Top Tether Anchors</t>
  </si>
  <si>
    <t>Position</t>
  </si>
  <si>
    <t>Visible? (Y/N)</t>
  </si>
  <si>
    <t>If no, why not?</t>
  </si>
  <si>
    <t>Labled? (Y/N)</t>
  </si>
  <si>
    <t>If yes, how/what symbol is used?</t>
  </si>
  <si>
    <t>YN</t>
  </si>
  <si>
    <t>No</t>
  </si>
  <si>
    <t>Yes</t>
  </si>
  <si>
    <t>Y/N</t>
  </si>
  <si>
    <t>Are tether guides used (typical for pickups)?  (Y/N)</t>
  </si>
  <si>
    <t>If no, are they covered?</t>
  </si>
  <si>
    <t>If not visible, are multiple steps required to expose the lower anchors?</t>
  </si>
  <si>
    <t>If so, explain (trunk access, fold seatback forward, etc).</t>
  </si>
  <si>
    <t>Anchors Labeled?</t>
  </si>
  <si>
    <t>If yes, labeled with what?</t>
  </si>
  <si>
    <t>Is the dot centered above the anchors?</t>
  </si>
  <si>
    <t>If yes, what does it look like?</t>
  </si>
  <si>
    <t>If yes, does the symbol have contrasting colors? (Y/N)</t>
  </si>
  <si>
    <t>If Labeled with a Dot</t>
  </si>
  <si>
    <t>If Labeled with a Tag</t>
  </si>
  <si>
    <t>What is the size of the tag?</t>
  </si>
  <si>
    <t>What is the diammeter? (mm)</t>
  </si>
  <si>
    <t>Is there a symbol on the dot?</t>
  </si>
  <si>
    <t>For designated center positions with LATCH</t>
  </si>
  <si>
    <t>Do lower anchors for center LATCH position overlap outboard LATCH position(s)? (Y/N)</t>
  </si>
  <si>
    <t>Left Side</t>
  </si>
  <si>
    <t>If yes, lateral distance to center of nearest anchor.  (from centerline of anchors)</t>
  </si>
  <si>
    <t>Right Side</t>
  </si>
  <si>
    <t>If yes for either left of right, would vehicle seat contours affect CRS stability? (Y/N)</t>
  </si>
  <si>
    <t xml:space="preserve">If no, why not?  </t>
  </si>
  <si>
    <t>If yes, distance between anchors (from centerline of anchors).</t>
  </si>
  <si>
    <t>CRS Connectors</t>
  </si>
  <si>
    <t>Is it easy to attach CRS connectors?</t>
  </si>
  <si>
    <t>If no, why not (seat pan or seat back stiffness, clearance around connector, etc)?</t>
  </si>
  <si>
    <t>Is one CRS connector type more difficult to attach than another type?</t>
  </si>
  <si>
    <t>If yes, which type?</t>
  </si>
  <si>
    <t>Can multiple CRS connectors be attached to the left side anchor?</t>
  </si>
  <si>
    <t>If yes, which connectors?</t>
  </si>
  <si>
    <t>Can multiple CRS connectors be attached to the right side anchor?</t>
  </si>
  <si>
    <t>Do the lower anchors overlap with vehicle belt stalks?</t>
  </si>
  <si>
    <t xml:space="preserve">If yes, does the overlapping cause interference?  </t>
  </si>
  <si>
    <t xml:space="preserve">Make </t>
  </si>
  <si>
    <t>If other, describe</t>
  </si>
  <si>
    <t>Dot</t>
  </si>
  <si>
    <t>Tag</t>
  </si>
  <si>
    <t>Rear shelf</t>
  </si>
  <si>
    <t>Cargo area/Trunk floor</t>
  </si>
  <si>
    <t xml:space="preserve">If no, are they covered? </t>
  </si>
  <si>
    <t>Top of seat back</t>
  </si>
  <si>
    <t>Mid of seat back</t>
  </si>
  <si>
    <t>Bottom of seat back</t>
  </si>
  <si>
    <t>Base of the seat</t>
  </si>
  <si>
    <t>LAlabel</t>
  </si>
  <si>
    <t>Location of tether anchor</t>
  </si>
  <si>
    <t>tethloc1</t>
  </si>
  <si>
    <t>If they are covered, describe.</t>
  </si>
  <si>
    <t>Are multiple steps required to access the top tether?</t>
  </si>
  <si>
    <t xml:space="preserve">Can cargo hooks cause confusion? </t>
  </si>
  <si>
    <t>Visibile? (Y/N)</t>
  </si>
  <si>
    <t>If covered, describe what is covering it.</t>
  </si>
  <si>
    <t>Right/ Left</t>
  </si>
  <si>
    <t>Head Restraint Centerline</t>
  </si>
  <si>
    <t>To the right/left of seat center-line</t>
  </si>
  <si>
    <t>If other, explain</t>
  </si>
  <si>
    <t>Vehicle Make &amp; Model</t>
  </si>
  <si>
    <t>Forward/Aft</t>
  </si>
  <si>
    <t>Fore/Aft distance from point A</t>
  </si>
  <si>
    <t>Vertical distance from point A</t>
  </si>
  <si>
    <t>Lateral distance from shoulder belt anchor point to point A</t>
  </si>
  <si>
    <t>Fore/Aft distance to point A</t>
  </si>
  <si>
    <t>shouldloc3</t>
  </si>
  <si>
    <t>tethanchloc2</t>
  </si>
  <si>
    <t>Lateral distance from point A</t>
  </si>
  <si>
    <t>Lateral distance to point A</t>
  </si>
  <si>
    <t>Sections of the owner's manual containing head restraint use with CRS and also LATCH locations.</t>
  </si>
  <si>
    <t>Front view of each seat position that is being measured with the SGMF installed.</t>
  </si>
  <si>
    <t>Front and side veiw of each seat position to be measured.</t>
  </si>
  <si>
    <r>
      <t xml:space="preserve">Measurements will require the removal of the seat cushion from the frame.  Please ensure that all previous </t>
    </r>
    <r>
      <rPr>
        <b/>
        <sz val="11"/>
        <color theme="1"/>
        <rFont val="Calibri"/>
        <family val="2"/>
        <scheme val="minor"/>
      </rPr>
      <t>measurements</t>
    </r>
    <r>
      <rPr>
        <sz val="11"/>
        <color theme="1"/>
        <rFont val="Calibri"/>
        <family val="2"/>
        <scheme val="minor"/>
      </rPr>
      <t xml:space="preserve"> and </t>
    </r>
    <r>
      <rPr>
        <b/>
        <sz val="11"/>
        <color theme="1"/>
        <rFont val="Calibri"/>
        <family val="2"/>
        <scheme val="minor"/>
      </rPr>
      <t>photos</t>
    </r>
    <r>
      <rPr>
        <sz val="11"/>
        <color theme="1"/>
        <rFont val="Calibri"/>
        <family val="2"/>
        <scheme val="minor"/>
      </rPr>
      <t xml:space="preserve"> have been adequately taken prior to removing the seat cushion.  Please note any issues that arise when taking measurements in the notes section at the bottom of the table.  </t>
    </r>
  </si>
  <si>
    <t xml:space="preserve">Measurements will require the removal of the seat cushion from the frame.  Please ensure that all previous measurements and photos have been adequately taken prior to removing the cushion.  Please note any issues that arise when taking measurements in the notes section at the bottom of the table.  </t>
  </si>
  <si>
    <t xml:space="preserve"> If yes, explain.</t>
  </si>
  <si>
    <t xml:space="preserve"> If yes, explain and list where located.</t>
  </si>
  <si>
    <t>If no, what lateral distance is it to anchor?</t>
  </si>
  <si>
    <t>Vertical distance from center of dot to center of anchor?</t>
  </si>
  <si>
    <t>Vertical distance from the center of tag to seat bight?</t>
  </si>
  <si>
    <t>If a designated center LATCH position is not available, can outboard anchors be used to create a center LATCH position?</t>
  </si>
  <si>
    <t>Seatback Recline Angle</t>
  </si>
  <si>
    <t>Vertical distance from floor to underside of seat pan at centerline</t>
  </si>
  <si>
    <t>Length from anchor to top of buckle</t>
  </si>
  <si>
    <t>Lateral distance to right of centerline of SGMF</t>
  </si>
  <si>
    <t>Lateral distance to left of centerline of SGMF</t>
  </si>
  <si>
    <t>Latchplate</t>
  </si>
  <si>
    <t>Bracket width</t>
  </si>
  <si>
    <t>Lateral distance between center of right and left lower anchors</t>
  </si>
  <si>
    <t>Armrest Length</t>
  </si>
  <si>
    <t>X</t>
  </si>
  <si>
    <t>For center seats, is it necessary to connect two buckles to form the lap belt portion?</t>
  </si>
  <si>
    <t>Type of connectors</t>
  </si>
  <si>
    <t>Side view of front seat back in relation to rear seat when front seat back angle is set to the nominal design position.</t>
  </si>
  <si>
    <t>Side view of front seat back in relation to rear seat when front seat back angle is set to the forward-most locking position or 0 degrees, whichever is greater.</t>
  </si>
  <si>
    <t>Recline angle of the front seat back</t>
  </si>
  <si>
    <t>Location of the inclinometer, distance above bottom of the seat back</t>
  </si>
  <si>
    <t>Front seat track length</t>
  </si>
  <si>
    <t>Rear Seat Clearance</t>
  </si>
  <si>
    <t>Nominal Seat Angle</t>
  </si>
  <si>
    <t>Forward-most Front Seat Back Angle</t>
  </si>
  <si>
    <t>Photographs to be taken</t>
  </si>
  <si>
    <t>Rear Seat Adjustment</t>
  </si>
  <si>
    <t>Nominal Seat Position</t>
  </si>
  <si>
    <t>Seating Position</t>
  </si>
  <si>
    <t>Lateral distance between buckle anchor and lap belt anchor</t>
  </si>
  <si>
    <t>Seating Poistion</t>
  </si>
  <si>
    <t>N/A</t>
  </si>
  <si>
    <t>RL</t>
  </si>
  <si>
    <t>AB</t>
  </si>
  <si>
    <t>Seat Position Reference</t>
  </si>
  <si>
    <t>MGA</t>
  </si>
  <si>
    <t>Karco</t>
  </si>
  <si>
    <t>Calspan</t>
  </si>
  <si>
    <t>Toyota</t>
  </si>
  <si>
    <t>Ford</t>
  </si>
  <si>
    <t xml:space="preserve">Cadillac </t>
  </si>
  <si>
    <t>Hyundai</t>
  </si>
  <si>
    <t xml:space="preserve">Toyota </t>
  </si>
  <si>
    <t>Buick</t>
  </si>
  <si>
    <t>BMW</t>
  </si>
  <si>
    <t>Subaru</t>
  </si>
  <si>
    <t>Tundra Crew</t>
  </si>
  <si>
    <t>Fusion</t>
  </si>
  <si>
    <t>Tundra Ext.</t>
  </si>
  <si>
    <t>Taurus</t>
  </si>
  <si>
    <t>SRX</t>
  </si>
  <si>
    <t>Genesis</t>
  </si>
  <si>
    <t>Prius</t>
  </si>
  <si>
    <t>Lacrosse</t>
  </si>
  <si>
    <t>328i</t>
  </si>
  <si>
    <t>Outback</t>
  </si>
  <si>
    <t>5TFDW5F17AX097381</t>
  </si>
  <si>
    <t>3FAHP0GA6AR117490</t>
  </si>
  <si>
    <t>5TFUW5F15AX094611</t>
  </si>
  <si>
    <t>1FAHP2HW7AG108035</t>
  </si>
  <si>
    <t>3GYFNDEY6AS512335</t>
  </si>
  <si>
    <t>KMHHT6KD7AU011063</t>
  </si>
  <si>
    <t>Lab</t>
  </si>
  <si>
    <t>Test Facility</t>
  </si>
  <si>
    <t>Recorded by</t>
  </si>
  <si>
    <t>Ben Williams/Jessica Gall</t>
  </si>
  <si>
    <t>Mustang</t>
  </si>
  <si>
    <t>Honda</t>
  </si>
  <si>
    <t>Insight</t>
  </si>
  <si>
    <t xml:space="preserve">Lexus </t>
  </si>
  <si>
    <t>RX350</t>
  </si>
  <si>
    <t>KMHHT6KD7AU011064</t>
  </si>
  <si>
    <t>KMHHT6KD7AU011065</t>
  </si>
  <si>
    <t>KMHHT6KD7AU011066</t>
  </si>
  <si>
    <t>KMHHT6KD7AU011067</t>
  </si>
  <si>
    <t>KMHHT6KD7AU011068</t>
  </si>
  <si>
    <t>KMHHT6KD7AU011069</t>
  </si>
  <si>
    <t>KMHHT6KD7AU011070</t>
  </si>
  <si>
    <t>KMHHT6KD7AU011071</t>
  </si>
  <si>
    <t>Direction</t>
  </si>
  <si>
    <t>Back</t>
  </si>
  <si>
    <t>Cadillac</t>
  </si>
  <si>
    <t>Lexus</t>
  </si>
  <si>
    <t xml:space="preserve">Buick </t>
  </si>
  <si>
    <t>Tunda Crew</t>
  </si>
  <si>
    <t>AFT</t>
  </si>
  <si>
    <t>ABOVE</t>
  </si>
  <si>
    <t>n/a</t>
  </si>
  <si>
    <t>below</t>
  </si>
  <si>
    <t>Rear wall</t>
  </si>
  <si>
    <t xml:space="preserve">Honda </t>
  </si>
  <si>
    <t xml:space="preserve">Tundra Crew </t>
  </si>
  <si>
    <t xml:space="preserve">Ford </t>
  </si>
  <si>
    <t>Tundra Ext</t>
  </si>
  <si>
    <t>plastic flip</t>
  </si>
  <si>
    <t>Center console</t>
  </si>
  <si>
    <t>hook</t>
  </si>
  <si>
    <t>diagram</t>
  </si>
  <si>
    <t>CRS</t>
  </si>
  <si>
    <t>behind seat</t>
  </si>
  <si>
    <t>Plastic Flip</t>
  </si>
  <si>
    <t>against manual</t>
  </si>
  <si>
    <t>middle seat not designed for any passenger</t>
  </si>
  <si>
    <t>mounted below seat coushin</t>
  </si>
  <si>
    <t>Plastic flip</t>
  </si>
  <si>
    <t>velcro fabric Tag</t>
  </si>
  <si>
    <t>peal back fabric to attach to anchor</t>
  </si>
  <si>
    <t>fold down seat and remove cover</t>
  </si>
  <si>
    <t>Above and Below anchor</t>
  </si>
  <si>
    <t>truck cab wall</t>
  </si>
  <si>
    <t>Matthew Hubbard/Denver S.</t>
  </si>
  <si>
    <t>Chevrolet</t>
  </si>
  <si>
    <t>Kia</t>
  </si>
  <si>
    <t>Mazda</t>
  </si>
  <si>
    <t>Mercedes</t>
  </si>
  <si>
    <t>Camaro</t>
  </si>
  <si>
    <t>Forte</t>
  </si>
  <si>
    <t>HS 250h</t>
  </si>
  <si>
    <t>Mazda 3</t>
  </si>
  <si>
    <t>2G1FB1EV6A9104491</t>
  </si>
  <si>
    <t>KNAFT4A20A5049516</t>
  </si>
  <si>
    <t>5THBB1B1A1A2002357</t>
  </si>
  <si>
    <t>JM1BL1SG3A1131600</t>
  </si>
  <si>
    <t>WDDHF8HBXAA048239</t>
  </si>
  <si>
    <t>Seat Geometry Measuring Fixture Dimensions</t>
  </si>
  <si>
    <t>E350 4Matic</t>
  </si>
  <si>
    <t>Nissan</t>
  </si>
  <si>
    <t>Rogue</t>
  </si>
  <si>
    <t>Soul</t>
  </si>
  <si>
    <t>Genesis Coupe</t>
  </si>
  <si>
    <t>Honda CR-V</t>
  </si>
  <si>
    <t>Transit Connect</t>
  </si>
  <si>
    <t>Equinox</t>
  </si>
  <si>
    <t>CR-V</t>
  </si>
  <si>
    <t>E340 4Matic</t>
  </si>
  <si>
    <t>Headrest post</t>
  </si>
  <si>
    <t>33.4 forward of vertical</t>
  </si>
  <si>
    <t>7.8 forward of vertical</t>
  </si>
  <si>
    <t>9.1 forward of vertical</t>
  </si>
  <si>
    <t>Headrest Post</t>
  </si>
  <si>
    <t>.9 Forward of vertical</t>
  </si>
  <si>
    <t>Could not move seat</t>
  </si>
  <si>
    <t>above</t>
  </si>
  <si>
    <t>Mercedes-Benz</t>
  </si>
  <si>
    <t>E350 4 Matic</t>
  </si>
  <si>
    <t xml:space="preserve">There is a metal sheet on seat back. </t>
  </si>
  <si>
    <t>Distances are measured as thickness of the cushion to the metal sheeting.</t>
  </si>
  <si>
    <t>Cover</t>
  </si>
  <si>
    <t>Plastice Cover</t>
  </si>
  <si>
    <t>Tether Icon</t>
  </si>
  <si>
    <t>Lift Cover</t>
  </si>
  <si>
    <t>Cloth slit covering anchor</t>
  </si>
  <si>
    <t>Cover moves out of the way</t>
  </si>
  <si>
    <t>CRS diagram</t>
  </si>
  <si>
    <t>There is not a designated center seat</t>
  </si>
  <si>
    <t>All</t>
  </si>
  <si>
    <t>Plastic cover</t>
  </si>
  <si>
    <t>Tether icon</t>
  </si>
  <si>
    <t>Lift cover</t>
  </si>
  <si>
    <t>Interference is possible</t>
  </si>
  <si>
    <t>Seat bight hides latch</t>
  </si>
  <si>
    <t>Plastic Cover</t>
  </si>
  <si>
    <t>Plastic and rubber cover</t>
  </si>
  <si>
    <t>Cover moves out of the way when attaching</t>
  </si>
  <si>
    <t>Small and large hooks, CRS cannot</t>
  </si>
  <si>
    <t>Jerry Goupil/Bob Bilz</t>
  </si>
  <si>
    <t>2CNFLCEW1A6224978</t>
  </si>
  <si>
    <t>NM0KS9BN2AT012275</t>
  </si>
  <si>
    <t>5J6RE4H35AL002948</t>
  </si>
  <si>
    <t>KMHHT6KD8AU01170</t>
  </si>
  <si>
    <t>KNDJT2A16A7030594</t>
  </si>
  <si>
    <t>JN8AS5MV7AW104103</t>
  </si>
  <si>
    <t>Horizontal distance from 22.5 inches above point A to back of front seat</t>
  </si>
  <si>
    <t>Hits the center of Head Restraint</t>
  </si>
  <si>
    <t>Does not hit seat or head restraint</t>
  </si>
  <si>
    <t>655 @ 16.5"</t>
  </si>
  <si>
    <t>715 @ 16.5"</t>
  </si>
  <si>
    <t>Inbetween HR and Seat</t>
  </si>
  <si>
    <t>In between HR and seat</t>
  </si>
  <si>
    <r>
      <t>Hits HR at NCAP recline and hit seat at 0</t>
    </r>
    <r>
      <rPr>
        <sz val="10"/>
        <color theme="1"/>
        <rFont val="Calibri"/>
        <family val="2"/>
      </rPr>
      <t>°</t>
    </r>
  </si>
  <si>
    <t>See Photo - Arm rest ends below seat cushion</t>
  </si>
  <si>
    <t>Baby Seat &amp; Anchor</t>
  </si>
  <si>
    <t>Baby &amp; Anchor</t>
  </si>
  <si>
    <t>Can't move HR</t>
  </si>
  <si>
    <t>left-slight</t>
  </si>
  <si>
    <t>Baby Seat</t>
  </si>
  <si>
    <t>Slight</t>
  </si>
  <si>
    <t>Lift off Cover</t>
  </si>
  <si>
    <t>Utilizes the anchors of outboard seats</t>
  </si>
  <si>
    <t>Lower Anchors</t>
  </si>
  <si>
    <t>SureLatch, Push Button, Narrow, &amp; Wide</t>
  </si>
  <si>
    <t>All but Push Button</t>
  </si>
  <si>
    <t>Notes</t>
  </si>
  <si>
    <t>OVERALL AVERAGES</t>
  </si>
  <si>
    <t>OVERALL AVERAGE</t>
  </si>
  <si>
    <t>Passenger Average</t>
  </si>
  <si>
    <t>MPV Average</t>
  </si>
  <si>
    <t>Truck Average</t>
  </si>
  <si>
    <t>Passegner Average</t>
  </si>
  <si>
    <t>Seat Bottom Adjustment</t>
  </si>
  <si>
    <t>Head Restraint Adjustment</t>
  </si>
  <si>
    <t>No Armrest</t>
  </si>
  <si>
    <t>Cover Sheet</t>
  </si>
  <si>
    <t xml:space="preserve">This spreadsheet contains the data for the 24 Model Year (MY) 2010 vehicles surveyed for the Vehicle Rear Seat Study performed in 2010.  It includes measurements and observations made for the vehicle's rear seat geometry, lower anchor and tether systems, and seat belt systems.  Photos for the last tab titled, "Photograph Checklist" are in a separate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</si>
</sst>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12" x14ac:knownFonts="1">
    <font>
      <sz val="11"/>
      <color theme="1"/>
      <name val="Calibri"/>
      <family val="2"/>
      <scheme val="minor"/>
    </font>
    <font>
      <b/>
      <sz val="11"/>
      <color theme="1"/>
      <name val="Calibri"/>
      <family val="2"/>
      <scheme val="minor"/>
    </font>
    <font>
      <i/>
      <sz val="10"/>
      <color rgb="FFFF0000"/>
      <name val="Calibri"/>
      <family val="2"/>
      <scheme val="minor"/>
    </font>
    <font>
      <b/>
      <sz val="18"/>
      <color theme="1"/>
      <name val="Calibri"/>
      <family val="2"/>
      <scheme val="minor"/>
    </font>
    <font>
      <sz val="10"/>
      <color theme="1"/>
      <name val="Calibri"/>
      <family val="2"/>
      <scheme val="minor"/>
    </font>
    <font>
      <sz val="10"/>
      <color rgb="FFFF0000"/>
      <name val="Calibri"/>
      <family val="2"/>
      <scheme val="minor"/>
    </font>
    <font>
      <sz val="9"/>
      <color theme="1"/>
      <name val="Calibri"/>
      <family val="2"/>
      <scheme val="minor"/>
    </font>
    <font>
      <b/>
      <sz val="24"/>
      <color theme="1"/>
      <name val="Calibri"/>
      <family val="2"/>
      <scheme val="minor"/>
    </font>
    <font>
      <b/>
      <sz val="12"/>
      <color theme="1"/>
      <name val="Calibri"/>
      <family val="2"/>
      <scheme val="minor"/>
    </font>
    <font>
      <sz val="10"/>
      <name val="Calibri"/>
      <family val="2"/>
      <scheme val="minor"/>
    </font>
    <font>
      <sz val="10"/>
      <color theme="1"/>
      <name val="Calibri"/>
      <family val="2"/>
    </font>
    <font>
      <b/>
      <sz val="10"/>
      <color theme="1"/>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C00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indexed="64"/>
      </right>
      <top/>
      <bottom/>
      <diagonal/>
    </border>
    <border>
      <left style="thin">
        <color auto="1"/>
      </left>
      <right style="thin">
        <color auto="1"/>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medium">
        <color indexed="64"/>
      </bottom>
      <diagonal/>
    </border>
    <border>
      <left/>
      <right style="thin">
        <color auto="1"/>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auto="1"/>
      </left>
      <right/>
      <top style="medium">
        <color indexed="64"/>
      </top>
      <bottom/>
      <diagonal/>
    </border>
    <border>
      <left/>
      <right/>
      <top style="medium">
        <color indexed="64"/>
      </top>
      <bottom/>
      <diagonal/>
    </border>
    <border>
      <left style="thin">
        <color auto="1"/>
      </left>
      <right/>
      <top style="thin">
        <color auto="1"/>
      </top>
      <bottom style="medium">
        <color indexed="64"/>
      </bottom>
      <diagonal/>
    </border>
    <border>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style="thin">
        <color auto="1"/>
      </right>
      <top style="thin">
        <color auto="1"/>
      </top>
      <bottom style="double">
        <color indexed="64"/>
      </bottom>
      <diagonal/>
    </border>
  </borders>
  <cellStyleXfs count="1">
    <xf numFmtId="0" fontId="0" fillId="0" borderId="0"/>
  </cellStyleXfs>
  <cellXfs count="439">
    <xf numFmtId="0" fontId="0" fillId="0" borderId="0" xfId="0"/>
    <xf numFmtId="0" fontId="0" fillId="0" borderId="0" xfId="0"/>
    <xf numFmtId="0" fontId="0" fillId="0" borderId="10" xfId="0" applyBorder="1" applyAlignment="1"/>
    <xf numFmtId="0" fontId="0" fillId="0" borderId="10" xfId="0" applyBorder="1"/>
    <xf numFmtId="0" fontId="0" fillId="0" borderId="0" xfId="0"/>
    <xf numFmtId="0" fontId="0" fillId="0" borderId="10" xfId="0" applyBorder="1"/>
    <xf numFmtId="0" fontId="0" fillId="0" borderId="0" xfId="0" applyBorder="1"/>
    <xf numFmtId="0" fontId="0" fillId="0" borderId="0" xfId="0" applyBorder="1"/>
    <xf numFmtId="0" fontId="1" fillId="0" borderId="10" xfId="0" applyFont="1" applyBorder="1" applyAlignment="1"/>
    <xf numFmtId="0" fontId="0" fillId="3" borderId="0" xfId="0" applyFill="1"/>
    <xf numFmtId="0" fontId="0" fillId="0" borderId="13" xfId="0" applyBorder="1"/>
    <xf numFmtId="0" fontId="0" fillId="0" borderId="0" xfId="0" applyFill="1"/>
    <xf numFmtId="0" fontId="0" fillId="0" borderId="12" xfId="0" applyBorder="1"/>
    <xf numFmtId="0" fontId="0" fillId="0" borderId="10" xfId="0" applyFill="1" applyBorder="1" applyAlignment="1">
      <alignment horizontal="center"/>
    </xf>
    <xf numFmtId="0" fontId="0" fillId="0" borderId="0" xfId="0" applyFill="1" applyAlignment="1">
      <alignment horizontal="center" vertical="distributed"/>
    </xf>
    <xf numFmtId="0" fontId="1" fillId="0" borderId="9" xfId="0" applyFont="1" applyFill="1" applyBorder="1"/>
    <xf numFmtId="0" fontId="0" fillId="0" borderId="9" xfId="0" applyFill="1" applyBorder="1"/>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10" xfId="0" applyBorder="1"/>
    <xf numFmtId="0" fontId="0" fillId="0" borderId="0" xfId="0" applyBorder="1"/>
    <xf numFmtId="0" fontId="0" fillId="0" borderId="10" xfId="0" applyBorder="1"/>
    <xf numFmtId="0" fontId="0" fillId="0" borderId="0" xfId="0" applyBorder="1"/>
    <xf numFmtId="0" fontId="1" fillId="0" borderId="10" xfId="0" applyFont="1" applyBorder="1" applyAlignment="1"/>
    <xf numFmtId="0" fontId="2" fillId="0" borderId="0" xfId="0" applyFont="1" applyBorder="1"/>
    <xf numFmtId="0" fontId="1" fillId="0" borderId="10" xfId="0" applyFont="1" applyBorder="1"/>
    <xf numFmtId="0" fontId="4" fillId="0" borderId="10" xfId="0" applyFont="1" applyBorder="1"/>
    <xf numFmtId="1" fontId="4" fillId="2" borderId="10" xfId="0" applyNumberFormat="1" applyFont="1" applyFill="1" applyBorder="1" applyAlignment="1">
      <alignment horizontal="center" vertical="distributed" wrapText="1"/>
    </xf>
    <xf numFmtId="0" fontId="4" fillId="8" borderId="10" xfId="0" applyFont="1" applyFill="1" applyBorder="1"/>
    <xf numFmtId="0" fontId="4" fillId="8" borderId="10" xfId="0" applyFont="1" applyFill="1" applyBorder="1" applyAlignment="1"/>
    <xf numFmtId="0" fontId="4" fillId="7" borderId="10" xfId="0" applyFont="1" applyFill="1" applyBorder="1"/>
    <xf numFmtId="0" fontId="4" fillId="7" borderId="10" xfId="0" applyFont="1" applyFill="1" applyBorder="1" applyAlignment="1"/>
    <xf numFmtId="0" fontId="4" fillId="10" borderId="10" xfId="0" applyFont="1" applyFill="1" applyBorder="1"/>
    <xf numFmtId="0" fontId="4" fillId="10" borderId="10" xfId="0" applyFont="1" applyFill="1" applyBorder="1" applyAlignment="1"/>
    <xf numFmtId="0" fontId="0" fillId="0" borderId="0" xfId="0" applyFont="1" applyBorder="1"/>
    <xf numFmtId="1" fontId="5" fillId="0" borderId="12" xfId="0" applyNumberFormat="1" applyFont="1" applyBorder="1" applyAlignment="1"/>
    <xf numFmtId="1" fontId="5" fillId="0" borderId="11" xfId="0" applyNumberFormat="1" applyFont="1" applyBorder="1" applyAlignment="1"/>
    <xf numFmtId="1" fontId="5" fillId="0" borderId="9" xfId="0" applyNumberFormat="1" applyFont="1" applyBorder="1" applyAlignment="1"/>
    <xf numFmtId="1" fontId="0" fillId="0" borderId="10" xfId="0" applyNumberFormat="1" applyBorder="1"/>
    <xf numFmtId="1" fontId="0" fillId="0" borderId="0" xfId="0" applyNumberFormat="1" applyBorder="1"/>
    <xf numFmtId="1" fontId="1" fillId="0" borderId="10" xfId="0" applyNumberFormat="1" applyFont="1" applyBorder="1" applyAlignment="1">
      <alignment horizontal="center" vertical="center" wrapText="1"/>
    </xf>
    <xf numFmtId="1" fontId="1" fillId="0" borderId="0" xfId="0" applyNumberFormat="1" applyFont="1" applyBorder="1" applyAlignment="1">
      <alignment horizontal="center"/>
    </xf>
    <xf numFmtId="1" fontId="0" fillId="0" borderId="10" xfId="0" applyNumberFormat="1" applyBorder="1" applyAlignment="1">
      <alignment horizontal="center"/>
    </xf>
    <xf numFmtId="1" fontId="0" fillId="0" borderId="13" xfId="0" applyNumberFormat="1" applyBorder="1" applyAlignment="1">
      <alignment horizontal="center"/>
    </xf>
    <xf numFmtId="1" fontId="0" fillId="0" borderId="13" xfId="0" applyNumberFormat="1" applyFill="1" applyBorder="1" applyAlignment="1">
      <alignment horizontal="center"/>
    </xf>
    <xf numFmtId="1" fontId="0" fillId="0" borderId="10" xfId="0" applyNumberFormat="1" applyFill="1" applyBorder="1" applyAlignment="1">
      <alignment horizontal="center"/>
    </xf>
    <xf numFmtId="1" fontId="0" fillId="2" borderId="10" xfId="0" applyNumberFormat="1" applyFill="1" applyBorder="1" applyAlignment="1">
      <alignment horizontal="center"/>
    </xf>
    <xf numFmtId="1" fontId="0" fillId="9" borderId="10" xfId="0" applyNumberFormat="1" applyFill="1" applyBorder="1" applyAlignment="1">
      <alignment horizontal="center"/>
    </xf>
    <xf numFmtId="1" fontId="0" fillId="9" borderId="13" xfId="0" applyNumberFormat="1" applyFill="1" applyBorder="1" applyAlignment="1">
      <alignment horizontal="center"/>
    </xf>
    <xf numFmtId="1" fontId="0" fillId="9" borderId="0" xfId="0" applyNumberFormat="1" applyFill="1" applyBorder="1"/>
    <xf numFmtId="1" fontId="0" fillId="0" borderId="22" xfId="0" applyNumberFormat="1" applyFill="1" applyBorder="1" applyAlignment="1">
      <alignment horizontal="center"/>
    </xf>
    <xf numFmtId="1" fontId="0" fillId="2" borderId="22" xfId="0" applyNumberFormat="1" applyFill="1" applyBorder="1" applyAlignment="1">
      <alignment horizontal="center"/>
    </xf>
    <xf numFmtId="1" fontId="0" fillId="0" borderId="0" xfId="0" applyNumberFormat="1" applyFill="1" applyBorder="1"/>
    <xf numFmtId="1" fontId="0" fillId="9" borderId="8" xfId="0" applyNumberFormat="1" applyFill="1" applyBorder="1" applyAlignment="1">
      <alignment horizontal="center"/>
    </xf>
    <xf numFmtId="1" fontId="0" fillId="9" borderId="15" xfId="0" applyNumberFormat="1" applyFill="1" applyBorder="1" applyAlignment="1">
      <alignment horizontal="center"/>
    </xf>
    <xf numFmtId="1" fontId="0" fillId="9" borderId="22" xfId="0" applyNumberFormat="1" applyFill="1" applyBorder="1" applyAlignment="1">
      <alignment horizontal="center"/>
    </xf>
    <xf numFmtId="1" fontId="0" fillId="0" borderId="8" xfId="0" applyNumberFormat="1" applyBorder="1" applyAlignment="1">
      <alignment horizontal="center"/>
    </xf>
    <xf numFmtId="1" fontId="0" fillId="0" borderId="15" xfId="0" applyNumberFormat="1" applyFill="1" applyBorder="1" applyAlignment="1">
      <alignment horizontal="center"/>
    </xf>
    <xf numFmtId="1" fontId="0" fillId="0" borderId="8" xfId="0" applyNumberFormat="1" applyFill="1" applyBorder="1" applyAlignment="1">
      <alignment horizontal="center"/>
    </xf>
    <xf numFmtId="1" fontId="0" fillId="2" borderId="8" xfId="0" applyNumberFormat="1" applyFill="1" applyBorder="1" applyAlignment="1">
      <alignment horizontal="center"/>
    </xf>
    <xf numFmtId="1" fontId="0" fillId="6" borderId="8" xfId="0" applyNumberFormat="1" applyFill="1" applyBorder="1" applyAlignment="1">
      <alignment horizontal="center"/>
    </xf>
    <xf numFmtId="1" fontId="0" fillId="6" borderId="0" xfId="0" applyNumberFormat="1" applyFill="1" applyBorder="1"/>
    <xf numFmtId="1" fontId="0" fillId="6" borderId="10" xfId="0" applyNumberFormat="1" applyFill="1" applyBorder="1" applyAlignment="1">
      <alignment horizontal="center"/>
    </xf>
    <xf numFmtId="1" fontId="0" fillId="6" borderId="13" xfId="0" applyNumberFormat="1" applyFill="1" applyBorder="1" applyAlignment="1">
      <alignment horizontal="center"/>
    </xf>
    <xf numFmtId="1" fontId="4" fillId="0" borderId="10" xfId="0" applyNumberFormat="1" applyFont="1" applyBorder="1"/>
    <xf numFmtId="1" fontId="4" fillId="0" borderId="0" xfId="0" applyNumberFormat="1" applyFont="1" applyBorder="1"/>
    <xf numFmtId="1" fontId="4" fillId="0" borderId="12" xfId="0" applyNumberFormat="1" applyFont="1" applyBorder="1"/>
    <xf numFmtId="1" fontId="2" fillId="0" borderId="12" xfId="0" applyNumberFormat="1" applyFont="1" applyBorder="1" applyAlignment="1"/>
    <xf numFmtId="1" fontId="2" fillId="0" borderId="11" xfId="0" applyNumberFormat="1" applyFont="1" applyBorder="1" applyAlignment="1"/>
    <xf numFmtId="1" fontId="2" fillId="0" borderId="9" xfId="0" applyNumberFormat="1" applyFont="1" applyBorder="1" applyAlignment="1"/>
    <xf numFmtId="1" fontId="1" fillId="0" borderId="0" xfId="0" applyNumberFormat="1" applyFont="1" applyBorder="1" applyAlignment="1">
      <alignment vertical="center" wrapText="1"/>
    </xf>
    <xf numFmtId="1" fontId="0" fillId="0" borderId="0" xfId="0" applyNumberFormat="1" applyFont="1" applyBorder="1"/>
    <xf numFmtId="1" fontId="0" fillId="2" borderId="10" xfId="0" applyNumberFormat="1" applyFont="1" applyFill="1" applyBorder="1" applyAlignment="1">
      <alignment horizontal="center" vertical="center" wrapText="1"/>
    </xf>
    <xf numFmtId="1" fontId="0" fillId="2" borderId="12" xfId="0" applyNumberFormat="1" applyFont="1" applyFill="1" applyBorder="1" applyAlignment="1">
      <alignment horizontal="center" vertical="center" wrapText="1"/>
    </xf>
    <xf numFmtId="1" fontId="1" fillId="0" borderId="10" xfId="0" applyNumberFormat="1" applyFont="1" applyBorder="1" applyAlignment="1">
      <alignment horizontal="center"/>
    </xf>
    <xf numFmtId="1" fontId="4" fillId="0" borderId="10" xfId="0" applyNumberFormat="1" applyFont="1" applyFill="1" applyBorder="1" applyAlignment="1">
      <alignment horizontal="center" vertical="distributed" wrapText="1"/>
    </xf>
    <xf numFmtId="1" fontId="4" fillId="2" borderId="10" xfId="0" applyNumberFormat="1" applyFont="1" applyFill="1" applyBorder="1"/>
    <xf numFmtId="1" fontId="4" fillId="2" borderId="12" xfId="0" applyNumberFormat="1" applyFont="1" applyFill="1" applyBorder="1"/>
    <xf numFmtId="1" fontId="4" fillId="2" borderId="0" xfId="0" applyNumberFormat="1" applyFont="1" applyFill="1" applyBorder="1"/>
    <xf numFmtId="1" fontId="4" fillId="9" borderId="10" xfId="0" applyNumberFormat="1" applyFont="1" applyFill="1" applyBorder="1" applyAlignment="1">
      <alignment horizontal="center" vertical="distributed" wrapText="1"/>
    </xf>
    <xf numFmtId="1" fontId="4" fillId="9" borderId="10" xfId="0" applyNumberFormat="1" applyFont="1" applyFill="1" applyBorder="1"/>
    <xf numFmtId="1" fontId="4" fillId="9" borderId="12" xfId="0" applyNumberFormat="1" applyFont="1" applyFill="1" applyBorder="1"/>
    <xf numFmtId="1" fontId="4" fillId="3" borderId="0" xfId="0" applyNumberFormat="1" applyFont="1" applyFill="1" applyBorder="1"/>
    <xf numFmtId="1" fontId="4" fillId="3" borderId="4" xfId="0" applyNumberFormat="1" applyFont="1" applyFill="1" applyBorder="1"/>
    <xf numFmtId="1" fontId="4" fillId="0" borderId="4" xfId="0" applyNumberFormat="1" applyFont="1" applyFill="1" applyBorder="1"/>
    <xf numFmtId="1" fontId="4" fillId="0" borderId="0" xfId="0" applyNumberFormat="1" applyFont="1" applyFill="1" applyBorder="1"/>
    <xf numFmtId="1" fontId="4" fillId="9" borderId="4" xfId="0" applyNumberFormat="1" applyFont="1" applyFill="1" applyBorder="1"/>
    <xf numFmtId="1" fontId="4" fillId="9" borderId="0" xfId="0" applyNumberFormat="1" applyFont="1" applyFill="1" applyBorder="1"/>
    <xf numFmtId="1" fontId="4" fillId="0" borderId="13" xfId="0" applyNumberFormat="1" applyFont="1" applyFill="1" applyBorder="1" applyAlignment="1">
      <alignment horizontal="center" vertical="distributed" wrapText="1"/>
    </xf>
    <xf numFmtId="1" fontId="4" fillId="2" borderId="13" xfId="0" applyNumberFormat="1" applyFont="1" applyFill="1" applyBorder="1" applyAlignment="1">
      <alignment horizontal="center" vertical="distributed" wrapText="1"/>
    </xf>
    <xf numFmtId="1" fontId="4" fillId="9" borderId="13" xfId="0" applyNumberFormat="1" applyFont="1" applyFill="1" applyBorder="1" applyAlignment="1">
      <alignment horizontal="center" vertical="distributed" wrapText="1"/>
    </xf>
    <xf numFmtId="1" fontId="4" fillId="9" borderId="13" xfId="0" applyNumberFormat="1" applyFont="1" applyFill="1" applyBorder="1"/>
    <xf numFmtId="1" fontId="4" fillId="9" borderId="24" xfId="0" applyNumberFormat="1" applyFont="1" applyFill="1" applyBorder="1" applyAlignment="1">
      <alignment horizontal="center" vertical="distributed" wrapText="1"/>
    </xf>
    <xf numFmtId="1" fontId="4" fillId="9" borderId="22" xfId="0" applyNumberFormat="1" applyFont="1" applyFill="1" applyBorder="1" applyAlignment="1">
      <alignment horizontal="center" vertical="distributed" wrapText="1"/>
    </xf>
    <xf numFmtId="1" fontId="4" fillId="9" borderId="22" xfId="0" applyNumberFormat="1" applyFont="1" applyFill="1" applyBorder="1"/>
    <xf numFmtId="1" fontId="4" fillId="0" borderId="8" xfId="0" applyNumberFormat="1" applyFont="1" applyFill="1" applyBorder="1" applyAlignment="1">
      <alignment horizontal="center" vertical="distributed" wrapText="1"/>
    </xf>
    <xf numFmtId="1" fontId="4" fillId="2" borderId="8" xfId="0" applyNumberFormat="1" applyFont="1" applyFill="1" applyBorder="1" applyAlignment="1">
      <alignment horizontal="center" vertical="distributed" wrapText="1"/>
    </xf>
    <xf numFmtId="1" fontId="4" fillId="0" borderId="8" xfId="0" applyNumberFormat="1" applyFont="1" applyBorder="1" applyAlignment="1">
      <alignment horizontal="center" vertical="distributed" wrapText="1"/>
    </xf>
    <xf numFmtId="1" fontId="4" fillId="2" borderId="8" xfId="0" applyNumberFormat="1" applyFont="1" applyFill="1" applyBorder="1"/>
    <xf numFmtId="1" fontId="4" fillId="0" borderId="10" xfId="0" applyNumberFormat="1" applyFont="1" applyBorder="1" applyAlignment="1">
      <alignment horizontal="center" vertical="distributed" wrapText="1"/>
    </xf>
    <xf numFmtId="1" fontId="4" fillId="0" borderId="22" xfId="0" applyNumberFormat="1" applyFont="1" applyFill="1" applyBorder="1" applyAlignment="1">
      <alignment horizontal="center" vertical="distributed" wrapText="1"/>
    </xf>
    <xf numFmtId="1" fontId="4" fillId="2" borderId="22" xfId="0" applyNumberFormat="1" applyFont="1" applyFill="1" applyBorder="1" applyAlignment="1">
      <alignment horizontal="center" vertical="distributed" wrapText="1"/>
    </xf>
    <xf numFmtId="1" fontId="4" fillId="0" borderId="22" xfId="0" applyNumberFormat="1" applyFont="1" applyBorder="1" applyAlignment="1">
      <alignment horizontal="center" vertical="distributed" wrapText="1"/>
    </xf>
    <xf numFmtId="1" fontId="4" fillId="2" borderId="22" xfId="0" applyNumberFormat="1" applyFont="1" applyFill="1" applyBorder="1"/>
    <xf numFmtId="1" fontId="9" fillId="9" borderId="10" xfId="0" applyNumberFormat="1" applyFont="1" applyFill="1" applyBorder="1" applyAlignment="1">
      <alignment horizontal="center" vertical="distributed" wrapText="1"/>
    </xf>
    <xf numFmtId="1" fontId="4" fillId="9" borderId="8" xfId="0" applyNumberFormat="1" applyFont="1" applyFill="1" applyBorder="1"/>
    <xf numFmtId="1" fontId="9" fillId="0" borderId="10" xfId="0" applyNumberFormat="1" applyFont="1" applyFill="1" applyBorder="1" applyAlignment="1">
      <alignment horizontal="center" vertical="distributed" wrapText="1"/>
    </xf>
    <xf numFmtId="1" fontId="4" fillId="6" borderId="8" xfId="0" applyNumberFormat="1" applyFont="1" applyFill="1" applyBorder="1" applyAlignment="1">
      <alignment horizontal="center"/>
    </xf>
    <xf numFmtId="1" fontId="4" fillId="6" borderId="0" xfId="0" applyNumberFormat="1" applyFont="1" applyFill="1" applyBorder="1"/>
    <xf numFmtId="1" fontId="4" fillId="6" borderId="10" xfId="0" applyNumberFormat="1" applyFont="1" applyFill="1" applyBorder="1" applyAlignment="1">
      <alignment horizontal="center"/>
    </xf>
    <xf numFmtId="1" fontId="4" fillId="0" borderId="10" xfId="0" applyNumberFormat="1" applyFont="1" applyBorder="1" applyAlignment="1"/>
    <xf numFmtId="1" fontId="4" fillId="0" borderId="10" xfId="0" applyNumberFormat="1" applyFont="1" applyFill="1" applyBorder="1"/>
    <xf numFmtId="1" fontId="5" fillId="0" borderId="10" xfId="0" applyNumberFormat="1" applyFont="1" applyBorder="1" applyAlignment="1"/>
    <xf numFmtId="1" fontId="0" fillId="0" borderId="0" xfId="0" applyNumberFormat="1" applyFont="1" applyBorder="1" applyAlignment="1">
      <alignment horizontal="center"/>
    </xf>
    <xf numFmtId="1" fontId="0" fillId="0" borderId="10" xfId="0" applyNumberFormat="1" applyFont="1" applyBorder="1" applyAlignment="1">
      <alignment horizontal="center" vertical="center" wrapText="1"/>
    </xf>
    <xf numFmtId="1" fontId="4" fillId="0" borderId="10" xfId="0" applyNumberFormat="1" applyFont="1" applyFill="1" applyBorder="1" applyAlignment="1">
      <alignment horizontal="center"/>
    </xf>
    <xf numFmtId="1" fontId="4" fillId="2" borderId="10" xfId="0" applyNumberFormat="1" applyFont="1" applyFill="1" applyBorder="1" applyAlignment="1">
      <alignment horizontal="center"/>
    </xf>
    <xf numFmtId="1" fontId="4" fillId="2" borderId="10" xfId="0" applyNumberFormat="1" applyFont="1" applyFill="1" applyBorder="1" applyAlignment="1">
      <alignment horizontal="left"/>
    </xf>
    <xf numFmtId="1" fontId="4" fillId="0" borderId="0" xfId="0" applyNumberFormat="1" applyFont="1" applyFill="1" applyBorder="1" applyAlignment="1">
      <alignment horizontal="center"/>
    </xf>
    <xf numFmtId="1" fontId="4" fillId="9" borderId="10" xfId="0" applyNumberFormat="1" applyFont="1" applyFill="1" applyBorder="1" applyAlignment="1">
      <alignment horizontal="center"/>
    </xf>
    <xf numFmtId="1" fontId="4" fillId="9" borderId="10" xfId="0" applyNumberFormat="1" applyFont="1" applyFill="1" applyBorder="1" applyAlignment="1">
      <alignment horizontal="left"/>
    </xf>
    <xf numFmtId="1" fontId="4" fillId="9" borderId="0" xfId="0" applyNumberFormat="1" applyFont="1" applyFill="1" applyBorder="1" applyAlignment="1">
      <alignment horizontal="center"/>
    </xf>
    <xf numFmtId="1" fontId="4" fillId="9" borderId="8" xfId="0" applyNumberFormat="1" applyFont="1" applyFill="1" applyBorder="1" applyAlignment="1">
      <alignment horizontal="center"/>
    </xf>
    <xf numFmtId="1" fontId="4" fillId="9" borderId="8" xfId="0" applyNumberFormat="1" applyFont="1" applyFill="1" applyBorder="1" applyAlignment="1">
      <alignment horizontal="left"/>
    </xf>
    <xf numFmtId="1" fontId="4" fillId="9" borderId="22" xfId="0" applyNumberFormat="1" applyFont="1" applyFill="1" applyBorder="1" applyAlignment="1">
      <alignment horizontal="center"/>
    </xf>
    <xf numFmtId="1" fontId="4" fillId="9" borderId="22" xfId="0" applyNumberFormat="1" applyFont="1" applyFill="1" applyBorder="1" applyAlignment="1">
      <alignment horizontal="left"/>
    </xf>
    <xf numFmtId="1" fontId="4" fillId="0" borderId="8" xfId="0" applyNumberFormat="1" applyFont="1" applyFill="1" applyBorder="1" applyAlignment="1">
      <alignment horizontal="center"/>
    </xf>
    <xf numFmtId="1" fontId="4" fillId="2" borderId="8" xfId="0" applyNumberFormat="1" applyFont="1" applyFill="1" applyBorder="1" applyAlignment="1">
      <alignment horizontal="center"/>
    </xf>
    <xf numFmtId="1" fontId="4" fillId="2" borderId="8" xfId="0" applyNumberFormat="1" applyFont="1" applyFill="1" applyBorder="1" applyAlignment="1">
      <alignment horizontal="left"/>
    </xf>
    <xf numFmtId="1" fontId="4" fillId="0" borderId="22" xfId="0" applyNumberFormat="1" applyFont="1" applyFill="1" applyBorder="1" applyAlignment="1">
      <alignment horizontal="center"/>
    </xf>
    <xf numFmtId="1" fontId="4" fillId="2" borderId="22" xfId="0" applyNumberFormat="1" applyFont="1" applyFill="1" applyBorder="1" applyAlignment="1">
      <alignment horizontal="center"/>
    </xf>
    <xf numFmtId="1" fontId="4" fillId="2" borderId="22" xfId="0" applyNumberFormat="1" applyFont="1" applyFill="1" applyBorder="1" applyAlignment="1">
      <alignment horizontal="left"/>
    </xf>
    <xf numFmtId="1" fontId="4" fillId="9" borderId="0" xfId="0" applyNumberFormat="1" applyFont="1" applyFill="1" applyBorder="1" applyAlignment="1">
      <alignment horizontal="left"/>
    </xf>
    <xf numFmtId="1" fontId="4" fillId="0" borderId="0" xfId="0" applyNumberFormat="1" applyFont="1" applyFill="1" applyBorder="1" applyAlignment="1">
      <alignment horizontal="left"/>
    </xf>
    <xf numFmtId="1" fontId="4" fillId="6" borderId="32" xfId="0" applyNumberFormat="1" applyFont="1" applyFill="1" applyBorder="1" applyAlignment="1">
      <alignment horizontal="center"/>
    </xf>
    <xf numFmtId="1" fontId="4" fillId="6" borderId="36" xfId="0" applyNumberFormat="1" applyFont="1" applyFill="1" applyBorder="1" applyAlignment="1">
      <alignment horizontal="center"/>
    </xf>
    <xf numFmtId="1" fontId="0" fillId="0" borderId="10" xfId="0" applyNumberFormat="1" applyBorder="1" applyAlignment="1">
      <alignment horizontal="center" vertical="distributed" wrapText="1"/>
    </xf>
    <xf numFmtId="1" fontId="0" fillId="0" borderId="9" xfId="0" applyNumberFormat="1" applyBorder="1" applyAlignment="1">
      <alignment horizontal="center" vertical="distributed" wrapText="1"/>
    </xf>
    <xf numFmtId="1" fontId="0" fillId="0" borderId="0" xfId="0" applyNumberFormat="1" applyBorder="1" applyAlignment="1">
      <alignment horizontal="center" vertical="distributed" wrapText="1"/>
    </xf>
    <xf numFmtId="1" fontId="1" fillId="0" borderId="10" xfId="0" applyNumberFormat="1" applyFont="1" applyBorder="1" applyAlignment="1">
      <alignment horizontal="center" vertical="distributed" wrapText="1"/>
    </xf>
    <xf numFmtId="1" fontId="1" fillId="0" borderId="9" xfId="0" applyNumberFormat="1" applyFont="1" applyBorder="1" applyAlignment="1">
      <alignment horizontal="center" vertical="distributed" wrapText="1"/>
    </xf>
    <xf numFmtId="1" fontId="0" fillId="2" borderId="10" xfId="0" applyNumberFormat="1" applyFill="1" applyBorder="1" applyAlignment="1">
      <alignment horizontal="center" vertical="distributed" wrapText="1"/>
    </xf>
    <xf numFmtId="1" fontId="0" fillId="0" borderId="10" xfId="0" applyNumberFormat="1" applyFill="1" applyBorder="1" applyAlignment="1">
      <alignment horizontal="center" vertical="distributed" wrapText="1"/>
    </xf>
    <xf numFmtId="1" fontId="0" fillId="9" borderId="10" xfId="0" applyNumberFormat="1" applyFill="1" applyBorder="1" applyAlignment="1">
      <alignment horizontal="center" vertical="distributed" wrapText="1"/>
    </xf>
    <xf numFmtId="1" fontId="0" fillId="9" borderId="0" xfId="0" applyNumberFormat="1" applyFill="1" applyBorder="1" applyAlignment="1">
      <alignment horizontal="center" vertical="distributed" wrapText="1"/>
    </xf>
    <xf numFmtId="1" fontId="0" fillId="3" borderId="0" xfId="0" applyNumberFormat="1" applyFill="1" applyBorder="1" applyAlignment="1">
      <alignment horizontal="center" vertical="distributed" wrapText="1"/>
    </xf>
    <xf numFmtId="1" fontId="0" fillId="9" borderId="22" xfId="0" applyNumberFormat="1" applyFill="1" applyBorder="1" applyAlignment="1">
      <alignment horizontal="center" vertical="distributed" wrapText="1"/>
    </xf>
    <xf numFmtId="1" fontId="0" fillId="9" borderId="8" xfId="0" applyNumberFormat="1" applyFill="1" applyBorder="1" applyAlignment="1">
      <alignment horizontal="center" vertical="distributed" wrapText="1"/>
    </xf>
    <xf numFmtId="1" fontId="0" fillId="0" borderId="22" xfId="0" applyNumberFormat="1" applyFill="1" applyBorder="1" applyAlignment="1">
      <alignment horizontal="center" vertical="distributed" wrapText="1"/>
    </xf>
    <xf numFmtId="1" fontId="0" fillId="6" borderId="8" xfId="0" applyNumberFormat="1" applyFill="1" applyBorder="1" applyAlignment="1">
      <alignment horizontal="center" vertical="distributed" wrapText="1"/>
    </xf>
    <xf numFmtId="1" fontId="0" fillId="6" borderId="0" xfId="0" applyNumberFormat="1" applyFill="1" applyBorder="1" applyAlignment="1">
      <alignment horizontal="center" vertical="distributed" wrapText="1"/>
    </xf>
    <xf numFmtId="1" fontId="0" fillId="6" borderId="36" xfId="0" applyNumberFormat="1" applyFill="1" applyBorder="1" applyAlignment="1">
      <alignment horizontal="center" vertical="distributed" wrapText="1"/>
    </xf>
    <xf numFmtId="1" fontId="0" fillId="6" borderId="10" xfId="0" applyNumberFormat="1" applyFill="1" applyBorder="1" applyAlignment="1">
      <alignment horizontal="center" vertical="distributed" wrapText="1"/>
    </xf>
    <xf numFmtId="1" fontId="0" fillId="0" borderId="0" xfId="0" applyNumberFormat="1" applyAlignment="1">
      <alignment vertical="distributed"/>
    </xf>
    <xf numFmtId="1" fontId="0" fillId="0" borderId="0" xfId="0" applyNumberFormat="1"/>
    <xf numFmtId="1" fontId="0" fillId="0" borderId="0" xfId="0" applyNumberFormat="1" applyAlignment="1">
      <alignment horizontal="left" vertical="distributed"/>
    </xf>
    <xf numFmtId="1" fontId="0" fillId="0" borderId="0" xfId="0" applyNumberFormat="1" applyAlignment="1">
      <alignment horizontal="center"/>
    </xf>
    <xf numFmtId="1" fontId="0" fillId="9" borderId="0" xfId="0" applyNumberFormat="1" applyFill="1" applyAlignment="1">
      <alignment horizontal="center"/>
    </xf>
    <xf numFmtId="1" fontId="0" fillId="0" borderId="0" xfId="0" applyNumberFormat="1" applyFill="1" applyAlignment="1">
      <alignment horizontal="center"/>
    </xf>
    <xf numFmtId="1" fontId="0" fillId="6" borderId="36" xfId="0" applyNumberFormat="1" applyFill="1" applyBorder="1" applyAlignment="1">
      <alignment horizontal="center"/>
    </xf>
    <xf numFmtId="1" fontId="0" fillId="0" borderId="10" xfId="0" applyNumberFormat="1" applyFill="1" applyBorder="1"/>
    <xf numFmtId="1" fontId="5" fillId="0" borderId="10" xfId="0" applyNumberFormat="1" applyFont="1" applyFill="1" applyBorder="1"/>
    <xf numFmtId="1" fontId="0" fillId="0" borderId="1" xfId="0" applyNumberFormat="1" applyFill="1" applyBorder="1" applyAlignment="1"/>
    <xf numFmtId="1" fontId="0" fillId="0" borderId="3" xfId="0" applyNumberFormat="1" applyFill="1" applyBorder="1" applyAlignment="1"/>
    <xf numFmtId="1" fontId="1" fillId="0" borderId="10" xfId="0" applyNumberFormat="1" applyFont="1" applyFill="1" applyBorder="1"/>
    <xf numFmtId="1" fontId="0" fillId="0" borderId="4" xfId="0" applyNumberFormat="1" applyFill="1" applyBorder="1" applyAlignment="1"/>
    <xf numFmtId="1" fontId="0" fillId="0" borderId="14" xfId="0" applyNumberFormat="1" applyFill="1" applyBorder="1" applyAlignment="1"/>
    <xf numFmtId="1" fontId="0" fillId="0" borderId="13" xfId="0" applyNumberFormat="1" applyFill="1" applyBorder="1"/>
    <xf numFmtId="1" fontId="0" fillId="0" borderId="7" xfId="0" applyNumberFormat="1" applyFill="1" applyBorder="1" applyAlignment="1"/>
    <xf numFmtId="1" fontId="0" fillId="0" borderId="10" xfId="0" applyNumberFormat="1" applyFill="1" applyBorder="1" applyAlignment="1">
      <alignment horizontal="center" vertical="distributed"/>
    </xf>
    <xf numFmtId="1" fontId="4" fillId="4" borderId="10" xfId="0" applyNumberFormat="1" applyFont="1" applyFill="1" applyBorder="1" applyAlignment="1">
      <alignment horizontal="center" vertical="center" wrapText="1"/>
    </xf>
    <xf numFmtId="1" fontId="0" fillId="0" borderId="10" xfId="0" applyNumberFormat="1" applyFill="1" applyBorder="1" applyAlignment="1">
      <alignment horizontal="center" vertical="center" wrapText="1"/>
    </xf>
    <xf numFmtId="1" fontId="4" fillId="2" borderId="10" xfId="0" applyNumberFormat="1" applyFont="1" applyFill="1" applyBorder="1" applyAlignment="1">
      <alignment horizontal="center" vertical="center" wrapText="1"/>
    </xf>
    <xf numFmtId="1" fontId="0" fillId="4" borderId="10" xfId="0" applyNumberFormat="1" applyFill="1" applyBorder="1" applyAlignment="1">
      <alignment horizontal="center" vertical="center" wrapText="1"/>
    </xf>
    <xf numFmtId="1" fontId="6" fillId="2" borderId="10" xfId="0" applyNumberFormat="1" applyFont="1" applyFill="1" applyBorder="1" applyAlignment="1">
      <alignment horizontal="center" vertical="center" wrapText="1"/>
    </xf>
    <xf numFmtId="1" fontId="6" fillId="4"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0" fillId="4"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 fontId="0" fillId="2" borderId="10" xfId="0" applyNumberFormat="1" applyFill="1" applyBorder="1" applyAlignment="1">
      <alignment horizontal="center" vertical="distributed"/>
    </xf>
    <xf numFmtId="1" fontId="0" fillId="0" borderId="12" xfId="0" applyNumberFormat="1" applyFill="1" applyBorder="1" applyAlignment="1">
      <alignment horizontal="center"/>
    </xf>
    <xf numFmtId="1" fontId="0" fillId="9" borderId="10" xfId="0" applyNumberFormat="1" applyFill="1" applyBorder="1" applyAlignment="1">
      <alignment horizontal="center" vertical="distributed"/>
    </xf>
    <xf numFmtId="1" fontId="0" fillId="9" borderId="12" xfId="0" applyNumberFormat="1" applyFill="1" applyBorder="1" applyAlignment="1">
      <alignment horizontal="center"/>
    </xf>
    <xf numFmtId="1" fontId="0" fillId="9" borderId="10" xfId="0" applyNumberFormat="1" applyFill="1" applyBorder="1"/>
    <xf numFmtId="1" fontId="0" fillId="9" borderId="22" xfId="0" applyNumberFormat="1" applyFill="1" applyBorder="1" applyAlignment="1">
      <alignment horizontal="center" vertical="distributed"/>
    </xf>
    <xf numFmtId="1" fontId="0" fillId="9" borderId="30" xfId="0" applyNumberFormat="1" applyFill="1" applyBorder="1" applyAlignment="1">
      <alignment horizontal="center"/>
    </xf>
    <xf numFmtId="1" fontId="0" fillId="9" borderId="22" xfId="0" applyNumberFormat="1" applyFill="1" applyBorder="1"/>
    <xf numFmtId="1" fontId="0" fillId="0" borderId="8" xfId="0" applyNumberFormat="1" applyFill="1" applyBorder="1"/>
    <xf numFmtId="1" fontId="0" fillId="0" borderId="30" xfId="0" applyNumberFormat="1" applyFill="1" applyBorder="1" applyAlignment="1">
      <alignment horizontal="center"/>
    </xf>
    <xf numFmtId="1" fontId="0" fillId="0" borderId="22" xfId="0" applyNumberFormat="1" applyFill="1" applyBorder="1"/>
    <xf numFmtId="1" fontId="0" fillId="9" borderId="8" xfId="0" applyNumberFormat="1" applyFill="1" applyBorder="1" applyAlignment="1">
      <alignment horizontal="center" vertical="distributed"/>
    </xf>
    <xf numFmtId="1" fontId="0" fillId="9" borderId="5" xfId="0" applyNumberFormat="1" applyFill="1" applyBorder="1" applyAlignment="1">
      <alignment horizontal="center"/>
    </xf>
    <xf numFmtId="1" fontId="0" fillId="9" borderId="8" xfId="0" applyNumberFormat="1" applyFill="1" applyBorder="1"/>
    <xf numFmtId="1" fontId="0" fillId="6" borderId="8" xfId="0" applyNumberFormat="1" applyFill="1" applyBorder="1"/>
    <xf numFmtId="1" fontId="0" fillId="6" borderId="10" xfId="0" applyNumberFormat="1" applyFill="1" applyBorder="1"/>
    <xf numFmtId="1" fontId="0" fillId="0" borderId="0" xfId="0" applyNumberFormat="1" applyFill="1" applyBorder="1" applyAlignment="1"/>
    <xf numFmtId="1" fontId="4" fillId="0" borderId="8" xfId="0" applyNumberFormat="1" applyFont="1" applyFill="1" applyBorder="1" applyAlignment="1">
      <alignment horizontal="center"/>
    </xf>
    <xf numFmtId="1" fontId="4" fillId="9" borderId="8" xfId="0" applyNumberFormat="1" applyFont="1" applyFill="1" applyBorder="1" applyAlignment="1">
      <alignment horizontal="center"/>
    </xf>
    <xf numFmtId="1" fontId="4" fillId="0" borderId="10" xfId="0" applyNumberFormat="1" applyFont="1" applyFill="1" applyBorder="1" applyAlignment="1">
      <alignment horizontal="center"/>
    </xf>
    <xf numFmtId="1" fontId="4" fillId="0" borderId="22" xfId="0" applyNumberFormat="1" applyFont="1" applyFill="1" applyBorder="1" applyAlignment="1">
      <alignment horizontal="center"/>
    </xf>
    <xf numFmtId="1" fontId="4" fillId="9" borderId="10" xfId="0" applyNumberFormat="1" applyFont="1" applyFill="1" applyBorder="1" applyAlignment="1">
      <alignment horizontal="center"/>
    </xf>
    <xf numFmtId="1" fontId="4" fillId="9" borderId="22" xfId="0" applyNumberFormat="1" applyFont="1" applyFill="1" applyBorder="1" applyAlignment="1">
      <alignment horizontal="center"/>
    </xf>
    <xf numFmtId="1" fontId="0" fillId="9" borderId="10" xfId="0" applyNumberFormat="1" applyFill="1" applyBorder="1" applyAlignment="1">
      <alignment horizontal="center"/>
    </xf>
    <xf numFmtId="1" fontId="0" fillId="9" borderId="22" xfId="0" applyNumberFormat="1" applyFill="1" applyBorder="1" applyAlignment="1">
      <alignment horizontal="center"/>
    </xf>
    <xf numFmtId="1" fontId="0" fillId="9" borderId="8" xfId="0" applyNumberFormat="1" applyFill="1" applyBorder="1" applyAlignment="1">
      <alignment horizontal="center"/>
    </xf>
    <xf numFmtId="0" fontId="8" fillId="0" borderId="13" xfId="0" applyFont="1" applyBorder="1"/>
    <xf numFmtId="0" fontId="0" fillId="0" borderId="8" xfId="0" applyBorder="1" applyAlignment="1">
      <alignment vertical="center" wrapText="1"/>
    </xf>
    <xf numFmtId="0" fontId="4" fillId="10" borderId="12" xfId="0" applyFont="1" applyFill="1" applyBorder="1"/>
    <xf numFmtId="0" fontId="4" fillId="10" borderId="9" xfId="0" applyFont="1" applyFill="1" applyBorder="1"/>
    <xf numFmtId="0" fontId="4" fillId="7" borderId="12" xfId="0" applyFont="1" applyFill="1" applyBorder="1"/>
    <xf numFmtId="0" fontId="4" fillId="7" borderId="9" xfId="0" applyFont="1" applyFill="1" applyBorder="1"/>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4" fillId="8" borderId="12" xfId="0" applyFont="1" applyFill="1" applyBorder="1" applyAlignment="1"/>
    <xf numFmtId="0" fontId="4" fillId="8" borderId="9" xfId="0" applyFont="1" applyFill="1" applyBorder="1" applyAlignment="1"/>
    <xf numFmtId="164" fontId="4" fillId="7" borderId="10" xfId="0" applyNumberFormat="1" applyFont="1" applyFill="1" applyBorder="1" applyAlignment="1">
      <alignment horizontal="left"/>
    </xf>
    <xf numFmtId="164" fontId="4" fillId="8" borderId="12" xfId="0" applyNumberFormat="1" applyFont="1" applyFill="1" applyBorder="1" applyAlignment="1">
      <alignment horizontal="left"/>
    </xf>
    <xf numFmtId="164" fontId="4" fillId="8" borderId="9" xfId="0" applyNumberFormat="1" applyFont="1" applyFill="1" applyBorder="1" applyAlignment="1">
      <alignment horizontal="left"/>
    </xf>
    <xf numFmtId="0" fontId="4" fillId="7" borderId="10" xfId="0" applyFont="1" applyFill="1" applyBorder="1"/>
    <xf numFmtId="164" fontId="4" fillId="10" borderId="10" xfId="0" applyNumberFormat="1" applyFont="1" applyFill="1" applyBorder="1" applyAlignment="1">
      <alignment horizontal="left"/>
    </xf>
    <xf numFmtId="0" fontId="4" fillId="10" borderId="10" xfId="0" applyFont="1" applyFill="1" applyBorder="1"/>
    <xf numFmtId="0" fontId="4" fillId="8" borderId="11" xfId="0" applyFont="1" applyFill="1" applyBorder="1" applyAlignment="1"/>
    <xf numFmtId="0" fontId="4" fillId="10" borderId="12" xfId="0" applyFont="1" applyFill="1" applyBorder="1" applyAlignment="1">
      <alignment horizontal="left"/>
    </xf>
    <xf numFmtId="0" fontId="4" fillId="10" borderId="11" xfId="0" applyFont="1" applyFill="1" applyBorder="1" applyAlignment="1">
      <alignment horizontal="left"/>
    </xf>
    <xf numFmtId="0" fontId="4" fillId="10" borderId="9" xfId="0" applyFont="1" applyFill="1" applyBorder="1" applyAlignment="1">
      <alignment horizontal="left"/>
    </xf>
    <xf numFmtId="17" fontId="4" fillId="10" borderId="12" xfId="0" applyNumberFormat="1" applyFont="1" applyFill="1" applyBorder="1" applyAlignment="1">
      <alignment horizontal="left"/>
    </xf>
    <xf numFmtId="0" fontId="4" fillId="7" borderId="12" xfId="0" applyFont="1" applyFill="1" applyBorder="1" applyAlignment="1">
      <alignment horizontal="left"/>
    </xf>
    <xf numFmtId="0" fontId="4" fillId="7" borderId="11" xfId="0" applyFont="1" applyFill="1" applyBorder="1" applyAlignment="1">
      <alignment horizontal="left"/>
    </xf>
    <xf numFmtId="0" fontId="4" fillId="7" borderId="9" xfId="0" applyFont="1" applyFill="1" applyBorder="1" applyAlignment="1">
      <alignment horizontal="left"/>
    </xf>
    <xf numFmtId="164" fontId="4" fillId="7" borderId="12" xfId="0" applyNumberFormat="1" applyFont="1" applyFill="1" applyBorder="1" applyAlignment="1">
      <alignment horizontal="left"/>
    </xf>
    <xf numFmtId="164" fontId="4" fillId="7" borderId="9" xfId="0" applyNumberFormat="1" applyFont="1" applyFill="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left" vertical="distributed"/>
    </xf>
    <xf numFmtId="0" fontId="1" fillId="4" borderId="1" xfId="0" applyFont="1" applyFill="1" applyBorder="1" applyAlignment="1">
      <alignment horizontal="center" vertical="distributed"/>
    </xf>
    <xf numFmtId="0" fontId="1" fillId="4" borderId="5" xfId="0" applyFont="1" applyFill="1" applyBorder="1" applyAlignment="1">
      <alignment horizontal="center" vertical="distributed"/>
    </xf>
    <xf numFmtId="0" fontId="1" fillId="0" borderId="10" xfId="0" applyFont="1" applyBorder="1" applyAlignment="1">
      <alignment horizontal="center" vertical="distributed"/>
    </xf>
    <xf numFmtId="0" fontId="1" fillId="0" borderId="10" xfId="0" applyFont="1" applyBorder="1" applyAlignment="1">
      <alignment horizontal="center"/>
    </xf>
    <xf numFmtId="0" fontId="1" fillId="0" borderId="10" xfId="0" applyFont="1" applyFill="1" applyBorder="1" applyAlignment="1">
      <alignment horizontal="center" vertical="distributed"/>
    </xf>
    <xf numFmtId="0" fontId="1" fillId="4" borderId="13" xfId="0" applyFont="1" applyFill="1" applyBorder="1" applyAlignment="1">
      <alignment horizontal="center" vertical="center"/>
    </xf>
    <xf numFmtId="0" fontId="0" fillId="4" borderId="8" xfId="0" applyFont="1" applyFill="1" applyBorder="1" applyAlignment="1">
      <alignment horizontal="center" vertical="center"/>
    </xf>
    <xf numFmtId="0" fontId="0" fillId="0" borderId="19" xfId="0" applyFill="1" applyBorder="1" applyAlignment="1">
      <alignment horizontal="center"/>
    </xf>
    <xf numFmtId="0" fontId="0" fillId="0" borderId="10" xfId="0" applyFill="1" applyBorder="1" applyAlignment="1">
      <alignment horizontal="center"/>
    </xf>
    <xf numFmtId="0" fontId="0" fillId="0" borderId="20" xfId="0" applyFill="1" applyBorder="1" applyAlignment="1">
      <alignment horizont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8" fillId="0" borderId="0" xfId="0" applyFont="1" applyAlignment="1">
      <alignment horizontal="center"/>
    </xf>
    <xf numFmtId="1" fontId="4" fillId="6" borderId="10" xfId="0" applyNumberFormat="1" applyFont="1" applyFill="1" applyBorder="1" applyAlignment="1">
      <alignment horizontal="center"/>
    </xf>
    <xf numFmtId="1" fontId="11" fillId="6" borderId="28" xfId="0" applyNumberFormat="1" applyFont="1" applyFill="1" applyBorder="1" applyAlignment="1">
      <alignment horizontal="center" vertical="center"/>
    </xf>
    <xf numFmtId="1" fontId="4" fillId="6" borderId="29" xfId="0" applyNumberFormat="1" applyFont="1" applyFill="1" applyBorder="1" applyAlignment="1">
      <alignment horizontal="center" vertical="center"/>
    </xf>
    <xf numFmtId="1" fontId="4" fillId="6" borderId="31" xfId="0" applyNumberFormat="1" applyFont="1" applyFill="1" applyBorder="1" applyAlignment="1">
      <alignment horizontal="center" vertical="center"/>
    </xf>
    <xf numFmtId="1" fontId="4" fillId="6" borderId="5" xfId="0" applyNumberFormat="1" applyFont="1" applyFill="1" applyBorder="1" applyAlignment="1">
      <alignment horizontal="center" vertical="center"/>
    </xf>
    <xf numFmtId="1" fontId="4" fillId="6" borderId="6" xfId="0" applyNumberFormat="1" applyFont="1" applyFill="1" applyBorder="1" applyAlignment="1">
      <alignment horizontal="center" vertical="center"/>
    </xf>
    <xf numFmtId="1" fontId="4" fillId="6" borderId="7" xfId="0" applyNumberFormat="1" applyFont="1" applyFill="1" applyBorder="1" applyAlignment="1">
      <alignment horizontal="center" vertical="center"/>
    </xf>
    <xf numFmtId="1" fontId="4" fillId="0" borderId="13" xfId="0" applyNumberFormat="1" applyFont="1" applyFill="1" applyBorder="1" applyAlignment="1">
      <alignment horizontal="center"/>
    </xf>
    <xf numFmtId="1" fontId="4" fillId="0" borderId="8" xfId="0" applyNumberFormat="1" applyFont="1" applyFill="1" applyBorder="1" applyAlignment="1">
      <alignment horizontal="center"/>
    </xf>
    <xf numFmtId="1" fontId="4" fillId="9" borderId="13" xfId="0" applyNumberFormat="1" applyFont="1" applyFill="1" applyBorder="1" applyAlignment="1">
      <alignment horizontal="center"/>
    </xf>
    <xf numFmtId="1" fontId="4" fillId="9" borderId="8" xfId="0" applyNumberFormat="1" applyFont="1" applyFill="1" applyBorder="1" applyAlignment="1">
      <alignment horizontal="center"/>
    </xf>
    <xf numFmtId="1" fontId="4" fillId="0" borderId="10" xfId="0" applyNumberFormat="1" applyFont="1" applyFill="1" applyBorder="1" applyAlignment="1">
      <alignment horizontal="center"/>
    </xf>
    <xf numFmtId="1" fontId="4" fillId="0" borderId="22" xfId="0" applyNumberFormat="1" applyFont="1" applyFill="1" applyBorder="1" applyAlignment="1">
      <alignment horizontal="center"/>
    </xf>
    <xf numFmtId="1" fontId="4" fillId="0" borderId="24" xfId="0" applyNumberFormat="1" applyFont="1" applyFill="1" applyBorder="1" applyAlignment="1">
      <alignment horizontal="center"/>
    </xf>
    <xf numFmtId="1" fontId="4" fillId="9" borderId="15" xfId="0" applyNumberFormat="1" applyFont="1" applyFill="1" applyBorder="1" applyAlignment="1">
      <alignment horizontal="center"/>
    </xf>
    <xf numFmtId="1" fontId="4" fillId="0" borderId="8" xfId="0" applyNumberFormat="1" applyFont="1" applyBorder="1" applyAlignment="1">
      <alignment horizontal="center"/>
    </xf>
    <xf numFmtId="1" fontId="4" fillId="0" borderId="10" xfId="0" applyNumberFormat="1" applyFont="1" applyBorder="1" applyAlignment="1">
      <alignment horizontal="center"/>
    </xf>
    <xf numFmtId="1" fontId="4" fillId="9" borderId="10" xfId="0" applyNumberFormat="1" applyFont="1" applyFill="1" applyBorder="1" applyAlignment="1">
      <alignment horizontal="center"/>
    </xf>
    <xf numFmtId="1" fontId="4" fillId="9" borderId="24" xfId="0" applyNumberFormat="1" applyFont="1" applyFill="1" applyBorder="1" applyAlignment="1">
      <alignment horizontal="center"/>
    </xf>
    <xf numFmtId="1" fontId="4" fillId="0" borderId="22" xfId="0" applyNumberFormat="1" applyFont="1" applyBorder="1" applyAlignment="1">
      <alignment horizontal="center"/>
    </xf>
    <xf numFmtId="1" fontId="4" fillId="0" borderId="13" xfId="0" applyNumberFormat="1" applyFont="1" applyBorder="1" applyAlignment="1">
      <alignment horizontal="center"/>
    </xf>
    <xf numFmtId="1" fontId="4" fillId="9" borderId="22" xfId="0" applyNumberFormat="1" applyFont="1" applyFill="1" applyBorder="1" applyAlignment="1">
      <alignment horizontal="center"/>
    </xf>
    <xf numFmtId="1" fontId="1" fillId="0" borderId="12"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1" fontId="1" fillId="0" borderId="12" xfId="0" applyNumberFormat="1" applyFont="1" applyBorder="1" applyAlignment="1">
      <alignment horizontal="center"/>
    </xf>
    <xf numFmtId="1" fontId="0" fillId="0" borderId="11" xfId="0" applyNumberFormat="1" applyFont="1" applyBorder="1" applyAlignment="1">
      <alignment horizontal="center"/>
    </xf>
    <xf numFmtId="1" fontId="0" fillId="0" borderId="9" xfId="0" applyNumberFormat="1" applyFont="1" applyBorder="1" applyAlignment="1">
      <alignment horizontal="center"/>
    </xf>
    <xf numFmtId="1" fontId="0" fillId="4" borderId="10" xfId="0" applyNumberFormat="1" applyFont="1" applyFill="1" applyBorder="1" applyAlignment="1">
      <alignment horizontal="center" vertical="center" wrapText="1"/>
    </xf>
    <xf numFmtId="1" fontId="1" fillId="0" borderId="10" xfId="0" applyNumberFormat="1" applyFont="1" applyBorder="1" applyAlignment="1">
      <alignment horizontal="center" vertical="center" wrapText="1"/>
    </xf>
    <xf numFmtId="1" fontId="1" fillId="4" borderId="13" xfId="0" applyNumberFormat="1" applyFont="1" applyFill="1" applyBorder="1" applyAlignment="1">
      <alignment horizontal="center" vertical="center" wrapText="1"/>
    </xf>
    <xf numFmtId="1" fontId="1" fillId="4" borderId="15" xfId="0" applyNumberFormat="1" applyFont="1" applyFill="1" applyBorder="1" applyAlignment="1">
      <alignment horizontal="center" vertical="center" wrapText="1"/>
    </xf>
    <xf numFmtId="1" fontId="1" fillId="4" borderId="8" xfId="0" applyNumberFormat="1" applyFont="1" applyFill="1" applyBorder="1" applyAlignment="1">
      <alignment horizontal="center" vertical="center" wrapText="1"/>
    </xf>
    <xf numFmtId="1" fontId="0" fillId="0" borderId="13" xfId="0" applyNumberFormat="1" applyFont="1" applyBorder="1" applyAlignment="1">
      <alignment horizontal="center" vertical="center" wrapText="1"/>
    </xf>
    <xf numFmtId="1" fontId="0" fillId="0" borderId="8" xfId="0" applyNumberFormat="1" applyFont="1" applyBorder="1" applyAlignment="1">
      <alignment horizontal="center" vertical="center" wrapText="1"/>
    </xf>
    <xf numFmtId="1" fontId="1" fillId="0" borderId="0"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1" fontId="1" fillId="2" borderId="10" xfId="0" applyNumberFormat="1" applyFont="1" applyFill="1" applyBorder="1" applyAlignment="1">
      <alignment horizontal="center" vertical="center" wrapText="1"/>
    </xf>
    <xf numFmtId="1" fontId="1" fillId="2" borderId="12" xfId="0" applyNumberFormat="1" applyFont="1" applyFill="1" applyBorder="1" applyAlignment="1">
      <alignment horizontal="center" vertical="center" wrapText="1"/>
    </xf>
    <xf numFmtId="1" fontId="0" fillId="0" borderId="10" xfId="0" applyNumberFormat="1" applyBorder="1" applyAlignment="1">
      <alignment horizontal="center" vertical="center" wrapText="1"/>
    </xf>
    <xf numFmtId="1" fontId="0" fillId="0" borderId="10" xfId="0" applyNumberFormat="1" applyFont="1" applyBorder="1" applyAlignment="1">
      <alignment horizontal="center" vertical="center" wrapText="1"/>
    </xf>
    <xf numFmtId="1" fontId="0" fillId="2" borderId="10" xfId="0" applyNumberFormat="1" applyFont="1" applyFill="1" applyBorder="1" applyAlignment="1">
      <alignment horizontal="center" vertical="center" wrapText="1"/>
    </xf>
    <xf numFmtId="1" fontId="11" fillId="6" borderId="29" xfId="0" applyNumberFormat="1" applyFont="1" applyFill="1" applyBorder="1" applyAlignment="1">
      <alignment horizontal="center" vertical="center"/>
    </xf>
    <xf numFmtId="1" fontId="11" fillId="6" borderId="31" xfId="0" applyNumberFormat="1" applyFont="1" applyFill="1" applyBorder="1" applyAlignment="1">
      <alignment horizontal="center" vertical="center"/>
    </xf>
    <xf numFmtId="1" fontId="11" fillId="6" borderId="33" xfId="0" applyNumberFormat="1" applyFont="1" applyFill="1" applyBorder="1" applyAlignment="1">
      <alignment horizontal="center" vertical="center"/>
    </xf>
    <xf numFmtId="1" fontId="11" fillId="6" borderId="34" xfId="0" applyNumberFormat="1" applyFont="1" applyFill="1" applyBorder="1" applyAlignment="1">
      <alignment horizontal="center" vertical="center"/>
    </xf>
    <xf numFmtId="1" fontId="11" fillId="6" borderId="35" xfId="0" applyNumberFormat="1" applyFont="1" applyFill="1" applyBorder="1" applyAlignment="1">
      <alignment horizontal="center" vertical="center"/>
    </xf>
    <xf numFmtId="1" fontId="4" fillId="6" borderId="8" xfId="0" applyNumberFormat="1" applyFont="1" applyFill="1" applyBorder="1" applyAlignment="1">
      <alignment horizontal="center"/>
    </xf>
    <xf numFmtId="1" fontId="1" fillId="0" borderId="10" xfId="0" applyNumberFormat="1" applyFont="1" applyBorder="1" applyAlignment="1">
      <alignment horizontal="center" vertical="distributed" wrapText="1"/>
    </xf>
    <xf numFmtId="1" fontId="4" fillId="2" borderId="10" xfId="0" applyNumberFormat="1" applyFont="1" applyFill="1" applyBorder="1" applyAlignment="1">
      <alignment horizontal="center" vertical="center" wrapText="1"/>
    </xf>
    <xf numFmtId="1" fontId="4" fillId="4" borderId="10" xfId="0" applyNumberFormat="1" applyFont="1" applyFill="1" applyBorder="1" applyAlignment="1">
      <alignment horizontal="center" vertical="center" wrapText="1"/>
    </xf>
    <xf numFmtId="1" fontId="1" fillId="4" borderId="10" xfId="0" applyNumberFormat="1" applyFont="1" applyFill="1" applyBorder="1" applyAlignment="1">
      <alignment horizontal="center" vertical="center" wrapText="1"/>
    </xf>
    <xf numFmtId="1" fontId="4" fillId="0" borderId="10" xfId="0" applyNumberFormat="1" applyFont="1" applyBorder="1" applyAlignment="1">
      <alignment horizontal="center" vertical="distributed" wrapText="1"/>
    </xf>
    <xf numFmtId="1" fontId="0" fillId="0" borderId="10" xfId="0" applyNumberFormat="1" applyFont="1" applyBorder="1" applyAlignment="1">
      <alignment horizontal="center" vertical="distributed" wrapText="1"/>
    </xf>
    <xf numFmtId="1" fontId="0" fillId="0" borderId="10" xfId="0" applyNumberForma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10" xfId="0" applyNumberFormat="1" applyFont="1" applyBorder="1" applyAlignment="1">
      <alignment horizontal="center"/>
    </xf>
    <xf numFmtId="1" fontId="0" fillId="2" borderId="10" xfId="0" applyNumberFormat="1" applyFill="1" applyBorder="1" applyAlignment="1">
      <alignment horizontal="center" vertical="center" wrapText="1"/>
    </xf>
    <xf numFmtId="1" fontId="1" fillId="5" borderId="10" xfId="0" applyNumberFormat="1" applyFont="1" applyFill="1" applyBorder="1" applyAlignment="1">
      <alignment horizontal="center"/>
    </xf>
    <xf numFmtId="1" fontId="4" fillId="0" borderId="10" xfId="0" applyNumberFormat="1" applyFont="1" applyBorder="1" applyAlignment="1">
      <alignment horizontal="center" vertical="center" wrapText="1"/>
    </xf>
    <xf numFmtId="1" fontId="1" fillId="6" borderId="5" xfId="0" applyNumberFormat="1" applyFont="1" applyFill="1" applyBorder="1" applyAlignment="1">
      <alignment horizontal="center"/>
    </xf>
    <xf numFmtId="1" fontId="1" fillId="6" borderId="6" xfId="0" applyNumberFormat="1" applyFont="1" applyFill="1" applyBorder="1" applyAlignment="1">
      <alignment horizontal="center"/>
    </xf>
    <xf numFmtId="1" fontId="1" fillId="6" borderId="7" xfId="0" applyNumberFormat="1" applyFont="1" applyFill="1" applyBorder="1" applyAlignment="1">
      <alignment horizontal="center"/>
    </xf>
    <xf numFmtId="1" fontId="0" fillId="6" borderId="12" xfId="0" applyNumberFormat="1" applyFill="1" applyBorder="1" applyAlignment="1">
      <alignment horizontal="center"/>
    </xf>
    <xf numFmtId="1" fontId="0" fillId="6" borderId="11" xfId="0" applyNumberFormat="1" applyFill="1" applyBorder="1" applyAlignment="1">
      <alignment horizontal="center"/>
    </xf>
    <xf numFmtId="1" fontId="0" fillId="6" borderId="9" xfId="0" applyNumberFormat="1" applyFill="1" applyBorder="1" applyAlignment="1">
      <alignment horizontal="center"/>
    </xf>
    <xf numFmtId="1" fontId="0" fillId="6" borderId="1" xfId="0" applyNumberFormat="1" applyFill="1" applyBorder="1" applyAlignment="1">
      <alignment horizontal="center"/>
    </xf>
    <xf numFmtId="1" fontId="0" fillId="6" borderId="2" xfId="0" applyNumberFormat="1" applyFill="1" applyBorder="1" applyAlignment="1">
      <alignment horizontal="center"/>
    </xf>
    <xf numFmtId="1" fontId="0" fillId="6" borderId="3" xfId="0" applyNumberFormat="1" applyFill="1" applyBorder="1" applyAlignment="1">
      <alignment horizontal="center"/>
    </xf>
    <xf numFmtId="1" fontId="1" fillId="0" borderId="10" xfId="0" applyNumberFormat="1" applyFont="1" applyBorder="1" applyAlignment="1">
      <alignment horizontal="center"/>
    </xf>
    <xf numFmtId="1" fontId="0" fillId="4" borderId="10" xfId="0" applyNumberFormat="1" applyFill="1" applyBorder="1" applyAlignment="1">
      <alignment horizontal="center" vertical="center" wrapText="1"/>
    </xf>
    <xf numFmtId="1" fontId="0" fillId="0" borderId="13" xfId="0" applyNumberFormat="1" applyBorder="1" applyAlignment="1">
      <alignment horizontal="center" vertical="center" wrapText="1"/>
    </xf>
    <xf numFmtId="1" fontId="0" fillId="0" borderId="15" xfId="0" applyNumberFormat="1" applyBorder="1" applyAlignment="1">
      <alignment horizontal="center" vertical="center" wrapText="1"/>
    </xf>
    <xf numFmtId="1" fontId="0" fillId="0" borderId="8" xfId="0" applyNumberFormat="1" applyBorder="1" applyAlignment="1">
      <alignment horizontal="center" vertical="center" wrapText="1"/>
    </xf>
    <xf numFmtId="1" fontId="0" fillId="6" borderId="12" xfId="0" applyNumberFormat="1" applyFill="1" applyBorder="1" applyAlignment="1">
      <alignment horizontal="center" vertical="distributed" wrapText="1"/>
    </xf>
    <xf numFmtId="1" fontId="0" fillId="6" borderId="11" xfId="0" applyNumberFormat="1" applyFill="1" applyBorder="1" applyAlignment="1">
      <alignment horizontal="center" vertical="distributed" wrapText="1"/>
    </xf>
    <xf numFmtId="1" fontId="0" fillId="6" borderId="9" xfId="0" applyNumberFormat="1" applyFill="1" applyBorder="1" applyAlignment="1">
      <alignment horizontal="center" vertical="distributed" wrapText="1"/>
    </xf>
    <xf numFmtId="1" fontId="0" fillId="0" borderId="12" xfId="0" applyNumberFormat="1" applyBorder="1" applyAlignment="1">
      <alignment horizontal="center" vertical="distributed" wrapText="1"/>
    </xf>
    <xf numFmtId="1" fontId="0" fillId="0" borderId="11" xfId="0" applyNumberFormat="1" applyBorder="1" applyAlignment="1">
      <alignment horizontal="center" vertical="distributed" wrapText="1"/>
    </xf>
    <xf numFmtId="1" fontId="0" fillId="0" borderId="9" xfId="0" applyNumberFormat="1" applyBorder="1" applyAlignment="1">
      <alignment horizontal="center" vertical="distributed" wrapText="1"/>
    </xf>
    <xf numFmtId="1" fontId="0" fillId="0" borderId="13" xfId="0" applyNumberFormat="1" applyBorder="1" applyAlignment="1">
      <alignment horizontal="center" vertical="distributed" wrapText="1"/>
    </xf>
    <xf numFmtId="1" fontId="0" fillId="0" borderId="8" xfId="0" applyNumberFormat="1" applyBorder="1" applyAlignment="1">
      <alignment horizontal="center" vertical="distributed" wrapText="1"/>
    </xf>
    <xf numFmtId="1" fontId="1" fillId="6" borderId="8" xfId="0" applyNumberFormat="1" applyFont="1" applyFill="1" applyBorder="1" applyAlignment="1">
      <alignment horizontal="center" vertical="distributed" wrapText="1"/>
    </xf>
    <xf numFmtId="1" fontId="1" fillId="6" borderId="36" xfId="0" applyNumberFormat="1" applyFont="1" applyFill="1" applyBorder="1" applyAlignment="1">
      <alignment horizontal="center" vertical="distributed" wrapText="1"/>
    </xf>
    <xf numFmtId="1" fontId="0" fillId="6" borderId="5" xfId="0" applyNumberFormat="1" applyFill="1" applyBorder="1" applyAlignment="1">
      <alignment horizontal="center" vertical="distributed" wrapText="1"/>
    </xf>
    <xf numFmtId="1" fontId="0" fillId="6" borderId="6" xfId="0" applyNumberFormat="1" applyFill="1" applyBorder="1" applyAlignment="1">
      <alignment horizontal="center" vertical="distributed" wrapText="1"/>
    </xf>
    <xf numFmtId="1" fontId="0" fillId="6" borderId="7" xfId="0" applyNumberFormat="1" applyFill="1" applyBorder="1" applyAlignment="1">
      <alignment horizontal="center" vertical="distributed" wrapText="1"/>
    </xf>
    <xf numFmtId="1" fontId="0" fillId="0" borderId="10" xfId="0" applyNumberFormat="1" applyFill="1" applyBorder="1" applyAlignment="1">
      <alignment horizontal="center" vertical="distributed" wrapText="1"/>
    </xf>
    <xf numFmtId="1" fontId="0" fillId="0" borderId="22" xfId="0" applyNumberFormat="1" applyFill="1" applyBorder="1" applyAlignment="1">
      <alignment horizontal="center" vertical="distributed" wrapText="1"/>
    </xf>
    <xf numFmtId="1" fontId="0" fillId="9" borderId="10" xfId="0" applyNumberFormat="1" applyFill="1" applyBorder="1" applyAlignment="1">
      <alignment horizontal="center" vertical="distributed" wrapText="1"/>
    </xf>
    <xf numFmtId="1" fontId="0" fillId="0" borderId="8" xfId="0" applyNumberFormat="1" applyFill="1" applyBorder="1" applyAlignment="1">
      <alignment horizontal="center" vertical="distributed" wrapText="1"/>
    </xf>
    <xf numFmtId="1" fontId="0" fillId="9" borderId="8" xfId="0" applyNumberFormat="1" applyFill="1" applyBorder="1" applyAlignment="1">
      <alignment horizontal="center" vertical="distributed" wrapText="1"/>
    </xf>
    <xf numFmtId="1" fontId="0" fillId="9" borderId="22" xfId="0" applyNumberFormat="1" applyFill="1" applyBorder="1" applyAlignment="1">
      <alignment horizontal="center" vertical="distributed" wrapText="1"/>
    </xf>
    <xf numFmtId="1" fontId="0" fillId="2" borderId="10" xfId="0" applyNumberFormat="1" applyFill="1" applyBorder="1" applyAlignment="1">
      <alignment horizontal="center" vertical="distributed" wrapText="1"/>
    </xf>
    <xf numFmtId="1" fontId="0" fillId="0" borderId="10" xfId="0" applyNumberFormat="1" applyBorder="1" applyAlignment="1">
      <alignment horizontal="center" vertical="distributed" wrapText="1"/>
    </xf>
    <xf numFmtId="1" fontId="0" fillId="4" borderId="10" xfId="0" applyNumberFormat="1" applyFill="1" applyBorder="1" applyAlignment="1">
      <alignment horizontal="center" vertical="distributed" wrapText="1"/>
    </xf>
    <xf numFmtId="1" fontId="0" fillId="6" borderId="10" xfId="0" applyNumberFormat="1" applyFill="1" applyBorder="1" applyAlignment="1">
      <alignment horizontal="center"/>
    </xf>
    <xf numFmtId="1" fontId="0" fillId="6" borderId="8" xfId="0" applyNumberFormat="1" applyFill="1" applyBorder="1" applyAlignment="1">
      <alignment horizontal="center"/>
    </xf>
    <xf numFmtId="1" fontId="1" fillId="6" borderId="0" xfId="0" applyNumberFormat="1" applyFont="1" applyFill="1" applyBorder="1" applyAlignment="1">
      <alignment horizontal="center" vertical="center"/>
    </xf>
    <xf numFmtId="1" fontId="1" fillId="6" borderId="14" xfId="0" applyNumberFormat="1" applyFont="1" applyFill="1" applyBorder="1" applyAlignment="1">
      <alignment horizontal="center" vertical="center"/>
    </xf>
    <xf numFmtId="1" fontId="1" fillId="6" borderId="34" xfId="0" applyNumberFormat="1" applyFont="1" applyFill="1" applyBorder="1" applyAlignment="1">
      <alignment horizontal="center" vertical="center"/>
    </xf>
    <xf numFmtId="1" fontId="1" fillId="6" borderId="35" xfId="0" applyNumberFormat="1" applyFont="1" applyFill="1" applyBorder="1" applyAlignment="1">
      <alignment horizontal="center" vertical="center"/>
    </xf>
    <xf numFmtId="1" fontId="0" fillId="6" borderId="36" xfId="0" applyNumberFormat="1" applyFill="1" applyBorder="1" applyAlignment="1">
      <alignment horizontal="center"/>
    </xf>
    <xf numFmtId="1" fontId="0" fillId="0" borderId="10" xfId="0" applyNumberFormat="1" applyFill="1" applyBorder="1" applyAlignment="1">
      <alignment horizontal="center"/>
    </xf>
    <xf numFmtId="1" fontId="0" fillId="0" borderId="22" xfId="0" applyNumberFormat="1" applyFill="1" applyBorder="1" applyAlignment="1">
      <alignment horizontal="center"/>
    </xf>
    <xf numFmtId="1" fontId="0" fillId="9" borderId="10" xfId="0" applyNumberFormat="1" applyFill="1" applyBorder="1" applyAlignment="1">
      <alignment horizontal="center"/>
    </xf>
    <xf numFmtId="1" fontId="0" fillId="9" borderId="8" xfId="0" applyNumberFormat="1" applyFill="1" applyBorder="1" applyAlignment="1">
      <alignment horizontal="center"/>
    </xf>
    <xf numFmtId="1" fontId="0" fillId="9" borderId="8" xfId="0" applyNumberFormat="1" applyFill="1" applyBorder="1" applyAlignment="1">
      <alignment horizontal="center" vertical="distributed"/>
    </xf>
    <xf numFmtId="1" fontId="0" fillId="9" borderId="10" xfId="0" applyNumberFormat="1" applyFill="1" applyBorder="1" applyAlignment="1">
      <alignment horizontal="center" vertical="distributed"/>
    </xf>
    <xf numFmtId="1" fontId="0" fillId="0" borderId="10" xfId="0" applyNumberFormat="1" applyFill="1" applyBorder="1" applyAlignment="1">
      <alignment horizontal="center" vertical="distributed"/>
    </xf>
    <xf numFmtId="1" fontId="0" fillId="0" borderId="8" xfId="0" applyNumberFormat="1" applyFill="1" applyBorder="1" applyAlignment="1">
      <alignment horizontal="center"/>
    </xf>
    <xf numFmtId="1" fontId="0" fillId="0" borderId="22" xfId="0" applyNumberFormat="1" applyFill="1" applyBorder="1" applyAlignment="1">
      <alignment horizontal="center" vertical="distributed"/>
    </xf>
    <xf numFmtId="1" fontId="0" fillId="0" borderId="10" xfId="0" applyNumberFormat="1" applyFill="1" applyBorder="1" applyAlignment="1">
      <alignment horizontal="left"/>
    </xf>
    <xf numFmtId="1" fontId="0" fillId="0" borderId="22" xfId="0" applyNumberFormat="1" applyFill="1" applyBorder="1" applyAlignment="1">
      <alignment horizontal="left"/>
    </xf>
    <xf numFmtId="1" fontId="0" fillId="9" borderId="22" xfId="0" applyNumberFormat="1" applyFill="1" applyBorder="1" applyAlignment="1">
      <alignment horizontal="center" vertical="distributed"/>
    </xf>
    <xf numFmtId="1" fontId="0" fillId="0" borderId="8" xfId="0" applyNumberFormat="1" applyFill="1" applyBorder="1" applyAlignment="1">
      <alignment horizontal="center" vertical="distributed"/>
    </xf>
    <xf numFmtId="1" fontId="0" fillId="0" borderId="10" xfId="0" applyNumberFormat="1" applyBorder="1" applyAlignment="1">
      <alignment horizontal="center" vertical="distributed"/>
    </xf>
    <xf numFmtId="1" fontId="0" fillId="0" borderId="0" xfId="0" applyNumberFormat="1" applyBorder="1" applyAlignment="1">
      <alignment horizontal="left" vertical="distributed"/>
    </xf>
    <xf numFmtId="1" fontId="0" fillId="0" borderId="14" xfId="0" applyNumberFormat="1" applyBorder="1" applyAlignment="1">
      <alignment horizontal="left" vertical="distributed"/>
    </xf>
    <xf numFmtId="1" fontId="0" fillId="0" borderId="10" xfId="0" applyNumberFormat="1" applyBorder="1" applyAlignment="1"/>
    <xf numFmtId="1" fontId="0" fillId="0" borderId="13" xfId="0" applyNumberFormat="1" applyBorder="1" applyAlignment="1">
      <alignment horizontal="center"/>
    </xf>
    <xf numFmtId="1" fontId="0" fillId="9" borderId="22" xfId="0" applyNumberFormat="1" applyFill="1" applyBorder="1" applyAlignment="1">
      <alignment horizontal="center"/>
    </xf>
    <xf numFmtId="1" fontId="0" fillId="0" borderId="4" xfId="0" applyNumberFormat="1" applyFill="1" applyBorder="1" applyAlignment="1">
      <alignment horizontal="center"/>
    </xf>
    <xf numFmtId="1" fontId="0" fillId="0" borderId="0" xfId="0" applyNumberFormat="1" applyFill="1" applyBorder="1" applyAlignment="1">
      <alignment horizontal="center"/>
    </xf>
    <xf numFmtId="1" fontId="1" fillId="0" borderId="10" xfId="0" applyNumberFormat="1" applyFont="1" applyFill="1" applyBorder="1" applyAlignment="1">
      <alignment horizontal="center" vertical="distributed"/>
    </xf>
    <xf numFmtId="1" fontId="1" fillId="6" borderId="8" xfId="0" applyNumberFormat="1" applyFont="1" applyFill="1" applyBorder="1" applyAlignment="1">
      <alignment horizontal="center" vertical="distributed"/>
    </xf>
    <xf numFmtId="1" fontId="1" fillId="6" borderId="10" xfId="0" applyNumberFormat="1" applyFont="1" applyFill="1" applyBorder="1" applyAlignment="1">
      <alignment horizontal="center" vertical="distributed"/>
    </xf>
    <xf numFmtId="1" fontId="0" fillId="6" borderId="10" xfId="0" applyNumberFormat="1" applyFill="1" applyBorder="1" applyAlignment="1">
      <alignment horizontal="center" vertical="distributed"/>
    </xf>
    <xf numFmtId="1" fontId="0" fillId="0" borderId="4" xfId="0" applyNumberFormat="1" applyFill="1" applyBorder="1" applyAlignment="1">
      <alignment horizontal="center" vertical="distributed"/>
    </xf>
    <xf numFmtId="1" fontId="0" fillId="0" borderId="0" xfId="0" applyNumberFormat="1" applyFill="1" applyBorder="1" applyAlignment="1">
      <alignment horizontal="center" vertical="distributed"/>
    </xf>
    <xf numFmtId="1" fontId="0" fillId="0" borderId="14" xfId="0" applyNumberFormat="1" applyFill="1" applyBorder="1" applyAlignment="1">
      <alignment horizontal="center" vertical="distributed"/>
    </xf>
    <xf numFmtId="1" fontId="0" fillId="9" borderId="2" xfId="0" applyNumberFormat="1" applyFill="1" applyBorder="1" applyAlignment="1">
      <alignment horizontal="center" vertical="distributed"/>
    </xf>
    <xf numFmtId="1" fontId="0" fillId="9" borderId="3" xfId="0" applyNumberFormat="1" applyFill="1" applyBorder="1" applyAlignment="1">
      <alignment horizontal="center" vertical="distributed"/>
    </xf>
    <xf numFmtId="1" fontId="0" fillId="9" borderId="0" xfId="0" applyNumberFormat="1" applyFill="1" applyBorder="1" applyAlignment="1">
      <alignment horizontal="center" vertical="distributed"/>
    </xf>
    <xf numFmtId="1" fontId="0" fillId="9" borderId="14" xfId="0" applyNumberFormat="1" applyFill="1" applyBorder="1" applyAlignment="1">
      <alignment horizontal="center" vertical="distributed"/>
    </xf>
    <xf numFmtId="1" fontId="0" fillId="9" borderId="26" xfId="0" applyNumberFormat="1" applyFill="1" applyBorder="1" applyAlignment="1">
      <alignment horizontal="center" vertical="distributed"/>
    </xf>
    <xf numFmtId="1" fontId="0" fillId="9" borderId="25" xfId="0" applyNumberFormat="1" applyFill="1" applyBorder="1" applyAlignment="1">
      <alignment horizontal="center" vertical="distributed"/>
    </xf>
    <xf numFmtId="1" fontId="0" fillId="9" borderId="1" xfId="0" applyNumberFormat="1" applyFill="1" applyBorder="1" applyAlignment="1">
      <alignment horizontal="center" vertical="distributed"/>
    </xf>
    <xf numFmtId="1" fontId="0" fillId="9" borderId="4" xfId="0" applyNumberFormat="1" applyFill="1" applyBorder="1" applyAlignment="1">
      <alignment horizontal="center" vertical="distributed"/>
    </xf>
    <xf numFmtId="1" fontId="0" fillId="9" borderId="27" xfId="0" applyNumberFormat="1" applyFill="1" applyBorder="1" applyAlignment="1">
      <alignment horizontal="center" vertical="distributed"/>
    </xf>
    <xf numFmtId="1" fontId="0" fillId="0" borderId="1" xfId="0" applyNumberFormat="1" applyFill="1" applyBorder="1" applyAlignment="1">
      <alignment horizontal="center" vertical="distributed"/>
    </xf>
    <xf numFmtId="1" fontId="0" fillId="0" borderId="2" xfId="0" applyNumberFormat="1" applyFill="1" applyBorder="1" applyAlignment="1">
      <alignment horizontal="center" vertical="distributed"/>
    </xf>
    <xf numFmtId="1" fontId="0" fillId="0" borderId="3" xfId="0" applyNumberFormat="1" applyFill="1" applyBorder="1" applyAlignment="1">
      <alignment horizontal="center" vertical="distributed"/>
    </xf>
    <xf numFmtId="1" fontId="1" fillId="0" borderId="12"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0" fillId="4" borderId="13"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1" fontId="0" fillId="4" borderId="15" xfId="0" applyNumberFormat="1" applyFill="1" applyBorder="1" applyAlignment="1">
      <alignment horizontal="center" vertical="center" wrapText="1"/>
    </xf>
    <xf numFmtId="1" fontId="0" fillId="0" borderId="13" xfId="0" applyNumberFormat="1" applyFill="1" applyBorder="1" applyAlignment="1">
      <alignment horizontal="center" vertical="center" wrapText="1"/>
    </xf>
    <xf numFmtId="1" fontId="0" fillId="0" borderId="15" xfId="0" applyNumberFormat="1" applyFill="1" applyBorder="1" applyAlignment="1">
      <alignment horizontal="center" vertical="center" wrapText="1"/>
    </xf>
    <xf numFmtId="1" fontId="0" fillId="0" borderId="8" xfId="0" applyNumberFormat="1" applyFill="1" applyBorder="1" applyAlignment="1">
      <alignment horizontal="center" vertical="center" wrapText="1"/>
    </xf>
    <xf numFmtId="1" fontId="0" fillId="2" borderId="13" xfId="0" applyNumberFormat="1" applyFill="1" applyBorder="1" applyAlignment="1">
      <alignment horizontal="center" vertical="center" wrapText="1"/>
    </xf>
    <xf numFmtId="1" fontId="0" fillId="2" borderId="15" xfId="0" applyNumberFormat="1" applyFill="1" applyBorder="1" applyAlignment="1">
      <alignment horizontal="center" vertical="center" wrapText="1"/>
    </xf>
    <xf numFmtId="1" fontId="0" fillId="2" borderId="8" xfId="0" applyNumberForma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2" borderId="12" xfId="0" applyNumberFormat="1" applyFont="1" applyFill="1" applyBorder="1" applyAlignment="1">
      <alignment horizontal="center" vertical="center" wrapText="1"/>
    </xf>
    <xf numFmtId="1" fontId="4" fillId="2" borderId="11" xfId="0" applyNumberFormat="1" applyFont="1" applyFill="1" applyBorder="1" applyAlignment="1">
      <alignment horizontal="center" vertical="center" wrapText="1"/>
    </xf>
    <xf numFmtId="1" fontId="0" fillId="2" borderId="9" xfId="0" applyNumberFormat="1" applyFill="1" applyBorder="1" applyAlignment="1"/>
    <xf numFmtId="1" fontId="0" fillId="2" borderId="12" xfId="0" applyNumberFormat="1" applyFont="1" applyFill="1" applyBorder="1" applyAlignment="1">
      <alignment horizontal="center" vertical="center" wrapText="1"/>
    </xf>
    <xf numFmtId="1" fontId="0" fillId="2" borderId="9" xfId="0" applyNumberFormat="1" applyFont="1" applyFill="1" applyBorder="1" applyAlignment="1">
      <alignment horizontal="center" vertical="center" wrapText="1"/>
    </xf>
    <xf numFmtId="1" fontId="4" fillId="2" borderId="9" xfId="0" applyNumberFormat="1" applyFont="1" applyFill="1" applyBorder="1" applyAlignment="1">
      <alignment horizontal="center" vertical="center" wrapText="1"/>
    </xf>
    <xf numFmtId="1" fontId="0" fillId="0" borderId="1" xfId="0" applyNumberFormat="1" applyFill="1" applyBorder="1" applyAlignment="1">
      <alignment horizontal="center" vertical="center" wrapText="1"/>
    </xf>
    <xf numFmtId="1" fontId="0" fillId="0" borderId="5" xfId="0" applyNumberFormat="1" applyFill="1" applyBorder="1" applyAlignment="1">
      <alignment horizontal="center" vertical="center" wrapText="1"/>
    </xf>
    <xf numFmtId="1" fontId="0" fillId="2" borderId="12" xfId="0" applyNumberFormat="1" applyFill="1" applyBorder="1" applyAlignment="1">
      <alignment horizontal="center" vertical="center" wrapText="1"/>
    </xf>
    <xf numFmtId="1" fontId="0" fillId="2" borderId="11" xfId="0" applyNumberFormat="1" applyFill="1" applyBorder="1" applyAlignment="1">
      <alignment horizontal="center" vertical="center" wrapText="1"/>
    </xf>
    <xf numFmtId="1" fontId="0" fillId="2" borderId="9" xfId="0" applyNumberForma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 fontId="0" fillId="0" borderId="12" xfId="0" applyNumberFormat="1" applyFill="1" applyBorder="1" applyAlignment="1">
      <alignment horizontal="center" vertical="center" wrapText="1"/>
    </xf>
    <xf numFmtId="1" fontId="0" fillId="2" borderId="13" xfId="0" applyNumberFormat="1" applyFont="1" applyFill="1" applyBorder="1" applyAlignment="1">
      <alignment horizontal="center" vertical="center" wrapText="1"/>
    </xf>
    <xf numFmtId="1" fontId="0" fillId="2" borderId="8" xfId="0" applyNumberFormat="1" applyFont="1" applyFill="1" applyBorder="1" applyAlignment="1">
      <alignment horizontal="center" vertical="center" wrapText="1"/>
    </xf>
    <xf numFmtId="0" fontId="0" fillId="5" borderId="0" xfId="0" applyFill="1" applyBorder="1" applyAlignment="1">
      <alignment horizontal="left" vertical="distributed" wrapText="1"/>
    </xf>
    <xf numFmtId="0" fontId="0" fillId="0" borderId="0" xfId="0" applyFill="1" applyAlignment="1">
      <alignment horizontal="left" vertical="distributed"/>
    </xf>
    <xf numFmtId="0" fontId="7" fillId="0" borderId="0" xfId="0" applyFont="1" applyFill="1" applyAlignment="1">
      <alignment horizontal="center"/>
    </xf>
    <xf numFmtId="0" fontId="1" fillId="0" borderId="0" xfId="0" applyFont="1" applyFill="1" applyAlignment="1">
      <alignment horizontal="center"/>
    </xf>
    <xf numFmtId="0" fontId="0" fillId="3" borderId="0" xfId="0" applyFont="1" applyFill="1" applyAlignment="1">
      <alignment horizontal="left" vertical="distributed"/>
    </xf>
    <xf numFmtId="0" fontId="0" fillId="3" borderId="0" xfId="0" applyFill="1" applyAlignment="1">
      <alignment horizontal="left" vertical="distributed"/>
    </xf>
    <xf numFmtId="0" fontId="0" fillId="0" borderId="0" xfId="0" applyFont="1" applyFill="1" applyAlignment="1">
      <alignment horizontal="left" vertical="distributed"/>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4.5" x14ac:dyDescent="0.35"/>
  <cols>
    <col min="1" max="1" width="91.453125" customWidth="1"/>
  </cols>
  <sheetData>
    <row r="1" spans="1:1" ht="15.5" x14ac:dyDescent="0.35">
      <c r="A1" s="208" t="s">
        <v>441</v>
      </c>
    </row>
    <row r="2" spans="1:1" ht="60" customHeight="1" x14ac:dyDescent="0.35">
      <c r="A2" s="209" t="s">
        <v>442</v>
      </c>
    </row>
  </sheetData>
  <pageMargins left="0.7" right="0.7" top="0.75" bottom="0.75" header="0.3" footer="0.3"/>
  <pageSetup orientation="portrait" horizontalDpi="200" verticalDpi="200" copies="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view="pageBreakPreview" zoomScale="80" zoomScaleNormal="100" zoomScaleSheetLayoutView="80" workbookViewId="0">
      <selection activeCell="L8" sqref="L8"/>
    </sheetView>
  </sheetViews>
  <sheetFormatPr defaultColWidth="9.1796875" defaultRowHeight="14.5" x14ac:dyDescent="0.35"/>
  <cols>
    <col min="1" max="10" width="9.81640625" style="11" customWidth="1"/>
    <col min="11" max="25" width="11.7265625" style="11" customWidth="1"/>
    <col min="26" max="16384" width="9.1796875" style="11"/>
  </cols>
  <sheetData>
    <row r="1" spans="1:25" ht="15.75" customHeight="1" x14ac:dyDescent="0.35">
      <c r="A1" s="434" t="s">
        <v>264</v>
      </c>
      <c r="B1" s="434"/>
      <c r="C1" s="434"/>
      <c r="D1" s="434"/>
      <c r="E1" s="434"/>
      <c r="F1" s="434"/>
      <c r="G1" s="434"/>
      <c r="H1" s="434"/>
      <c r="I1" s="434"/>
      <c r="J1" s="434"/>
      <c r="K1" s="435" t="s">
        <v>223</v>
      </c>
      <c r="L1" s="435"/>
      <c r="M1" s="435"/>
      <c r="N1" s="435"/>
      <c r="O1" s="435"/>
      <c r="P1" s="435"/>
      <c r="Q1" s="435"/>
      <c r="R1" s="435"/>
      <c r="S1" s="435"/>
      <c r="T1" s="435"/>
      <c r="U1" s="435"/>
      <c r="V1" s="435"/>
      <c r="W1" s="435"/>
      <c r="X1" s="435"/>
      <c r="Y1" s="435"/>
    </row>
    <row r="2" spans="1:25" ht="45.75" customHeight="1" x14ac:dyDescent="0.35">
      <c r="A2" s="434"/>
      <c r="B2" s="434"/>
      <c r="C2" s="434"/>
      <c r="D2" s="434"/>
      <c r="E2" s="434"/>
      <c r="F2" s="434"/>
      <c r="G2" s="434"/>
      <c r="H2" s="434"/>
      <c r="I2" s="434"/>
      <c r="J2" s="434"/>
      <c r="K2" s="14"/>
      <c r="L2" s="14"/>
      <c r="M2" s="14"/>
      <c r="N2" s="14"/>
      <c r="O2" s="14"/>
      <c r="P2" s="14"/>
      <c r="Q2" s="14"/>
      <c r="R2" s="14"/>
      <c r="S2" s="14"/>
      <c r="T2" s="14"/>
      <c r="U2" s="14"/>
      <c r="V2" s="14"/>
      <c r="W2" s="14"/>
      <c r="X2" s="14"/>
      <c r="Y2" s="14"/>
    </row>
    <row r="3" spans="1:25" x14ac:dyDescent="0.35">
      <c r="A3" s="433" t="s">
        <v>36</v>
      </c>
      <c r="B3" s="433"/>
      <c r="C3" s="433"/>
      <c r="D3" s="433"/>
      <c r="E3" s="433"/>
      <c r="F3" s="433"/>
      <c r="G3" s="433"/>
      <c r="H3" s="433"/>
      <c r="I3" s="433"/>
      <c r="J3" s="433"/>
    </row>
    <row r="4" spans="1:25" s="9" customFormat="1" x14ac:dyDescent="0.35">
      <c r="A4" s="437" t="s">
        <v>235</v>
      </c>
      <c r="B4" s="437"/>
      <c r="C4" s="437"/>
      <c r="D4" s="437"/>
      <c r="E4" s="437"/>
      <c r="F4" s="437"/>
      <c r="G4" s="437"/>
      <c r="H4" s="437"/>
      <c r="I4" s="437"/>
      <c r="J4" s="437"/>
    </row>
    <row r="5" spans="1:25" x14ac:dyDescent="0.35">
      <c r="A5" s="438" t="s">
        <v>27</v>
      </c>
      <c r="B5" s="438"/>
      <c r="C5" s="438"/>
      <c r="D5" s="438"/>
      <c r="E5" s="438"/>
      <c r="F5" s="438"/>
      <c r="G5" s="438"/>
      <c r="H5" s="438"/>
      <c r="I5" s="438"/>
      <c r="J5" s="438"/>
    </row>
    <row r="6" spans="1:25" s="9" customFormat="1" x14ac:dyDescent="0.35">
      <c r="A6" s="437" t="s">
        <v>234</v>
      </c>
      <c r="B6" s="436"/>
      <c r="C6" s="436"/>
      <c r="D6" s="436"/>
      <c r="E6" s="436"/>
      <c r="F6" s="436"/>
      <c r="G6" s="436"/>
      <c r="H6" s="436"/>
      <c r="I6" s="436"/>
      <c r="J6" s="436"/>
    </row>
    <row r="7" spans="1:25" x14ac:dyDescent="0.35">
      <c r="A7" s="438" t="s">
        <v>26</v>
      </c>
      <c r="B7" s="438"/>
      <c r="C7" s="438"/>
      <c r="D7" s="438"/>
      <c r="E7" s="438"/>
      <c r="F7" s="438"/>
      <c r="G7" s="438"/>
      <c r="H7" s="438"/>
      <c r="I7" s="438"/>
      <c r="J7" s="438"/>
    </row>
    <row r="8" spans="1:25" s="9" customFormat="1" ht="30.75" customHeight="1" x14ac:dyDescent="0.35">
      <c r="A8" s="436" t="s">
        <v>28</v>
      </c>
      <c r="B8" s="436"/>
      <c r="C8" s="436"/>
      <c r="D8" s="436"/>
      <c r="E8" s="436"/>
      <c r="F8" s="436"/>
      <c r="G8" s="436"/>
      <c r="H8" s="436"/>
      <c r="I8" s="436"/>
      <c r="J8" s="436"/>
    </row>
    <row r="9" spans="1:25" x14ac:dyDescent="0.35">
      <c r="A9" s="433" t="s">
        <v>29</v>
      </c>
      <c r="B9" s="433"/>
      <c r="C9" s="433"/>
      <c r="D9" s="433"/>
      <c r="E9" s="433"/>
      <c r="F9" s="433"/>
      <c r="G9" s="433"/>
      <c r="H9" s="433"/>
      <c r="I9" s="433"/>
      <c r="J9" s="433"/>
    </row>
    <row r="10" spans="1:25" s="9" customFormat="1" ht="45" customHeight="1" x14ac:dyDescent="0.35">
      <c r="A10" s="437" t="s">
        <v>37</v>
      </c>
      <c r="B10" s="437"/>
      <c r="C10" s="437"/>
      <c r="D10" s="437"/>
      <c r="E10" s="437"/>
      <c r="F10" s="437"/>
      <c r="G10" s="437"/>
      <c r="H10" s="437"/>
      <c r="I10" s="437"/>
      <c r="J10" s="437"/>
    </row>
    <row r="11" spans="1:25" x14ac:dyDescent="0.35">
      <c r="A11" s="433" t="s">
        <v>40</v>
      </c>
      <c r="B11" s="433"/>
      <c r="C11" s="433"/>
      <c r="D11" s="433"/>
      <c r="E11" s="433"/>
      <c r="F11" s="433"/>
      <c r="G11" s="433"/>
      <c r="H11" s="433"/>
      <c r="I11" s="433"/>
      <c r="J11" s="433"/>
    </row>
    <row r="12" spans="1:25" s="9" customFormat="1" x14ac:dyDescent="0.35">
      <c r="A12" s="437" t="s">
        <v>41</v>
      </c>
      <c r="B12" s="437"/>
      <c r="C12" s="437"/>
      <c r="D12" s="437"/>
      <c r="E12" s="437"/>
      <c r="F12" s="437"/>
      <c r="G12" s="437"/>
      <c r="H12" s="437"/>
      <c r="I12" s="437"/>
      <c r="J12" s="437"/>
    </row>
    <row r="13" spans="1:25" x14ac:dyDescent="0.35">
      <c r="A13" s="433" t="s">
        <v>30</v>
      </c>
      <c r="B13" s="433"/>
      <c r="C13" s="433"/>
      <c r="D13" s="433"/>
      <c r="E13" s="433"/>
      <c r="F13" s="433"/>
      <c r="G13" s="433"/>
      <c r="H13" s="433"/>
      <c r="I13" s="433"/>
      <c r="J13" s="433"/>
    </row>
    <row r="14" spans="1:25" s="9" customFormat="1" x14ac:dyDescent="0.35">
      <c r="A14" s="437" t="s">
        <v>38</v>
      </c>
      <c r="B14" s="437"/>
      <c r="C14" s="437"/>
      <c r="D14" s="437"/>
      <c r="E14" s="437"/>
      <c r="F14" s="437"/>
      <c r="G14" s="437"/>
      <c r="H14" s="437"/>
      <c r="I14" s="437"/>
      <c r="J14" s="437"/>
    </row>
    <row r="15" spans="1:25" x14ac:dyDescent="0.35">
      <c r="A15" s="433" t="s">
        <v>31</v>
      </c>
      <c r="B15" s="433"/>
      <c r="C15" s="433"/>
      <c r="D15" s="433"/>
      <c r="E15" s="433"/>
      <c r="F15" s="433"/>
      <c r="G15" s="433"/>
      <c r="H15" s="433"/>
      <c r="I15" s="433"/>
      <c r="J15" s="433"/>
    </row>
    <row r="16" spans="1:25" s="9" customFormat="1" x14ac:dyDescent="0.35">
      <c r="A16" s="437" t="s">
        <v>32</v>
      </c>
      <c r="B16" s="437"/>
      <c r="C16" s="437"/>
      <c r="D16" s="437"/>
      <c r="E16" s="437"/>
      <c r="F16" s="437"/>
      <c r="G16" s="437"/>
      <c r="H16" s="437"/>
      <c r="I16" s="437"/>
      <c r="J16" s="437"/>
    </row>
    <row r="17" spans="1:10" x14ac:dyDescent="0.35">
      <c r="A17" s="433" t="s">
        <v>33</v>
      </c>
      <c r="B17" s="433"/>
      <c r="C17" s="433"/>
      <c r="D17" s="433"/>
      <c r="E17" s="433"/>
      <c r="F17" s="433"/>
      <c r="G17" s="433"/>
      <c r="H17" s="433"/>
      <c r="I17" s="433"/>
      <c r="J17" s="433"/>
    </row>
    <row r="18" spans="1:10" s="9" customFormat="1" ht="30" customHeight="1" x14ac:dyDescent="0.35">
      <c r="A18" s="437" t="s">
        <v>34</v>
      </c>
      <c r="B18" s="437"/>
      <c r="C18" s="437"/>
      <c r="D18" s="437"/>
      <c r="E18" s="437"/>
      <c r="F18" s="437"/>
      <c r="G18" s="437"/>
      <c r="H18" s="437"/>
      <c r="I18" s="437"/>
      <c r="J18" s="437"/>
    </row>
    <row r="19" spans="1:10" x14ac:dyDescent="0.35">
      <c r="A19" s="433" t="s">
        <v>35</v>
      </c>
      <c r="B19" s="433"/>
      <c r="C19" s="433"/>
      <c r="D19" s="433"/>
      <c r="E19" s="433"/>
      <c r="F19" s="433"/>
      <c r="G19" s="433"/>
      <c r="H19" s="433"/>
      <c r="I19" s="433"/>
      <c r="J19" s="433"/>
    </row>
    <row r="20" spans="1:10" s="9" customFormat="1" ht="30" customHeight="1" x14ac:dyDescent="0.35">
      <c r="A20" s="437" t="s">
        <v>39</v>
      </c>
      <c r="B20" s="437"/>
      <c r="C20" s="437"/>
      <c r="D20" s="437"/>
      <c r="E20" s="437"/>
      <c r="F20" s="437"/>
      <c r="G20" s="437"/>
      <c r="H20" s="437"/>
      <c r="I20" s="437"/>
      <c r="J20" s="437"/>
    </row>
    <row r="21" spans="1:10" x14ac:dyDescent="0.35">
      <c r="A21" s="433" t="s">
        <v>233</v>
      </c>
      <c r="B21" s="433"/>
      <c r="C21" s="433"/>
      <c r="D21" s="433"/>
      <c r="E21" s="433"/>
      <c r="F21" s="433"/>
      <c r="G21" s="433"/>
      <c r="H21" s="433"/>
      <c r="I21" s="433"/>
      <c r="J21" s="433"/>
    </row>
    <row r="22" spans="1:10" s="9" customFormat="1" ht="30.75" customHeight="1" x14ac:dyDescent="0.35">
      <c r="A22" s="432" t="s">
        <v>256</v>
      </c>
      <c r="B22" s="432"/>
      <c r="C22" s="432"/>
      <c r="D22" s="432"/>
      <c r="E22" s="432"/>
      <c r="F22" s="432"/>
      <c r="G22" s="432"/>
      <c r="H22" s="432"/>
      <c r="I22" s="432"/>
      <c r="J22" s="432"/>
    </row>
    <row r="23" spans="1:10" ht="30" customHeight="1" x14ac:dyDescent="0.35">
      <c r="A23" s="432" t="s">
        <v>257</v>
      </c>
      <c r="B23" s="432"/>
      <c r="C23" s="432"/>
      <c r="D23" s="432"/>
      <c r="E23" s="432"/>
      <c r="F23" s="432"/>
      <c r="G23" s="432"/>
      <c r="H23" s="432"/>
      <c r="I23" s="432"/>
      <c r="J23" s="432"/>
    </row>
  </sheetData>
  <sheetProtection password="CD92" sheet="1" objects="1" scenarios="1"/>
  <mergeCells count="23">
    <mergeCell ref="A17:J17"/>
    <mergeCell ref="A19:J19"/>
    <mergeCell ref="A4:J4"/>
    <mergeCell ref="A6:J6"/>
    <mergeCell ref="A7:J7"/>
    <mergeCell ref="A5:J5"/>
    <mergeCell ref="A9:J9"/>
    <mergeCell ref="A22:J22"/>
    <mergeCell ref="A23:J23"/>
    <mergeCell ref="A21:J21"/>
    <mergeCell ref="A1:J2"/>
    <mergeCell ref="K1:Y1"/>
    <mergeCell ref="A8:J8"/>
    <mergeCell ref="A18:J18"/>
    <mergeCell ref="A10:J10"/>
    <mergeCell ref="A20:J20"/>
    <mergeCell ref="A3:J3"/>
    <mergeCell ref="A14:J14"/>
    <mergeCell ref="A11:J11"/>
    <mergeCell ref="A12:J12"/>
    <mergeCell ref="A13:J13"/>
    <mergeCell ref="A15:J15"/>
    <mergeCell ref="A16:J16"/>
  </mergeCell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9"/>
  <sheetViews>
    <sheetView topLeftCell="E1" workbookViewId="0">
      <selection activeCell="G1" sqref="G1"/>
    </sheetView>
  </sheetViews>
  <sheetFormatPr defaultRowHeight="14.5" x14ac:dyDescent="0.35"/>
  <cols>
    <col min="3" max="3" width="15.81640625" customWidth="1"/>
    <col min="4" max="4" width="14.54296875" customWidth="1"/>
    <col min="5" max="5" width="15.453125" customWidth="1"/>
    <col min="6" max="6" width="13.453125" customWidth="1"/>
    <col min="15" max="15" width="16" customWidth="1"/>
  </cols>
  <sheetData>
    <row r="1" spans="1:16" x14ac:dyDescent="0.35">
      <c r="A1" s="1" t="s">
        <v>75</v>
      </c>
      <c r="B1" s="4" t="s">
        <v>272</v>
      </c>
      <c r="C1" s="1" t="s">
        <v>81</v>
      </c>
      <c r="D1" s="1" t="s">
        <v>83</v>
      </c>
      <c r="E1" s="1" t="s">
        <v>84</v>
      </c>
      <c r="F1" s="4" t="s">
        <v>229</v>
      </c>
      <c r="G1" s="4" t="s">
        <v>271</v>
      </c>
      <c r="H1" s="1" t="s">
        <v>94</v>
      </c>
      <c r="I1" s="1" t="s">
        <v>99</v>
      </c>
      <c r="J1" s="1" t="s">
        <v>104</v>
      </c>
      <c r="K1" s="4" t="s">
        <v>230</v>
      </c>
      <c r="M1" s="1" t="s">
        <v>157</v>
      </c>
      <c r="N1" s="4" t="s">
        <v>164</v>
      </c>
      <c r="O1" s="4" t="s">
        <v>213</v>
      </c>
      <c r="P1" s="4" t="s">
        <v>211</v>
      </c>
    </row>
    <row r="2" spans="1:16" x14ac:dyDescent="0.35">
      <c r="A2" s="1" t="s">
        <v>76</v>
      </c>
      <c r="B2" s="1" t="s">
        <v>78</v>
      </c>
      <c r="C2" s="1" t="s">
        <v>69</v>
      </c>
      <c r="D2" s="1" t="s">
        <v>7</v>
      </c>
      <c r="E2" s="1" t="s">
        <v>11</v>
      </c>
      <c r="F2" s="1" t="s">
        <v>88</v>
      </c>
      <c r="G2" s="1" t="s">
        <v>67</v>
      </c>
      <c r="H2" s="1" t="s">
        <v>95</v>
      </c>
      <c r="I2" s="1" t="s">
        <v>100</v>
      </c>
      <c r="J2" s="1" t="s">
        <v>105</v>
      </c>
      <c r="K2" s="4" t="s">
        <v>121</v>
      </c>
      <c r="M2">
        <v>4</v>
      </c>
      <c r="N2" s="4" t="s">
        <v>166</v>
      </c>
      <c r="O2" s="4" t="s">
        <v>204</v>
      </c>
      <c r="P2" s="4" t="s">
        <v>202</v>
      </c>
    </row>
    <row r="3" spans="1:16" x14ac:dyDescent="0.35">
      <c r="A3" s="1" t="s">
        <v>77</v>
      </c>
      <c r="B3" s="1" t="s">
        <v>79</v>
      </c>
      <c r="C3" s="1" t="s">
        <v>70</v>
      </c>
      <c r="D3" s="1" t="s">
        <v>8</v>
      </c>
      <c r="E3" s="1" t="s">
        <v>12</v>
      </c>
      <c r="F3" s="1" t="s">
        <v>69</v>
      </c>
      <c r="G3" s="1" t="s">
        <v>73</v>
      </c>
      <c r="H3" s="1" t="s">
        <v>96</v>
      </c>
      <c r="I3" s="1" t="s">
        <v>101</v>
      </c>
      <c r="J3" s="1" t="s">
        <v>102</v>
      </c>
      <c r="K3" s="1" t="s">
        <v>51</v>
      </c>
      <c r="M3">
        <v>5</v>
      </c>
      <c r="N3" s="4" t="s">
        <v>165</v>
      </c>
      <c r="O3" s="4" t="s">
        <v>122</v>
      </c>
      <c r="P3" s="4" t="s">
        <v>203</v>
      </c>
    </row>
    <row r="4" spans="1:16" x14ac:dyDescent="0.35">
      <c r="B4" s="4" t="s">
        <v>270</v>
      </c>
      <c r="C4" s="1" t="s">
        <v>82</v>
      </c>
      <c r="D4" s="1" t="s">
        <v>9</v>
      </c>
      <c r="F4" s="1" t="s">
        <v>89</v>
      </c>
      <c r="G4" s="4" t="s">
        <v>270</v>
      </c>
      <c r="H4" s="1" t="s">
        <v>97</v>
      </c>
      <c r="I4" s="1" t="s">
        <v>102</v>
      </c>
      <c r="J4" s="1" t="s">
        <v>106</v>
      </c>
      <c r="K4" s="1" t="s">
        <v>122</v>
      </c>
      <c r="M4">
        <v>6</v>
      </c>
      <c r="O4" s="4" t="s">
        <v>207</v>
      </c>
    </row>
    <row r="5" spans="1:16" x14ac:dyDescent="0.35">
      <c r="D5" s="1" t="s">
        <v>10</v>
      </c>
      <c r="F5" s="1" t="s">
        <v>90</v>
      </c>
      <c r="H5" s="1" t="s">
        <v>98</v>
      </c>
      <c r="I5" s="1" t="s">
        <v>103</v>
      </c>
      <c r="J5" s="1" t="s">
        <v>107</v>
      </c>
      <c r="K5" s="1" t="s">
        <v>123</v>
      </c>
      <c r="M5">
        <v>7</v>
      </c>
      <c r="O5" s="4" t="s">
        <v>208</v>
      </c>
    </row>
    <row r="6" spans="1:16" x14ac:dyDescent="0.35">
      <c r="F6" s="4" t="s">
        <v>10</v>
      </c>
      <c r="K6" s="1" t="s">
        <v>124</v>
      </c>
      <c r="M6">
        <v>8</v>
      </c>
      <c r="O6" s="4" t="s">
        <v>209</v>
      </c>
    </row>
    <row r="7" spans="1:16" x14ac:dyDescent="0.35">
      <c r="K7" s="4" t="s">
        <v>10</v>
      </c>
      <c r="M7">
        <v>9</v>
      </c>
      <c r="O7" s="4" t="s">
        <v>210</v>
      </c>
    </row>
    <row r="8" spans="1:16" x14ac:dyDescent="0.35">
      <c r="O8" s="4" t="s">
        <v>205</v>
      </c>
    </row>
    <row r="9" spans="1:16" x14ac:dyDescent="0.35">
      <c r="O9" s="4"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BreakPreview" zoomScale="80" zoomScaleNormal="80" zoomScaleSheetLayoutView="80" workbookViewId="0">
      <selection activeCell="C23" sqref="C23:O24"/>
    </sheetView>
  </sheetViews>
  <sheetFormatPr defaultColWidth="9.1796875" defaultRowHeight="14.5" x14ac:dyDescent="0.35"/>
  <cols>
    <col min="1" max="1" width="9.1796875" style="23"/>
    <col min="2" max="2" width="9.1796875" style="23" customWidth="1"/>
    <col min="3" max="3" width="9.1796875" style="25" customWidth="1"/>
    <col min="4" max="6" width="9.1796875" style="6" customWidth="1"/>
    <col min="7" max="7" width="9.7265625" style="6" customWidth="1"/>
    <col min="8" max="8" width="9.1796875" style="6" customWidth="1"/>
    <col min="9" max="9" width="10.26953125" style="6" customWidth="1"/>
    <col min="10" max="10" width="11.81640625" style="6" customWidth="1"/>
    <col min="11" max="12" width="9.1796875" style="6"/>
    <col min="13" max="13" width="12.81640625" style="6" customWidth="1"/>
    <col min="14" max="14" width="10" style="7" customWidth="1"/>
    <col min="15" max="15" width="16.453125" style="6" customWidth="1"/>
    <col min="16" max="16384" width="9.1796875" style="6"/>
  </cols>
  <sheetData>
    <row r="1" spans="1:15" ht="18.75" customHeight="1" x14ac:dyDescent="0.35">
      <c r="A1" s="238" t="s">
        <v>42</v>
      </c>
      <c r="B1" s="239"/>
      <c r="C1" s="239"/>
      <c r="D1" s="239"/>
      <c r="E1" s="239"/>
      <c r="F1" s="239"/>
      <c r="G1" s="239"/>
      <c r="H1" s="239"/>
      <c r="I1" s="239"/>
      <c r="J1" s="239"/>
      <c r="K1" s="239"/>
      <c r="L1" s="239"/>
      <c r="M1" s="239"/>
      <c r="N1" s="239"/>
      <c r="O1" s="240"/>
    </row>
    <row r="2" spans="1:15" ht="15" customHeight="1" x14ac:dyDescent="0.35">
      <c r="A2" s="241"/>
      <c r="B2" s="242"/>
      <c r="C2" s="242"/>
      <c r="D2" s="242"/>
      <c r="E2" s="242"/>
      <c r="F2" s="242"/>
      <c r="G2" s="242"/>
      <c r="H2" s="242"/>
      <c r="I2" s="242"/>
      <c r="J2" s="242"/>
      <c r="K2" s="242"/>
      <c r="L2" s="242"/>
      <c r="M2" s="242"/>
      <c r="N2" s="242"/>
      <c r="O2" s="243"/>
    </row>
    <row r="3" spans="1:15" x14ac:dyDescent="0.35">
      <c r="A3" s="22"/>
      <c r="B3" s="22"/>
      <c r="C3" s="24"/>
      <c r="D3" s="8"/>
      <c r="E3" s="2"/>
      <c r="F3" s="2"/>
      <c r="G3" s="2"/>
      <c r="H3" s="3"/>
      <c r="I3" s="3"/>
      <c r="J3" s="3"/>
      <c r="K3" s="3"/>
      <c r="L3" s="3"/>
      <c r="M3" s="3"/>
      <c r="N3" s="5"/>
      <c r="O3" s="3"/>
    </row>
    <row r="4" spans="1:15" x14ac:dyDescent="0.35">
      <c r="A4" s="22"/>
      <c r="B4" s="22"/>
      <c r="C4" s="24"/>
      <c r="D4" s="8"/>
      <c r="E4" s="2"/>
      <c r="F4" s="2"/>
      <c r="G4" s="2"/>
      <c r="H4" s="3"/>
      <c r="I4" s="3"/>
      <c r="J4" s="3"/>
      <c r="K4" s="3"/>
      <c r="L4" s="3"/>
      <c r="M4" s="3"/>
      <c r="N4" s="5"/>
      <c r="O4" s="3"/>
    </row>
    <row r="5" spans="1:15" ht="15" thickBot="1" x14ac:dyDescent="0.4">
      <c r="A5" s="22"/>
      <c r="B5" s="22"/>
      <c r="C5" s="24"/>
      <c r="D5" s="8"/>
      <c r="E5" s="2"/>
      <c r="F5" s="2"/>
      <c r="G5" s="2"/>
      <c r="H5" s="3"/>
      <c r="I5" s="3"/>
      <c r="J5" s="3"/>
      <c r="K5" s="3"/>
      <c r="L5" s="24"/>
      <c r="M5" s="3"/>
      <c r="N5" s="5"/>
      <c r="O5" s="3"/>
    </row>
    <row r="6" spans="1:15" x14ac:dyDescent="0.35">
      <c r="A6" s="22"/>
      <c r="B6" s="214" t="s">
        <v>273</v>
      </c>
      <c r="C6" s="215"/>
      <c r="D6" s="216"/>
      <c r="E6" s="3"/>
      <c r="F6" s="3"/>
      <c r="G6" s="3"/>
      <c r="H6" s="3"/>
      <c r="I6" s="3"/>
      <c r="J6" s="10"/>
      <c r="K6" s="10"/>
      <c r="L6" s="10"/>
      <c r="M6" s="3"/>
      <c r="N6" s="5"/>
      <c r="O6" s="3"/>
    </row>
    <row r="7" spans="1:15" x14ac:dyDescent="0.35">
      <c r="A7" s="22"/>
      <c r="B7" s="254" t="s">
        <v>156</v>
      </c>
      <c r="C7" s="255"/>
      <c r="D7" s="256"/>
      <c r="E7" s="3"/>
      <c r="F7" s="2"/>
      <c r="G7" s="3"/>
      <c r="H7" s="3"/>
      <c r="I7" s="12"/>
      <c r="J7" s="24"/>
      <c r="K7" s="24"/>
      <c r="L7" s="24"/>
      <c r="M7" s="15"/>
      <c r="N7" s="5"/>
      <c r="O7" s="3"/>
    </row>
    <row r="8" spans="1:15" x14ac:dyDescent="0.35">
      <c r="A8" s="22"/>
      <c r="B8" s="17" t="s">
        <v>253</v>
      </c>
      <c r="C8" s="13" t="s">
        <v>253</v>
      </c>
      <c r="D8" s="18" t="s">
        <v>253</v>
      </c>
      <c r="E8" s="26"/>
      <c r="F8" s="26"/>
      <c r="G8" s="26"/>
      <c r="H8" s="3"/>
      <c r="I8" s="12"/>
      <c r="J8" s="24"/>
      <c r="K8" s="24"/>
      <c r="L8" s="24"/>
      <c r="M8" s="16"/>
      <c r="N8" s="5"/>
      <c r="O8" s="3"/>
    </row>
    <row r="9" spans="1:15" x14ac:dyDescent="0.35">
      <c r="A9" s="22"/>
      <c r="B9" s="17">
        <v>4</v>
      </c>
      <c r="C9" s="13">
        <v>5</v>
      </c>
      <c r="D9" s="18">
        <v>6</v>
      </c>
      <c r="E9" s="3"/>
      <c r="F9" s="3"/>
      <c r="G9" s="3"/>
      <c r="H9" s="3"/>
      <c r="I9" s="12"/>
      <c r="J9" s="24"/>
      <c r="K9" s="24"/>
      <c r="L9" s="24"/>
      <c r="M9" s="16"/>
      <c r="N9" s="5"/>
      <c r="O9" s="3"/>
    </row>
    <row r="10" spans="1:15" ht="15" thickBot="1" x14ac:dyDescent="0.4">
      <c r="A10" s="22"/>
      <c r="B10" s="19">
        <v>7</v>
      </c>
      <c r="C10" s="20">
        <v>8</v>
      </c>
      <c r="D10" s="21">
        <v>9</v>
      </c>
      <c r="E10" s="3"/>
      <c r="F10" s="3"/>
      <c r="G10" s="3"/>
      <c r="H10" s="3"/>
      <c r="I10" s="12"/>
      <c r="J10" s="24"/>
      <c r="K10" s="24"/>
      <c r="L10" s="24"/>
      <c r="M10" s="16"/>
      <c r="N10" s="5"/>
      <c r="O10" s="3"/>
    </row>
    <row r="11" spans="1:15" x14ac:dyDescent="0.35">
      <c r="A11" s="22"/>
      <c r="B11" s="22"/>
      <c r="C11" s="24"/>
      <c r="D11" s="3"/>
      <c r="E11" s="3"/>
      <c r="F11" s="3"/>
      <c r="G11" s="3"/>
      <c r="H11" s="3"/>
      <c r="I11" s="12"/>
      <c r="J11" s="24"/>
      <c r="K11" s="24"/>
      <c r="L11" s="24"/>
      <c r="M11" s="16"/>
      <c r="N11" s="5"/>
      <c r="O11" s="3"/>
    </row>
    <row r="12" spans="1:15" x14ac:dyDescent="0.35">
      <c r="A12" s="22"/>
      <c r="B12" s="22"/>
      <c r="C12" s="24"/>
      <c r="D12" s="3"/>
      <c r="E12" s="3"/>
      <c r="F12" s="3"/>
      <c r="G12" s="3"/>
      <c r="H12" s="3"/>
      <c r="I12" s="3"/>
      <c r="J12" s="3"/>
      <c r="K12" s="3"/>
      <c r="L12" s="3"/>
      <c r="M12" s="3"/>
      <c r="N12" s="5"/>
      <c r="O12" s="3"/>
    </row>
    <row r="13" spans="1:15" s="37" customFormat="1" x14ac:dyDescent="0.35">
      <c r="A13" s="217" t="s">
        <v>126</v>
      </c>
      <c r="B13" s="218"/>
      <c r="C13" s="218"/>
      <c r="D13" s="218"/>
      <c r="E13" s="218"/>
      <c r="F13" s="218"/>
      <c r="G13" s="218"/>
      <c r="H13" s="218"/>
      <c r="I13" s="218"/>
      <c r="J13" s="218"/>
      <c r="K13" s="218"/>
      <c r="L13" s="218"/>
      <c r="M13" s="218"/>
      <c r="N13" s="218"/>
      <c r="O13" s="219"/>
    </row>
    <row r="14" spans="1:15" s="37" customFormat="1" ht="15" customHeight="1" x14ac:dyDescent="0.35">
      <c r="A14" s="244" t="s">
        <v>302</v>
      </c>
      <c r="B14" s="257" t="s">
        <v>303</v>
      </c>
      <c r="C14" s="258"/>
      <c r="D14" s="249" t="s">
        <v>0</v>
      </c>
      <c r="E14" s="250" t="s">
        <v>1</v>
      </c>
      <c r="F14" s="250" t="s">
        <v>2</v>
      </c>
      <c r="G14" s="250"/>
      <c r="H14" s="250"/>
      <c r="I14" s="250" t="s">
        <v>3</v>
      </c>
      <c r="J14" s="250"/>
      <c r="K14" s="246" t="s">
        <v>4</v>
      </c>
      <c r="L14" s="246"/>
      <c r="M14" s="247" t="s">
        <v>5</v>
      </c>
      <c r="N14" s="251" t="s">
        <v>222</v>
      </c>
      <c r="O14" s="252" t="s">
        <v>6</v>
      </c>
    </row>
    <row r="15" spans="1:15" s="37" customFormat="1" x14ac:dyDescent="0.35">
      <c r="A15" s="245"/>
      <c r="B15" s="259"/>
      <c r="C15" s="260"/>
      <c r="D15" s="249"/>
      <c r="E15" s="250"/>
      <c r="F15" s="250"/>
      <c r="G15" s="250"/>
      <c r="H15" s="250"/>
      <c r="I15" s="250"/>
      <c r="J15" s="250"/>
      <c r="K15" s="246"/>
      <c r="L15" s="246"/>
      <c r="M15" s="248"/>
      <c r="N15" s="251"/>
      <c r="O15" s="253"/>
    </row>
    <row r="16" spans="1:15" x14ac:dyDescent="0.35">
      <c r="A16" s="31" t="s">
        <v>274</v>
      </c>
      <c r="B16" s="31" t="s">
        <v>304</v>
      </c>
      <c r="C16" s="31"/>
      <c r="D16" s="32">
        <v>2010</v>
      </c>
      <c r="E16" s="31" t="s">
        <v>283</v>
      </c>
      <c r="F16" s="220" t="s">
        <v>293</v>
      </c>
      <c r="G16" s="228"/>
      <c r="H16" s="221"/>
      <c r="I16" s="220" t="s">
        <v>313</v>
      </c>
      <c r="J16" s="221"/>
      <c r="K16" s="223">
        <v>40460</v>
      </c>
      <c r="L16" s="224"/>
      <c r="M16" s="31" t="s">
        <v>7</v>
      </c>
      <c r="N16" s="31"/>
      <c r="O16" s="32" t="s">
        <v>12</v>
      </c>
    </row>
    <row r="17" spans="1:15" x14ac:dyDescent="0.35">
      <c r="A17" s="31" t="s">
        <v>274</v>
      </c>
      <c r="B17" s="31" t="s">
        <v>304</v>
      </c>
      <c r="C17" s="31"/>
      <c r="D17" s="32">
        <v>2010</v>
      </c>
      <c r="E17" s="31" t="s">
        <v>282</v>
      </c>
      <c r="F17" s="220" t="s">
        <v>292</v>
      </c>
      <c r="G17" s="228"/>
      <c r="H17" s="221"/>
      <c r="I17" s="220" t="s">
        <v>312</v>
      </c>
      <c r="J17" s="221"/>
      <c r="K17" s="223">
        <v>40368</v>
      </c>
      <c r="L17" s="224"/>
      <c r="M17" s="31" t="s">
        <v>7</v>
      </c>
      <c r="N17" s="31"/>
      <c r="O17" s="32" t="s">
        <v>11</v>
      </c>
    </row>
    <row r="18" spans="1:15" x14ac:dyDescent="0.35">
      <c r="A18" s="31" t="s">
        <v>274</v>
      </c>
      <c r="B18" s="31" t="s">
        <v>304</v>
      </c>
      <c r="C18" s="31"/>
      <c r="D18" s="32">
        <v>2010</v>
      </c>
      <c r="E18" s="31" t="s">
        <v>279</v>
      </c>
      <c r="F18" s="220" t="s">
        <v>289</v>
      </c>
      <c r="G18" s="228"/>
      <c r="H18" s="221"/>
      <c r="I18" s="220" t="s">
        <v>299</v>
      </c>
      <c r="J18" s="221"/>
      <c r="K18" s="223">
        <v>40430</v>
      </c>
      <c r="L18" s="224"/>
      <c r="M18" s="31" t="s">
        <v>8</v>
      </c>
      <c r="N18" s="31"/>
      <c r="O18" s="32" t="s">
        <v>12</v>
      </c>
    </row>
    <row r="19" spans="1:15" x14ac:dyDescent="0.35">
      <c r="A19" s="31" t="s">
        <v>274</v>
      </c>
      <c r="B19" s="31" t="s">
        <v>304</v>
      </c>
      <c r="C19" s="31"/>
      <c r="D19" s="32">
        <v>2010</v>
      </c>
      <c r="E19" s="31" t="s">
        <v>278</v>
      </c>
      <c r="F19" s="220" t="s">
        <v>286</v>
      </c>
      <c r="G19" s="228"/>
      <c r="H19" s="221"/>
      <c r="I19" s="220" t="s">
        <v>296</v>
      </c>
      <c r="J19" s="221"/>
      <c r="K19" s="223">
        <v>40246</v>
      </c>
      <c r="L19" s="224"/>
      <c r="M19" s="31" t="s">
        <v>7</v>
      </c>
      <c r="N19" s="31"/>
      <c r="O19" s="32" t="s">
        <v>11</v>
      </c>
    </row>
    <row r="20" spans="1:15" x14ac:dyDescent="0.35">
      <c r="A20" s="31" t="s">
        <v>274</v>
      </c>
      <c r="B20" s="31" t="s">
        <v>304</v>
      </c>
      <c r="C20" s="31"/>
      <c r="D20" s="32">
        <v>2010</v>
      </c>
      <c r="E20" s="31" t="s">
        <v>278</v>
      </c>
      <c r="F20" s="220" t="s">
        <v>305</v>
      </c>
      <c r="G20" s="228"/>
      <c r="H20" s="221"/>
      <c r="I20" s="220" t="s">
        <v>315</v>
      </c>
      <c r="J20" s="221"/>
      <c r="K20" s="223">
        <v>40246</v>
      </c>
      <c r="L20" s="224"/>
      <c r="M20" s="31" t="s">
        <v>7</v>
      </c>
      <c r="N20" s="31"/>
      <c r="O20" s="32" t="s">
        <v>11</v>
      </c>
    </row>
    <row r="21" spans="1:15" x14ac:dyDescent="0.35">
      <c r="A21" s="31" t="s">
        <v>274</v>
      </c>
      <c r="B21" s="31" t="s">
        <v>304</v>
      </c>
      <c r="C21" s="31"/>
      <c r="D21" s="32">
        <v>2010</v>
      </c>
      <c r="E21" s="31" t="s">
        <v>278</v>
      </c>
      <c r="F21" s="220" t="s">
        <v>288</v>
      </c>
      <c r="G21" s="228"/>
      <c r="H21" s="221"/>
      <c r="I21" s="220" t="s">
        <v>298</v>
      </c>
      <c r="J21" s="221"/>
      <c r="K21" s="223">
        <v>40399</v>
      </c>
      <c r="L21" s="224"/>
      <c r="M21" s="31" t="s">
        <v>7</v>
      </c>
      <c r="N21" s="31"/>
      <c r="O21" s="32" t="s">
        <v>11</v>
      </c>
    </row>
    <row r="22" spans="1:15" x14ac:dyDescent="0.35">
      <c r="A22" s="31" t="s">
        <v>274</v>
      </c>
      <c r="B22" s="31" t="s">
        <v>304</v>
      </c>
      <c r="C22" s="31"/>
      <c r="D22" s="32">
        <v>2010</v>
      </c>
      <c r="E22" s="31" t="s">
        <v>306</v>
      </c>
      <c r="F22" s="220" t="s">
        <v>307</v>
      </c>
      <c r="G22" s="228"/>
      <c r="H22" s="221"/>
      <c r="I22" s="220" t="s">
        <v>316</v>
      </c>
      <c r="J22" s="221"/>
      <c r="K22" s="223">
        <v>40218</v>
      </c>
      <c r="L22" s="224"/>
      <c r="M22" s="31" t="s">
        <v>7</v>
      </c>
      <c r="N22" s="31"/>
      <c r="O22" s="32" t="s">
        <v>11</v>
      </c>
    </row>
    <row r="23" spans="1:15" x14ac:dyDescent="0.35">
      <c r="A23" s="31" t="s">
        <v>274</v>
      </c>
      <c r="B23" s="31" t="s">
        <v>304</v>
      </c>
      <c r="C23" s="31"/>
      <c r="D23" s="32">
        <v>2010</v>
      </c>
      <c r="E23" s="31" t="s">
        <v>280</v>
      </c>
      <c r="F23" s="220" t="s">
        <v>290</v>
      </c>
      <c r="G23" s="228"/>
      <c r="H23" s="221"/>
      <c r="I23" s="220" t="s">
        <v>300</v>
      </c>
      <c r="J23" s="221"/>
      <c r="K23" s="223">
        <v>40277</v>
      </c>
      <c r="L23" s="224"/>
      <c r="M23" s="31" t="s">
        <v>7</v>
      </c>
      <c r="N23" s="31"/>
      <c r="O23" s="32" t="s">
        <v>11</v>
      </c>
    </row>
    <row r="24" spans="1:15" x14ac:dyDescent="0.35">
      <c r="A24" s="31" t="s">
        <v>274</v>
      </c>
      <c r="B24" s="31" t="s">
        <v>304</v>
      </c>
      <c r="C24" s="31"/>
      <c r="D24" s="32">
        <v>2010</v>
      </c>
      <c r="E24" s="31" t="s">
        <v>280</v>
      </c>
      <c r="F24" s="220" t="s">
        <v>290</v>
      </c>
      <c r="G24" s="228"/>
      <c r="H24" s="221"/>
      <c r="I24" s="220" t="s">
        <v>311</v>
      </c>
      <c r="J24" s="221"/>
      <c r="K24" s="223">
        <v>40338</v>
      </c>
      <c r="L24" s="224"/>
      <c r="M24" s="31" t="s">
        <v>7</v>
      </c>
      <c r="N24" s="31"/>
      <c r="O24" s="32" t="s">
        <v>11</v>
      </c>
    </row>
    <row r="25" spans="1:15" x14ac:dyDescent="0.35">
      <c r="A25" s="31" t="s">
        <v>274</v>
      </c>
      <c r="B25" s="31" t="s">
        <v>304</v>
      </c>
      <c r="C25" s="31"/>
      <c r="D25" s="32">
        <v>2010</v>
      </c>
      <c r="E25" s="31" t="s">
        <v>308</v>
      </c>
      <c r="F25" s="220" t="s">
        <v>309</v>
      </c>
      <c r="G25" s="228"/>
      <c r="H25" s="221"/>
      <c r="I25" s="220" t="s">
        <v>317</v>
      </c>
      <c r="J25" s="221"/>
      <c r="K25" s="223">
        <v>40218</v>
      </c>
      <c r="L25" s="224"/>
      <c r="M25" s="31" t="s">
        <v>8</v>
      </c>
      <c r="N25" s="31"/>
      <c r="O25" s="32" t="s">
        <v>12</v>
      </c>
    </row>
    <row r="26" spans="1:15" x14ac:dyDescent="0.35">
      <c r="A26" s="31" t="s">
        <v>274</v>
      </c>
      <c r="B26" s="31" t="s">
        <v>304</v>
      </c>
      <c r="C26" s="31"/>
      <c r="D26" s="32">
        <v>2010</v>
      </c>
      <c r="E26" s="31" t="s">
        <v>284</v>
      </c>
      <c r="F26" s="220" t="s">
        <v>294</v>
      </c>
      <c r="G26" s="228"/>
      <c r="H26" s="221"/>
      <c r="I26" s="220" t="s">
        <v>314</v>
      </c>
      <c r="J26" s="221"/>
      <c r="K26" s="223">
        <v>40399</v>
      </c>
      <c r="L26" s="224"/>
      <c r="M26" s="31" t="s">
        <v>7</v>
      </c>
      <c r="N26" s="31"/>
      <c r="O26" s="32" t="s">
        <v>11</v>
      </c>
    </row>
    <row r="27" spans="1:15" x14ac:dyDescent="0.35">
      <c r="A27" s="31" t="s">
        <v>274</v>
      </c>
      <c r="B27" s="31" t="s">
        <v>304</v>
      </c>
      <c r="C27" s="31"/>
      <c r="D27" s="32">
        <v>2010</v>
      </c>
      <c r="E27" s="31" t="s">
        <v>281</v>
      </c>
      <c r="F27" s="220" t="s">
        <v>291</v>
      </c>
      <c r="G27" s="228"/>
      <c r="H27" s="221"/>
      <c r="I27" s="220" t="s">
        <v>310</v>
      </c>
      <c r="J27" s="221"/>
      <c r="K27" s="223">
        <v>40307</v>
      </c>
      <c r="L27" s="224"/>
      <c r="M27" s="31" t="s">
        <v>7</v>
      </c>
      <c r="N27" s="31"/>
      <c r="O27" s="32" t="s">
        <v>11</v>
      </c>
    </row>
    <row r="28" spans="1:15" x14ac:dyDescent="0.35">
      <c r="A28" s="31" t="s">
        <v>274</v>
      </c>
      <c r="B28" s="31" t="s">
        <v>304</v>
      </c>
      <c r="C28" s="31"/>
      <c r="D28" s="32">
        <v>2010</v>
      </c>
      <c r="E28" s="31" t="s">
        <v>277</v>
      </c>
      <c r="F28" s="220" t="s">
        <v>285</v>
      </c>
      <c r="G28" s="228"/>
      <c r="H28" s="221"/>
      <c r="I28" s="220" t="s">
        <v>295</v>
      </c>
      <c r="J28" s="221"/>
      <c r="K28" s="223">
        <v>40307</v>
      </c>
      <c r="L28" s="224"/>
      <c r="M28" s="31" t="s">
        <v>9</v>
      </c>
      <c r="N28" s="31"/>
      <c r="O28" s="32" t="s">
        <v>11</v>
      </c>
    </row>
    <row r="29" spans="1:15" x14ac:dyDescent="0.35">
      <c r="A29" s="31" t="s">
        <v>274</v>
      </c>
      <c r="B29" s="31" t="s">
        <v>304</v>
      </c>
      <c r="C29" s="31"/>
      <c r="D29" s="32">
        <v>2010</v>
      </c>
      <c r="E29" s="31" t="s">
        <v>277</v>
      </c>
      <c r="F29" s="220" t="s">
        <v>287</v>
      </c>
      <c r="G29" s="228"/>
      <c r="H29" s="221"/>
      <c r="I29" s="220" t="s">
        <v>297</v>
      </c>
      <c r="J29" s="221"/>
      <c r="K29" s="223">
        <v>40277</v>
      </c>
      <c r="L29" s="224"/>
      <c r="M29" s="31" t="s">
        <v>9</v>
      </c>
      <c r="N29" s="31"/>
      <c r="O29" s="32" t="s">
        <v>11</v>
      </c>
    </row>
    <row r="30" spans="1:15" x14ac:dyDescent="0.35">
      <c r="A30" s="33" t="s">
        <v>275</v>
      </c>
      <c r="B30" s="212" t="s">
        <v>349</v>
      </c>
      <c r="C30" s="213"/>
      <c r="D30" s="34">
        <v>2010</v>
      </c>
      <c r="E30" s="33" t="s">
        <v>350</v>
      </c>
      <c r="F30" s="225" t="s">
        <v>354</v>
      </c>
      <c r="G30" s="225"/>
      <c r="H30" s="225"/>
      <c r="I30" s="225" t="s">
        <v>358</v>
      </c>
      <c r="J30" s="225"/>
      <c r="K30" s="222">
        <v>40277</v>
      </c>
      <c r="L30" s="222"/>
      <c r="M30" s="33" t="s">
        <v>7</v>
      </c>
      <c r="N30" s="33"/>
      <c r="O30" s="34" t="s">
        <v>11</v>
      </c>
    </row>
    <row r="31" spans="1:15" x14ac:dyDescent="0.35">
      <c r="A31" s="33" t="s">
        <v>275</v>
      </c>
      <c r="B31" s="212" t="s">
        <v>349</v>
      </c>
      <c r="C31" s="213"/>
      <c r="D31" s="34">
        <v>2010</v>
      </c>
      <c r="E31" s="33" t="s">
        <v>351</v>
      </c>
      <c r="F31" s="225" t="s">
        <v>355</v>
      </c>
      <c r="G31" s="225"/>
      <c r="H31" s="225"/>
      <c r="I31" s="225" t="s">
        <v>359</v>
      </c>
      <c r="J31" s="225"/>
      <c r="K31" s="222">
        <v>40246</v>
      </c>
      <c r="L31" s="222"/>
      <c r="M31" s="33" t="s">
        <v>7</v>
      </c>
      <c r="N31" s="33"/>
      <c r="O31" s="34" t="s">
        <v>11</v>
      </c>
    </row>
    <row r="32" spans="1:15" x14ac:dyDescent="0.35">
      <c r="A32" s="33" t="s">
        <v>275</v>
      </c>
      <c r="B32" s="212" t="s">
        <v>349</v>
      </c>
      <c r="C32" s="213"/>
      <c r="D32" s="34">
        <v>2010</v>
      </c>
      <c r="E32" s="33" t="s">
        <v>308</v>
      </c>
      <c r="F32" s="225" t="s">
        <v>356</v>
      </c>
      <c r="G32" s="225"/>
      <c r="H32" s="225"/>
      <c r="I32" s="225" t="s">
        <v>360</v>
      </c>
      <c r="J32" s="225"/>
      <c r="K32" s="222">
        <v>40368</v>
      </c>
      <c r="L32" s="222"/>
      <c r="M32" s="33" t="s">
        <v>7</v>
      </c>
      <c r="N32" s="33"/>
      <c r="O32" s="34" t="s">
        <v>12</v>
      </c>
    </row>
    <row r="33" spans="1:15" x14ac:dyDescent="0.35">
      <c r="A33" s="33" t="s">
        <v>275</v>
      </c>
      <c r="B33" s="212" t="s">
        <v>349</v>
      </c>
      <c r="C33" s="213"/>
      <c r="D33" s="34">
        <v>2010</v>
      </c>
      <c r="E33" s="33" t="s">
        <v>352</v>
      </c>
      <c r="F33" s="225" t="s">
        <v>357</v>
      </c>
      <c r="G33" s="225"/>
      <c r="H33" s="225"/>
      <c r="I33" s="225" t="s">
        <v>361</v>
      </c>
      <c r="J33" s="225"/>
      <c r="K33" s="222">
        <v>40218</v>
      </c>
      <c r="L33" s="222"/>
      <c r="M33" s="33" t="s">
        <v>7</v>
      </c>
      <c r="N33" s="33"/>
      <c r="O33" s="34" t="s">
        <v>11</v>
      </c>
    </row>
    <row r="34" spans="1:15" s="23" customFormat="1" x14ac:dyDescent="0.35">
      <c r="A34" s="33" t="s">
        <v>275</v>
      </c>
      <c r="B34" s="212" t="s">
        <v>349</v>
      </c>
      <c r="C34" s="213"/>
      <c r="D34" s="34">
        <v>2010</v>
      </c>
      <c r="E34" s="33" t="s">
        <v>353</v>
      </c>
      <c r="F34" s="233" t="s">
        <v>364</v>
      </c>
      <c r="G34" s="234"/>
      <c r="H34" s="235"/>
      <c r="I34" s="233" t="s">
        <v>362</v>
      </c>
      <c r="J34" s="235"/>
      <c r="K34" s="236">
        <v>40338</v>
      </c>
      <c r="L34" s="237"/>
      <c r="M34" s="33" t="s">
        <v>7</v>
      </c>
      <c r="N34" s="33"/>
      <c r="O34" s="34" t="s">
        <v>12</v>
      </c>
    </row>
    <row r="35" spans="1:15" x14ac:dyDescent="0.35">
      <c r="A35" s="35" t="s">
        <v>276</v>
      </c>
      <c r="B35" s="210" t="s">
        <v>404</v>
      </c>
      <c r="C35" s="211"/>
      <c r="D35" s="36">
        <v>2010</v>
      </c>
      <c r="E35" s="35" t="s">
        <v>350</v>
      </c>
      <c r="F35" s="227" t="s">
        <v>371</v>
      </c>
      <c r="G35" s="227"/>
      <c r="H35" s="227"/>
      <c r="I35" s="227" t="s">
        <v>405</v>
      </c>
      <c r="J35" s="227"/>
      <c r="K35" s="226">
        <v>40026</v>
      </c>
      <c r="L35" s="226"/>
      <c r="M35" s="35" t="s">
        <v>8</v>
      </c>
      <c r="N35" s="35"/>
      <c r="O35" s="36" t="s">
        <v>11</v>
      </c>
    </row>
    <row r="36" spans="1:15" x14ac:dyDescent="0.35">
      <c r="A36" s="35" t="s">
        <v>276</v>
      </c>
      <c r="B36" s="210" t="s">
        <v>404</v>
      </c>
      <c r="C36" s="211"/>
      <c r="D36" s="36">
        <v>2010</v>
      </c>
      <c r="E36" s="35" t="s">
        <v>278</v>
      </c>
      <c r="F36" s="227" t="s">
        <v>370</v>
      </c>
      <c r="G36" s="227"/>
      <c r="H36" s="227"/>
      <c r="I36" s="227" t="s">
        <v>406</v>
      </c>
      <c r="J36" s="227"/>
      <c r="K36" s="226">
        <v>40368</v>
      </c>
      <c r="L36" s="226"/>
      <c r="M36" s="35" t="s">
        <v>9</v>
      </c>
      <c r="N36" s="35"/>
      <c r="O36" s="36" t="s">
        <v>11</v>
      </c>
    </row>
    <row r="37" spans="1:15" x14ac:dyDescent="0.35">
      <c r="A37" s="35" t="s">
        <v>276</v>
      </c>
      <c r="B37" s="210" t="s">
        <v>404</v>
      </c>
      <c r="C37" s="211"/>
      <c r="D37" s="36">
        <v>2010</v>
      </c>
      <c r="E37" s="35" t="s">
        <v>306</v>
      </c>
      <c r="F37" s="227" t="s">
        <v>369</v>
      </c>
      <c r="G37" s="227"/>
      <c r="H37" s="227"/>
      <c r="I37" s="227" t="s">
        <v>407</v>
      </c>
      <c r="J37" s="227"/>
      <c r="K37" s="226">
        <v>40430</v>
      </c>
      <c r="L37" s="226"/>
      <c r="M37" s="35" t="s">
        <v>8</v>
      </c>
      <c r="N37" s="35"/>
      <c r="O37" s="36" t="s">
        <v>11</v>
      </c>
    </row>
    <row r="38" spans="1:15" x14ac:dyDescent="0.35">
      <c r="A38" s="35" t="s">
        <v>276</v>
      </c>
      <c r="B38" s="210" t="s">
        <v>404</v>
      </c>
      <c r="C38" s="211"/>
      <c r="D38" s="36">
        <v>2010</v>
      </c>
      <c r="E38" s="35" t="s">
        <v>280</v>
      </c>
      <c r="F38" s="227" t="s">
        <v>368</v>
      </c>
      <c r="G38" s="227"/>
      <c r="H38" s="227"/>
      <c r="I38" s="227" t="s">
        <v>408</v>
      </c>
      <c r="J38" s="227"/>
      <c r="K38" s="226">
        <v>39904</v>
      </c>
      <c r="L38" s="226"/>
      <c r="M38" s="35" t="s">
        <v>7</v>
      </c>
      <c r="N38" s="35"/>
      <c r="O38" s="36" t="s">
        <v>11</v>
      </c>
    </row>
    <row r="39" spans="1:15" x14ac:dyDescent="0.35">
      <c r="A39" s="35" t="s">
        <v>276</v>
      </c>
      <c r="B39" s="210" t="s">
        <v>404</v>
      </c>
      <c r="C39" s="211"/>
      <c r="D39" s="36">
        <v>2010</v>
      </c>
      <c r="E39" s="35" t="s">
        <v>351</v>
      </c>
      <c r="F39" s="227" t="s">
        <v>367</v>
      </c>
      <c r="G39" s="227"/>
      <c r="H39" s="227"/>
      <c r="I39" s="227" t="s">
        <v>409</v>
      </c>
      <c r="J39" s="227"/>
      <c r="K39" s="226">
        <v>39814</v>
      </c>
      <c r="L39" s="226"/>
      <c r="M39" s="35" t="s">
        <v>8</v>
      </c>
      <c r="N39" s="35"/>
      <c r="O39" s="36" t="s">
        <v>11</v>
      </c>
    </row>
    <row r="40" spans="1:15" x14ac:dyDescent="0.35">
      <c r="A40" s="35" t="s">
        <v>276</v>
      </c>
      <c r="B40" s="210" t="s">
        <v>404</v>
      </c>
      <c r="C40" s="211"/>
      <c r="D40" s="35">
        <v>2010</v>
      </c>
      <c r="E40" s="35" t="s">
        <v>365</v>
      </c>
      <c r="F40" s="229" t="s">
        <v>366</v>
      </c>
      <c r="G40" s="230"/>
      <c r="H40" s="231"/>
      <c r="I40" s="229" t="s">
        <v>410</v>
      </c>
      <c r="J40" s="231"/>
      <c r="K40" s="232">
        <v>40026</v>
      </c>
      <c r="L40" s="231"/>
      <c r="M40" s="35" t="s">
        <v>8</v>
      </c>
      <c r="N40" s="35"/>
      <c r="O40" s="36" t="s">
        <v>11</v>
      </c>
    </row>
  </sheetData>
  <sheetProtection password="CD92" sheet="1" objects="1" scenarios="1"/>
  <sortState ref="E16:O29">
    <sortCondition ref="E16"/>
  </sortState>
  <mergeCells count="100">
    <mergeCell ref="I20:J20"/>
    <mergeCell ref="F22:H22"/>
    <mergeCell ref="F23:H23"/>
    <mergeCell ref="K26:L26"/>
    <mergeCell ref="B14:C15"/>
    <mergeCell ref="K18:L18"/>
    <mergeCell ref="I18:J18"/>
    <mergeCell ref="K24:L24"/>
    <mergeCell ref="K25:L25"/>
    <mergeCell ref="K21:L21"/>
    <mergeCell ref="K20:L20"/>
    <mergeCell ref="K22:L22"/>
    <mergeCell ref="K23:L23"/>
    <mergeCell ref="I23:J23"/>
    <mergeCell ref="I26:J26"/>
    <mergeCell ref="I16:J16"/>
    <mergeCell ref="I21:J21"/>
    <mergeCell ref="I24:J24"/>
    <mergeCell ref="I25:J25"/>
    <mergeCell ref="F24:H24"/>
    <mergeCell ref="F25:H25"/>
    <mergeCell ref="F16:H16"/>
    <mergeCell ref="F17:H17"/>
    <mergeCell ref="F19:H19"/>
    <mergeCell ref="F21:H21"/>
    <mergeCell ref="F20:H20"/>
    <mergeCell ref="F18:H18"/>
    <mergeCell ref="K16:L16"/>
    <mergeCell ref="K17:L17"/>
    <mergeCell ref="K19:L19"/>
    <mergeCell ref="F26:H26"/>
    <mergeCell ref="A1:O2"/>
    <mergeCell ref="A14:A15"/>
    <mergeCell ref="I22:J22"/>
    <mergeCell ref="K14:L15"/>
    <mergeCell ref="M14:M15"/>
    <mergeCell ref="D14:D15"/>
    <mergeCell ref="I14:J15"/>
    <mergeCell ref="F14:H15"/>
    <mergeCell ref="E14:E15"/>
    <mergeCell ref="N14:N15"/>
    <mergeCell ref="O14:O15"/>
    <mergeCell ref="B7:D7"/>
    <mergeCell ref="F40:H40"/>
    <mergeCell ref="I40:J40"/>
    <mergeCell ref="K40:L40"/>
    <mergeCell ref="F34:H34"/>
    <mergeCell ref="I34:J34"/>
    <mergeCell ref="K34:L34"/>
    <mergeCell ref="F38:H38"/>
    <mergeCell ref="F39:H39"/>
    <mergeCell ref="I38:J38"/>
    <mergeCell ref="I39:J39"/>
    <mergeCell ref="K39:L39"/>
    <mergeCell ref="K38:L38"/>
    <mergeCell ref="I35:J35"/>
    <mergeCell ref="I36:J36"/>
    <mergeCell ref="I37:J37"/>
    <mergeCell ref="F36:H36"/>
    <mergeCell ref="F37:H37"/>
    <mergeCell ref="F28:H28"/>
    <mergeCell ref="F29:H29"/>
    <mergeCell ref="F27:H27"/>
    <mergeCell ref="F30:H30"/>
    <mergeCell ref="F31:H31"/>
    <mergeCell ref="I29:J29"/>
    <mergeCell ref="I28:J28"/>
    <mergeCell ref="F32:H32"/>
    <mergeCell ref="F33:H33"/>
    <mergeCell ref="F35:H35"/>
    <mergeCell ref="K35:L35"/>
    <mergeCell ref="K36:L36"/>
    <mergeCell ref="K37:L37"/>
    <mergeCell ref="K31:L31"/>
    <mergeCell ref="K28:L28"/>
    <mergeCell ref="K29:L29"/>
    <mergeCell ref="K30:L30"/>
    <mergeCell ref="B6:D6"/>
    <mergeCell ref="B30:C30"/>
    <mergeCell ref="B31:C31"/>
    <mergeCell ref="B32:C32"/>
    <mergeCell ref="B33:C33"/>
    <mergeCell ref="A13:O13"/>
    <mergeCell ref="I17:J17"/>
    <mergeCell ref="I19:J19"/>
    <mergeCell ref="K32:L32"/>
    <mergeCell ref="K33:L33"/>
    <mergeCell ref="K27:L27"/>
    <mergeCell ref="I27:J27"/>
    <mergeCell ref="I30:J30"/>
    <mergeCell ref="I31:J31"/>
    <mergeCell ref="I32:J32"/>
    <mergeCell ref="I33:J33"/>
    <mergeCell ref="B39:C39"/>
    <mergeCell ref="B40:C40"/>
    <mergeCell ref="B34:C34"/>
    <mergeCell ref="B35:C35"/>
    <mergeCell ref="B36:C36"/>
    <mergeCell ref="B37:C37"/>
    <mergeCell ref="B38:C38"/>
  </mergeCells>
  <dataValidations count="2">
    <dataValidation type="list" allowBlank="1" showInputMessage="1" showErrorMessage="1" sqref="M16:M40">
      <formula1>vehtype</formula1>
    </dataValidation>
    <dataValidation type="list" allowBlank="1" showInputMessage="1" showErrorMessage="1" sqref="O16:O40">
      <formula1>seatmat</formula1>
    </dataValidation>
  </dataValidations>
  <pageMargins left="0.7" right="0.7" top="0.75" bottom="0.75" header="0.3" footer="0.3"/>
  <pageSetup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Normal="100" zoomScaleSheetLayoutView="100" workbookViewId="0">
      <selection activeCell="E10" sqref="E10"/>
    </sheetView>
  </sheetViews>
  <sheetFormatPr defaultRowHeight="14.5" x14ac:dyDescent="0.35"/>
  <cols>
    <col min="1" max="2" width="9.1796875" style="4"/>
  </cols>
  <sheetData>
    <row r="1" spans="1:5" s="4" customFormat="1" ht="15.5" x14ac:dyDescent="0.35">
      <c r="A1" s="261" t="s">
        <v>363</v>
      </c>
      <c r="B1" s="261"/>
      <c r="C1" s="261"/>
      <c r="D1" s="261"/>
      <c r="E1" s="261"/>
    </row>
    <row r="2" spans="1:5" x14ac:dyDescent="0.35">
      <c r="A2" s="27" t="s">
        <v>16</v>
      </c>
    </row>
    <row r="4" spans="1:5" x14ac:dyDescent="0.35">
      <c r="A4" s="28" t="s">
        <v>301</v>
      </c>
      <c r="B4" s="250" t="s">
        <v>64</v>
      </c>
      <c r="C4" s="250"/>
      <c r="D4" s="250"/>
      <c r="E4" s="250"/>
    </row>
    <row r="5" spans="1:5" x14ac:dyDescent="0.35">
      <c r="A5" s="29"/>
      <c r="B5" s="29"/>
      <c r="C5" s="29" t="s">
        <v>13</v>
      </c>
      <c r="D5" s="29" t="s">
        <v>14</v>
      </c>
      <c r="E5" s="29" t="s">
        <v>15</v>
      </c>
    </row>
    <row r="6" spans="1:5" x14ac:dyDescent="0.35">
      <c r="A6" s="29" t="s">
        <v>274</v>
      </c>
      <c r="B6" s="29">
        <v>1</v>
      </c>
      <c r="C6" s="29">
        <v>600</v>
      </c>
      <c r="D6" s="29">
        <v>89</v>
      </c>
      <c r="E6" s="29">
        <v>39</v>
      </c>
    </row>
    <row r="7" spans="1:5" x14ac:dyDescent="0.35">
      <c r="A7" s="29"/>
      <c r="B7" s="29">
        <v>2</v>
      </c>
      <c r="C7" s="29">
        <v>600</v>
      </c>
      <c r="D7" s="29">
        <v>89</v>
      </c>
      <c r="E7" s="29">
        <v>39</v>
      </c>
    </row>
    <row r="8" spans="1:5" x14ac:dyDescent="0.35">
      <c r="A8" s="29"/>
      <c r="B8" s="29"/>
      <c r="C8" s="29"/>
      <c r="D8" s="29"/>
      <c r="E8" s="29"/>
    </row>
    <row r="9" spans="1:5" x14ac:dyDescent="0.35">
      <c r="A9" s="29" t="s">
        <v>275</v>
      </c>
      <c r="B9" s="29">
        <v>1</v>
      </c>
      <c r="C9" s="29">
        <v>600</v>
      </c>
      <c r="D9" s="29">
        <v>89</v>
      </c>
      <c r="E9" s="29">
        <v>38</v>
      </c>
    </row>
    <row r="10" spans="1:5" x14ac:dyDescent="0.35">
      <c r="A10" s="29"/>
      <c r="B10" s="29">
        <v>2</v>
      </c>
      <c r="C10" s="29">
        <v>600</v>
      </c>
      <c r="D10" s="29">
        <v>89</v>
      </c>
      <c r="E10" s="29">
        <v>38</v>
      </c>
    </row>
    <row r="11" spans="1:5" x14ac:dyDescent="0.35">
      <c r="A11" s="29"/>
      <c r="B11" s="29"/>
      <c r="C11" s="29"/>
      <c r="D11" s="29"/>
      <c r="E11" s="29"/>
    </row>
    <row r="12" spans="1:5" x14ac:dyDescent="0.35">
      <c r="A12" s="29" t="s">
        <v>276</v>
      </c>
      <c r="B12" s="29">
        <v>1</v>
      </c>
      <c r="C12" s="29">
        <v>600</v>
      </c>
      <c r="D12" s="29">
        <v>87.3</v>
      </c>
      <c r="E12" s="29">
        <v>38.1</v>
      </c>
    </row>
    <row r="13" spans="1:5" x14ac:dyDescent="0.35">
      <c r="A13" s="29"/>
      <c r="B13" s="29">
        <v>2</v>
      </c>
      <c r="C13" s="29">
        <v>600</v>
      </c>
      <c r="D13" s="29">
        <v>87.3</v>
      </c>
      <c r="E13" s="29">
        <v>38.1</v>
      </c>
    </row>
  </sheetData>
  <sheetProtection password="CD92" sheet="1" objects="1" scenarios="1"/>
  <mergeCells count="2">
    <mergeCell ref="B4:E4"/>
    <mergeCell ref="A1:E1"/>
  </mergeCells>
  <pageMargins left="0.7" right="0.7" top="0.75" bottom="0.75" header="0.3" footer="0.3"/>
  <pageSetup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view="pageBreakPreview" zoomScale="80" zoomScaleNormal="80" zoomScaleSheetLayoutView="80" workbookViewId="0">
      <selection activeCell="G49" sqref="G49"/>
    </sheetView>
  </sheetViews>
  <sheetFormatPr defaultColWidth="9.1796875" defaultRowHeight="13" x14ac:dyDescent="0.3"/>
  <cols>
    <col min="1" max="2" width="9.1796875" style="68"/>
    <col min="3" max="3" width="21.54296875" style="68" customWidth="1"/>
    <col min="4" max="4" width="10.1796875" style="68" customWidth="1"/>
    <col min="5" max="5" width="9.54296875" style="68" customWidth="1"/>
    <col min="6" max="6" width="11.1796875" style="68" customWidth="1"/>
    <col min="7" max="7" width="22.54296875" style="68" customWidth="1"/>
    <col min="8" max="8" width="8.7265625" style="68" customWidth="1"/>
    <col min="9" max="9" width="22.54296875" style="68" customWidth="1"/>
    <col min="10" max="10" width="9.1796875" style="68" customWidth="1"/>
    <col min="11" max="11" width="8.453125" style="68" customWidth="1"/>
    <col min="12" max="12" width="12.7265625" style="68" customWidth="1"/>
    <col min="13" max="13" width="13.1796875" style="68" customWidth="1"/>
    <col min="14" max="14" width="11.81640625" style="68" customWidth="1"/>
    <col min="15" max="15" width="8.54296875" style="68" customWidth="1"/>
    <col min="16" max="16" width="9" style="68" customWidth="1"/>
    <col min="17" max="17" width="8.81640625" style="68" customWidth="1"/>
    <col min="18" max="18" width="10.7265625" style="68" customWidth="1"/>
    <col min="19" max="16384" width="9.1796875" style="68"/>
  </cols>
  <sheetData>
    <row r="1" spans="1:21" x14ac:dyDescent="0.3">
      <c r="A1" s="67" t="s">
        <v>17</v>
      </c>
      <c r="C1" s="67"/>
      <c r="D1" s="67"/>
      <c r="E1" s="67"/>
      <c r="F1" s="67"/>
      <c r="G1" s="67"/>
      <c r="H1" s="67"/>
      <c r="I1" s="67"/>
      <c r="J1" s="67"/>
      <c r="K1" s="67"/>
      <c r="L1" s="67"/>
      <c r="M1" s="67"/>
      <c r="N1" s="67"/>
      <c r="O1" s="67"/>
      <c r="P1" s="67"/>
      <c r="Q1" s="67"/>
      <c r="R1" s="69"/>
    </row>
    <row r="2" spans="1:21" x14ac:dyDescent="0.3">
      <c r="A2" s="70" t="s">
        <v>16</v>
      </c>
      <c r="B2" s="71"/>
      <c r="C2" s="71"/>
      <c r="D2" s="72"/>
      <c r="F2" s="67"/>
      <c r="G2" s="67"/>
      <c r="H2" s="67"/>
      <c r="I2" s="67"/>
      <c r="J2" s="67"/>
      <c r="K2" s="67"/>
      <c r="L2" s="67"/>
      <c r="M2" s="67"/>
      <c r="N2" s="67"/>
      <c r="O2" s="67"/>
      <c r="P2" s="67"/>
      <c r="Q2" s="67"/>
      <c r="R2" s="69"/>
    </row>
    <row r="3" spans="1:21" s="74" customFormat="1" ht="15" customHeight="1" x14ac:dyDescent="0.35">
      <c r="A3" s="296" t="s">
        <v>18</v>
      </c>
      <c r="B3" s="296"/>
      <c r="C3" s="297"/>
      <c r="D3" s="291" t="s">
        <v>267</v>
      </c>
      <c r="E3" s="286" t="s">
        <v>266</v>
      </c>
      <c r="F3" s="287"/>
      <c r="G3" s="288"/>
      <c r="H3" s="284" t="s">
        <v>265</v>
      </c>
      <c r="I3" s="285"/>
      <c r="J3" s="285"/>
      <c r="K3" s="285"/>
      <c r="L3" s="285"/>
      <c r="M3" s="285"/>
      <c r="N3" s="285"/>
      <c r="O3" s="285"/>
      <c r="P3" s="285"/>
      <c r="Q3" s="285"/>
      <c r="R3" s="285"/>
      <c r="S3" s="73"/>
      <c r="T3" s="73"/>
      <c r="U3" s="73"/>
    </row>
    <row r="4" spans="1:21" s="74" customFormat="1" ht="14.5" x14ac:dyDescent="0.35">
      <c r="A4" s="296"/>
      <c r="B4" s="296"/>
      <c r="C4" s="297"/>
      <c r="D4" s="292"/>
      <c r="E4" s="290" t="s">
        <v>244</v>
      </c>
      <c r="F4" s="290"/>
      <c r="G4" s="290"/>
      <c r="H4" s="298" t="s">
        <v>438</v>
      </c>
      <c r="I4" s="298"/>
      <c r="J4" s="298"/>
      <c r="K4" s="290" t="s">
        <v>439</v>
      </c>
      <c r="L4" s="290"/>
      <c r="M4" s="290"/>
      <c r="N4" s="290"/>
      <c r="O4" s="290"/>
      <c r="P4" s="43"/>
      <c r="Q4" s="298" t="s">
        <v>10</v>
      </c>
      <c r="R4" s="299"/>
    </row>
    <row r="5" spans="1:21" s="74" customFormat="1" ht="14.5" x14ac:dyDescent="0.35">
      <c r="A5" s="296"/>
      <c r="B5" s="296"/>
      <c r="C5" s="297"/>
      <c r="D5" s="292"/>
      <c r="E5" s="289" t="s">
        <v>43</v>
      </c>
      <c r="F5" s="301" t="s">
        <v>44</v>
      </c>
      <c r="G5" s="300" t="s">
        <v>25</v>
      </c>
      <c r="H5" s="289" t="s">
        <v>43</v>
      </c>
      <c r="I5" s="75" t="s">
        <v>19</v>
      </c>
      <c r="J5" s="302" t="s">
        <v>20</v>
      </c>
      <c r="K5" s="289" t="s">
        <v>43</v>
      </c>
      <c r="L5" s="289" t="s">
        <v>23</v>
      </c>
      <c r="M5" s="289" t="s">
        <v>24</v>
      </c>
      <c r="N5" s="301" t="s">
        <v>19</v>
      </c>
      <c r="O5" s="301" t="s">
        <v>20</v>
      </c>
      <c r="P5" s="294" t="s">
        <v>318</v>
      </c>
      <c r="Q5" s="289" t="s">
        <v>43</v>
      </c>
      <c r="R5" s="76" t="s">
        <v>46</v>
      </c>
    </row>
    <row r="6" spans="1:21" s="74" customFormat="1" ht="14.5" x14ac:dyDescent="0.35">
      <c r="A6" s="77" t="s">
        <v>301</v>
      </c>
      <c r="B6" s="43" t="s">
        <v>1</v>
      </c>
      <c r="C6" s="43" t="s">
        <v>2</v>
      </c>
      <c r="D6" s="293"/>
      <c r="E6" s="289"/>
      <c r="F6" s="301"/>
      <c r="G6" s="301"/>
      <c r="H6" s="289"/>
      <c r="I6" s="75" t="s">
        <v>45</v>
      </c>
      <c r="J6" s="302"/>
      <c r="K6" s="289"/>
      <c r="L6" s="289"/>
      <c r="M6" s="289"/>
      <c r="N6" s="301"/>
      <c r="O6" s="301"/>
      <c r="P6" s="295"/>
      <c r="Q6" s="289"/>
      <c r="R6" s="76"/>
    </row>
    <row r="7" spans="1:21" x14ac:dyDescent="0.3">
      <c r="A7" s="278" t="s">
        <v>274</v>
      </c>
      <c r="B7" s="282" t="s">
        <v>283</v>
      </c>
      <c r="C7" s="282" t="s">
        <v>293</v>
      </c>
      <c r="D7" s="78">
        <v>6</v>
      </c>
      <c r="E7" s="78" t="s">
        <v>166</v>
      </c>
      <c r="F7" s="78">
        <v>74</v>
      </c>
      <c r="G7" s="78">
        <v>150</v>
      </c>
      <c r="H7" s="30" t="s">
        <v>165</v>
      </c>
      <c r="I7" s="30"/>
      <c r="J7" s="30"/>
      <c r="K7" s="78" t="s">
        <v>166</v>
      </c>
      <c r="L7" s="78" t="s">
        <v>166</v>
      </c>
      <c r="M7" s="78" t="s">
        <v>165</v>
      </c>
      <c r="N7" s="78">
        <v>120</v>
      </c>
      <c r="O7" s="78">
        <v>5</v>
      </c>
      <c r="P7" s="78" t="s">
        <v>76</v>
      </c>
      <c r="Q7" s="79"/>
      <c r="R7" s="80"/>
      <c r="S7" s="81"/>
    </row>
    <row r="8" spans="1:21" x14ac:dyDescent="0.3">
      <c r="A8" s="278"/>
      <c r="B8" s="277"/>
      <c r="C8" s="277"/>
      <c r="D8" s="78">
        <v>5</v>
      </c>
      <c r="E8" s="78" t="s">
        <v>165</v>
      </c>
      <c r="F8" s="78">
        <v>90</v>
      </c>
      <c r="G8" s="78"/>
      <c r="H8" s="30" t="s">
        <v>165</v>
      </c>
      <c r="I8" s="30"/>
      <c r="J8" s="30"/>
      <c r="K8" s="78" t="s">
        <v>165</v>
      </c>
      <c r="L8" s="78"/>
      <c r="M8" s="78"/>
      <c r="N8" s="78"/>
      <c r="O8" s="78"/>
      <c r="P8" s="78"/>
      <c r="Q8" s="79"/>
      <c r="R8" s="80"/>
      <c r="S8" s="81"/>
    </row>
    <row r="9" spans="1:21" s="85" customFormat="1" x14ac:dyDescent="0.3">
      <c r="A9" s="279" t="s">
        <v>274</v>
      </c>
      <c r="B9" s="271" t="s">
        <v>322</v>
      </c>
      <c r="C9" s="271" t="s">
        <v>292</v>
      </c>
      <c r="D9" s="82">
        <v>6</v>
      </c>
      <c r="E9" s="82" t="s">
        <v>166</v>
      </c>
      <c r="F9" s="82">
        <v>66</v>
      </c>
      <c r="G9" s="82">
        <v>150</v>
      </c>
      <c r="H9" s="82" t="s">
        <v>165</v>
      </c>
      <c r="I9" s="82"/>
      <c r="J9" s="82"/>
      <c r="K9" s="82" t="s">
        <v>166</v>
      </c>
      <c r="L9" s="82" t="s">
        <v>166</v>
      </c>
      <c r="M9" s="82" t="s">
        <v>165</v>
      </c>
      <c r="N9" s="82">
        <v>150</v>
      </c>
      <c r="O9" s="82">
        <v>15</v>
      </c>
      <c r="P9" s="82" t="s">
        <v>319</v>
      </c>
      <c r="Q9" s="83"/>
      <c r="R9" s="84"/>
    </row>
    <row r="10" spans="1:21" s="85" customFormat="1" x14ac:dyDescent="0.3">
      <c r="A10" s="279"/>
      <c r="B10" s="272"/>
      <c r="C10" s="272"/>
      <c r="D10" s="82">
        <v>5</v>
      </c>
      <c r="E10" s="82" t="s">
        <v>166</v>
      </c>
      <c r="F10" s="82">
        <v>66</v>
      </c>
      <c r="G10" s="82">
        <v>150</v>
      </c>
      <c r="H10" s="82" t="s">
        <v>165</v>
      </c>
      <c r="I10" s="82"/>
      <c r="J10" s="82"/>
      <c r="K10" s="82" t="s">
        <v>165</v>
      </c>
      <c r="L10" s="82" t="s">
        <v>165</v>
      </c>
      <c r="M10" s="82" t="s">
        <v>165</v>
      </c>
      <c r="N10" s="82">
        <v>120</v>
      </c>
      <c r="O10" s="82">
        <v>25</v>
      </c>
      <c r="P10" s="82" t="s">
        <v>319</v>
      </c>
      <c r="Q10" s="83"/>
      <c r="R10" s="83"/>
    </row>
    <row r="11" spans="1:21" x14ac:dyDescent="0.3">
      <c r="A11" s="278" t="s">
        <v>274</v>
      </c>
      <c r="B11" s="282" t="s">
        <v>320</v>
      </c>
      <c r="C11" s="282" t="s">
        <v>289</v>
      </c>
      <c r="D11" s="78">
        <v>6</v>
      </c>
      <c r="E11" s="78" t="s">
        <v>166</v>
      </c>
      <c r="F11" s="78">
        <v>68</v>
      </c>
      <c r="G11" s="78">
        <v>150</v>
      </c>
      <c r="H11" s="30" t="s">
        <v>165</v>
      </c>
      <c r="I11" s="30"/>
      <c r="J11" s="30"/>
      <c r="K11" s="78" t="s">
        <v>166</v>
      </c>
      <c r="L11" s="78" t="s">
        <v>166</v>
      </c>
      <c r="M11" s="78" t="s">
        <v>166</v>
      </c>
      <c r="N11" s="78">
        <v>175</v>
      </c>
      <c r="O11" s="78">
        <v>5</v>
      </c>
      <c r="P11" s="78" t="s">
        <v>76</v>
      </c>
      <c r="Q11" s="79"/>
      <c r="R11" s="79"/>
    </row>
    <row r="12" spans="1:21" x14ac:dyDescent="0.3">
      <c r="A12" s="278"/>
      <c r="B12" s="277"/>
      <c r="C12" s="277"/>
      <c r="D12" s="78">
        <v>5</v>
      </c>
      <c r="E12" s="78" t="s">
        <v>166</v>
      </c>
      <c r="F12" s="78">
        <v>68</v>
      </c>
      <c r="G12" s="78">
        <v>150</v>
      </c>
      <c r="H12" s="30" t="s">
        <v>165</v>
      </c>
      <c r="I12" s="30"/>
      <c r="J12" s="30"/>
      <c r="K12" s="78" t="s">
        <v>166</v>
      </c>
      <c r="L12" s="78" t="s">
        <v>166</v>
      </c>
      <c r="M12" s="78" t="s">
        <v>166</v>
      </c>
      <c r="N12" s="78">
        <v>90</v>
      </c>
      <c r="O12" s="78">
        <v>26</v>
      </c>
      <c r="P12" s="78" t="s">
        <v>319</v>
      </c>
      <c r="Q12" s="79"/>
      <c r="R12" s="79"/>
    </row>
    <row r="13" spans="1:21" s="85" customFormat="1" x14ac:dyDescent="0.3">
      <c r="A13" s="279" t="s">
        <v>274</v>
      </c>
      <c r="B13" s="271" t="s">
        <v>278</v>
      </c>
      <c r="C13" s="271" t="s">
        <v>286</v>
      </c>
      <c r="D13" s="82">
        <v>6</v>
      </c>
      <c r="E13" s="82" t="s">
        <v>166</v>
      </c>
      <c r="F13" s="82">
        <v>66</v>
      </c>
      <c r="G13" s="82">
        <v>150</v>
      </c>
      <c r="H13" s="82" t="s">
        <v>165</v>
      </c>
      <c r="I13" s="82"/>
      <c r="J13" s="82"/>
      <c r="K13" s="82" t="s">
        <v>166</v>
      </c>
      <c r="L13" s="82" t="s">
        <v>166</v>
      </c>
      <c r="M13" s="82" t="s">
        <v>165</v>
      </c>
      <c r="N13" s="82">
        <v>165</v>
      </c>
      <c r="O13" s="82">
        <v>32</v>
      </c>
      <c r="P13" s="82" t="s">
        <v>319</v>
      </c>
      <c r="Q13" s="83"/>
      <c r="R13" s="84"/>
      <c r="S13" s="86"/>
    </row>
    <row r="14" spans="1:21" s="85" customFormat="1" x14ac:dyDescent="0.3">
      <c r="A14" s="279"/>
      <c r="B14" s="272"/>
      <c r="C14" s="272"/>
      <c r="D14" s="82">
        <v>5</v>
      </c>
      <c r="E14" s="82" t="s">
        <v>166</v>
      </c>
      <c r="F14" s="82">
        <v>67</v>
      </c>
      <c r="G14" s="82">
        <v>150</v>
      </c>
      <c r="H14" s="82" t="s">
        <v>165</v>
      </c>
      <c r="I14" s="82"/>
      <c r="J14" s="82"/>
      <c r="K14" s="82" t="s">
        <v>166</v>
      </c>
      <c r="L14" s="82" t="s">
        <v>166</v>
      </c>
      <c r="M14" s="82" t="s">
        <v>165</v>
      </c>
      <c r="N14" s="82">
        <v>125</v>
      </c>
      <c r="O14" s="82">
        <v>34</v>
      </c>
      <c r="P14" s="82" t="s">
        <v>319</v>
      </c>
      <c r="Q14" s="83"/>
      <c r="R14" s="84"/>
      <c r="S14" s="86"/>
    </row>
    <row r="15" spans="1:21" s="88" customFormat="1" x14ac:dyDescent="0.3">
      <c r="A15" s="269" t="s">
        <v>274</v>
      </c>
      <c r="B15" s="269" t="s">
        <v>278</v>
      </c>
      <c r="C15" s="269" t="s">
        <v>305</v>
      </c>
      <c r="D15" s="78">
        <v>6</v>
      </c>
      <c r="E15" s="78" t="s">
        <v>166</v>
      </c>
      <c r="F15" s="78">
        <v>71</v>
      </c>
      <c r="G15" s="78">
        <v>150</v>
      </c>
      <c r="H15" s="30" t="s">
        <v>165</v>
      </c>
      <c r="I15" s="30"/>
      <c r="J15" s="30"/>
      <c r="K15" s="78" t="s">
        <v>165</v>
      </c>
      <c r="L15" s="78" t="s">
        <v>165</v>
      </c>
      <c r="M15" s="78" t="s">
        <v>165</v>
      </c>
      <c r="N15" s="78">
        <v>160</v>
      </c>
      <c r="O15" s="78">
        <v>22</v>
      </c>
      <c r="P15" s="78" t="s">
        <v>319</v>
      </c>
      <c r="Q15" s="79"/>
      <c r="R15" s="79"/>
      <c r="S15" s="87"/>
    </row>
    <row r="16" spans="1:21" s="88" customFormat="1" x14ac:dyDescent="0.3">
      <c r="A16" s="270"/>
      <c r="B16" s="270"/>
      <c r="C16" s="270"/>
      <c r="D16" s="78"/>
      <c r="E16" s="78"/>
      <c r="F16" s="78"/>
      <c r="G16" s="78"/>
      <c r="H16" s="30"/>
      <c r="I16" s="30"/>
      <c r="J16" s="30"/>
      <c r="K16" s="78"/>
      <c r="L16" s="78"/>
      <c r="M16" s="78"/>
      <c r="N16" s="78"/>
      <c r="O16" s="78"/>
      <c r="P16" s="78"/>
      <c r="Q16" s="79"/>
      <c r="R16" s="80"/>
      <c r="S16" s="87"/>
    </row>
    <row r="17" spans="1:19" s="90" customFormat="1" x14ac:dyDescent="0.3">
      <c r="A17" s="279" t="s">
        <v>274</v>
      </c>
      <c r="B17" s="271" t="s">
        <v>278</v>
      </c>
      <c r="C17" s="271" t="s">
        <v>288</v>
      </c>
      <c r="D17" s="82">
        <v>6</v>
      </c>
      <c r="E17" s="82" t="s">
        <v>166</v>
      </c>
      <c r="F17" s="82">
        <v>54</v>
      </c>
      <c r="G17" s="82">
        <v>150</v>
      </c>
      <c r="H17" s="82" t="s">
        <v>165</v>
      </c>
      <c r="I17" s="82"/>
      <c r="J17" s="82"/>
      <c r="K17" s="82" t="s">
        <v>166</v>
      </c>
      <c r="L17" s="82" t="s">
        <v>166</v>
      </c>
      <c r="M17" s="82" t="s">
        <v>166</v>
      </c>
      <c r="N17" s="82">
        <v>190</v>
      </c>
      <c r="O17" s="82">
        <v>1</v>
      </c>
      <c r="P17" s="82" t="s">
        <v>76</v>
      </c>
      <c r="Q17" s="83"/>
      <c r="R17" s="83"/>
      <c r="S17" s="89"/>
    </row>
    <row r="18" spans="1:19" s="90" customFormat="1" x14ac:dyDescent="0.3">
      <c r="A18" s="279"/>
      <c r="B18" s="272"/>
      <c r="C18" s="272"/>
      <c r="D18" s="82">
        <v>5</v>
      </c>
      <c r="E18" s="82" t="s">
        <v>166</v>
      </c>
      <c r="F18" s="82">
        <v>55</v>
      </c>
      <c r="G18" s="82">
        <v>150</v>
      </c>
      <c r="H18" s="82" t="s">
        <v>165</v>
      </c>
      <c r="I18" s="82"/>
      <c r="J18" s="82"/>
      <c r="K18" s="82" t="s">
        <v>166</v>
      </c>
      <c r="L18" s="82" t="s">
        <v>166</v>
      </c>
      <c r="M18" s="82" t="s">
        <v>166</v>
      </c>
      <c r="N18" s="82">
        <v>120</v>
      </c>
      <c r="O18" s="82">
        <v>15</v>
      </c>
      <c r="P18" s="82" t="s">
        <v>319</v>
      </c>
      <c r="Q18" s="83"/>
      <c r="R18" s="83"/>
      <c r="S18" s="89"/>
    </row>
    <row r="19" spans="1:19" s="88" customFormat="1" x14ac:dyDescent="0.3">
      <c r="A19" s="273" t="s">
        <v>274</v>
      </c>
      <c r="B19" s="269" t="s">
        <v>306</v>
      </c>
      <c r="C19" s="269" t="s">
        <v>307</v>
      </c>
      <c r="D19" s="78">
        <v>6</v>
      </c>
      <c r="E19" s="78" t="s">
        <v>166</v>
      </c>
      <c r="F19" s="78">
        <v>72</v>
      </c>
      <c r="G19" s="78">
        <v>150</v>
      </c>
      <c r="H19" s="30" t="s">
        <v>165</v>
      </c>
      <c r="I19" s="30"/>
      <c r="J19" s="30"/>
      <c r="K19" s="78" t="s">
        <v>166</v>
      </c>
      <c r="L19" s="78" t="s">
        <v>166</v>
      </c>
      <c r="M19" s="78" t="s">
        <v>166</v>
      </c>
      <c r="N19" s="78">
        <v>130</v>
      </c>
      <c r="O19" s="78">
        <v>20</v>
      </c>
      <c r="P19" s="78" t="s">
        <v>319</v>
      </c>
      <c r="Q19" s="79"/>
      <c r="R19" s="80"/>
      <c r="S19" s="87"/>
    </row>
    <row r="20" spans="1:19" s="88" customFormat="1" x14ac:dyDescent="0.3">
      <c r="A20" s="273"/>
      <c r="B20" s="270"/>
      <c r="C20" s="270"/>
      <c r="D20" s="78">
        <v>5</v>
      </c>
      <c r="E20" s="78" t="s">
        <v>166</v>
      </c>
      <c r="F20" s="91">
        <v>70</v>
      </c>
      <c r="G20" s="91">
        <v>150</v>
      </c>
      <c r="H20" s="30" t="s">
        <v>165</v>
      </c>
      <c r="I20" s="92"/>
      <c r="J20" s="92"/>
      <c r="K20" s="78" t="s">
        <v>166</v>
      </c>
      <c r="L20" s="78" t="s">
        <v>166</v>
      </c>
      <c r="M20" s="78" t="s">
        <v>166</v>
      </c>
      <c r="N20" s="91">
        <v>100</v>
      </c>
      <c r="O20" s="91">
        <v>15</v>
      </c>
      <c r="P20" s="78" t="s">
        <v>319</v>
      </c>
      <c r="Q20" s="79"/>
      <c r="R20" s="80"/>
      <c r="S20" s="87"/>
    </row>
    <row r="21" spans="1:19" s="90" customFormat="1" x14ac:dyDescent="0.3">
      <c r="A21" s="279" t="s">
        <v>274</v>
      </c>
      <c r="B21" s="271" t="s">
        <v>280</v>
      </c>
      <c r="C21" s="271" t="s">
        <v>290</v>
      </c>
      <c r="D21" s="82">
        <v>6</v>
      </c>
      <c r="E21" s="82" t="s">
        <v>166</v>
      </c>
      <c r="F21" s="82">
        <v>74</v>
      </c>
      <c r="G21" s="82">
        <v>150</v>
      </c>
      <c r="H21" s="82" t="s">
        <v>165</v>
      </c>
      <c r="I21" s="82"/>
      <c r="J21" s="82"/>
      <c r="K21" s="82" t="s">
        <v>165</v>
      </c>
      <c r="L21" s="82" t="s">
        <v>165</v>
      </c>
      <c r="M21" s="82" t="s">
        <v>165</v>
      </c>
      <c r="N21" s="82">
        <v>145</v>
      </c>
      <c r="O21" s="82">
        <v>10</v>
      </c>
      <c r="P21" s="82" t="s">
        <v>319</v>
      </c>
      <c r="Q21" s="83"/>
      <c r="R21" s="84"/>
      <c r="S21" s="89"/>
    </row>
    <row r="22" spans="1:19" s="90" customFormat="1" x14ac:dyDescent="0.3">
      <c r="A22" s="279"/>
      <c r="B22" s="272"/>
      <c r="C22" s="272"/>
      <c r="D22" s="82"/>
      <c r="E22" s="82"/>
      <c r="F22" s="82"/>
      <c r="G22" s="82"/>
      <c r="H22" s="82"/>
      <c r="I22" s="82"/>
      <c r="J22" s="82"/>
      <c r="K22" s="82"/>
      <c r="L22" s="82"/>
      <c r="M22" s="82"/>
      <c r="N22" s="82"/>
      <c r="O22" s="82"/>
      <c r="P22" s="82"/>
      <c r="Q22" s="83"/>
      <c r="R22" s="84"/>
      <c r="S22" s="89"/>
    </row>
    <row r="23" spans="1:19" s="88" customFormat="1" x14ac:dyDescent="0.3">
      <c r="A23" s="273" t="s">
        <v>274</v>
      </c>
      <c r="B23" s="269" t="s">
        <v>280</v>
      </c>
      <c r="C23" s="269" t="s">
        <v>290</v>
      </c>
      <c r="D23" s="78">
        <v>6</v>
      </c>
      <c r="E23" s="78" t="s">
        <v>166</v>
      </c>
      <c r="F23" s="78">
        <v>75</v>
      </c>
      <c r="G23" s="78">
        <v>150</v>
      </c>
      <c r="H23" s="30" t="s">
        <v>165</v>
      </c>
      <c r="I23" s="30"/>
      <c r="J23" s="30"/>
      <c r="K23" s="78" t="s">
        <v>165</v>
      </c>
      <c r="L23" s="78" t="s">
        <v>165</v>
      </c>
      <c r="M23" s="78" t="s">
        <v>165</v>
      </c>
      <c r="N23" s="78">
        <v>150</v>
      </c>
      <c r="O23" s="78">
        <v>10</v>
      </c>
      <c r="P23" s="78" t="s">
        <v>319</v>
      </c>
      <c r="Q23" s="79"/>
      <c r="R23" s="80"/>
      <c r="S23" s="87"/>
    </row>
    <row r="24" spans="1:19" s="88" customFormat="1" x14ac:dyDescent="0.3">
      <c r="A24" s="273"/>
      <c r="B24" s="270"/>
      <c r="C24" s="270"/>
      <c r="D24" s="78"/>
      <c r="E24" s="78"/>
      <c r="F24" s="78"/>
      <c r="G24" s="78"/>
      <c r="H24" s="30"/>
      <c r="I24" s="30"/>
      <c r="J24" s="30"/>
      <c r="K24" s="78"/>
      <c r="L24" s="78"/>
      <c r="M24" s="78"/>
      <c r="N24" s="78"/>
      <c r="O24" s="78"/>
      <c r="P24" s="78"/>
      <c r="Q24" s="79"/>
      <c r="R24" s="80"/>
      <c r="S24" s="87"/>
    </row>
    <row r="25" spans="1:19" s="90" customFormat="1" x14ac:dyDescent="0.3">
      <c r="A25" s="279" t="s">
        <v>274</v>
      </c>
      <c r="B25" s="271" t="s">
        <v>321</v>
      </c>
      <c r="C25" s="271" t="s">
        <v>309</v>
      </c>
      <c r="D25" s="82">
        <v>6</v>
      </c>
      <c r="E25" s="82" t="s">
        <v>166</v>
      </c>
      <c r="F25" s="82">
        <v>70</v>
      </c>
      <c r="G25" s="82">
        <v>150</v>
      </c>
      <c r="H25" s="82" t="s">
        <v>165</v>
      </c>
      <c r="I25" s="82"/>
      <c r="J25" s="82"/>
      <c r="K25" s="82" t="s">
        <v>166</v>
      </c>
      <c r="L25" s="82" t="s">
        <v>166</v>
      </c>
      <c r="M25" s="82" t="s">
        <v>166</v>
      </c>
      <c r="N25" s="82">
        <v>120</v>
      </c>
      <c r="O25" s="82">
        <v>18</v>
      </c>
      <c r="P25" s="82" t="s">
        <v>319</v>
      </c>
      <c r="Q25" s="83"/>
      <c r="R25" s="84"/>
      <c r="S25" s="89"/>
    </row>
    <row r="26" spans="1:19" s="90" customFormat="1" x14ac:dyDescent="0.3">
      <c r="A26" s="279"/>
      <c r="B26" s="272"/>
      <c r="C26" s="272"/>
      <c r="D26" s="82">
        <v>5</v>
      </c>
      <c r="E26" s="82" t="s">
        <v>166</v>
      </c>
      <c r="F26" s="82">
        <v>70</v>
      </c>
      <c r="G26" s="82">
        <v>150</v>
      </c>
      <c r="H26" s="82" t="s">
        <v>165</v>
      </c>
      <c r="I26" s="82"/>
      <c r="J26" s="82"/>
      <c r="K26" s="82" t="s">
        <v>166</v>
      </c>
      <c r="L26" s="82" t="s">
        <v>166</v>
      </c>
      <c r="M26" s="82" t="s">
        <v>166</v>
      </c>
      <c r="N26" s="82">
        <v>110</v>
      </c>
      <c r="O26" s="82">
        <v>18</v>
      </c>
      <c r="P26" s="82" t="s">
        <v>319</v>
      </c>
      <c r="Q26" s="83"/>
      <c r="R26" s="84"/>
      <c r="S26" s="89"/>
    </row>
    <row r="27" spans="1:19" s="88" customFormat="1" x14ac:dyDescent="0.3">
      <c r="A27" s="273" t="s">
        <v>274</v>
      </c>
      <c r="B27" s="269" t="s">
        <v>284</v>
      </c>
      <c r="C27" s="269" t="s">
        <v>294</v>
      </c>
      <c r="D27" s="78">
        <v>6</v>
      </c>
      <c r="E27" s="78" t="s">
        <v>166</v>
      </c>
      <c r="F27" s="78">
        <v>70</v>
      </c>
      <c r="G27" s="78">
        <v>150</v>
      </c>
      <c r="H27" s="30" t="s">
        <v>165</v>
      </c>
      <c r="I27" s="30"/>
      <c r="J27" s="30"/>
      <c r="K27" s="78" t="s">
        <v>166</v>
      </c>
      <c r="L27" s="78" t="s">
        <v>166</v>
      </c>
      <c r="M27" s="78" t="s">
        <v>166</v>
      </c>
      <c r="N27" s="78">
        <v>165</v>
      </c>
      <c r="O27" s="78">
        <v>2</v>
      </c>
      <c r="P27" s="78" t="s">
        <v>319</v>
      </c>
      <c r="Q27" s="79"/>
      <c r="R27" s="80"/>
      <c r="S27" s="87"/>
    </row>
    <row r="28" spans="1:19" s="88" customFormat="1" x14ac:dyDescent="0.3">
      <c r="A28" s="273"/>
      <c r="B28" s="270"/>
      <c r="C28" s="270"/>
      <c r="D28" s="78">
        <v>5</v>
      </c>
      <c r="E28" s="78" t="s">
        <v>166</v>
      </c>
      <c r="F28" s="78">
        <v>79</v>
      </c>
      <c r="G28" s="78">
        <v>150</v>
      </c>
      <c r="H28" s="30" t="s">
        <v>165</v>
      </c>
      <c r="I28" s="30"/>
      <c r="J28" s="30"/>
      <c r="K28" s="78" t="s">
        <v>166</v>
      </c>
      <c r="L28" s="78" t="s">
        <v>166</v>
      </c>
      <c r="M28" s="78" t="s">
        <v>166</v>
      </c>
      <c r="N28" s="78">
        <v>100</v>
      </c>
      <c r="O28" s="78">
        <v>16</v>
      </c>
      <c r="P28" s="78" t="s">
        <v>319</v>
      </c>
      <c r="Q28" s="79"/>
      <c r="R28" s="80"/>
      <c r="S28" s="87"/>
    </row>
    <row r="29" spans="1:19" s="90" customFormat="1" x14ac:dyDescent="0.3">
      <c r="A29" s="279" t="s">
        <v>274</v>
      </c>
      <c r="B29" s="271" t="s">
        <v>277</v>
      </c>
      <c r="C29" s="271" t="s">
        <v>291</v>
      </c>
      <c r="D29" s="82">
        <v>6</v>
      </c>
      <c r="E29" s="82" t="s">
        <v>166</v>
      </c>
      <c r="F29" s="82">
        <v>65</v>
      </c>
      <c r="G29" s="82">
        <v>150</v>
      </c>
      <c r="H29" s="82" t="s">
        <v>165</v>
      </c>
      <c r="I29" s="82"/>
      <c r="J29" s="82"/>
      <c r="K29" s="82" t="s">
        <v>166</v>
      </c>
      <c r="L29" s="82" t="s">
        <v>166</v>
      </c>
      <c r="M29" s="82" t="s">
        <v>166</v>
      </c>
      <c r="N29" s="82">
        <v>160</v>
      </c>
      <c r="O29" s="82">
        <v>11</v>
      </c>
      <c r="P29" s="82" t="s">
        <v>76</v>
      </c>
      <c r="Q29" s="83"/>
      <c r="R29" s="83"/>
    </row>
    <row r="30" spans="1:19" s="90" customFormat="1" x14ac:dyDescent="0.3">
      <c r="A30" s="271"/>
      <c r="B30" s="276"/>
      <c r="C30" s="276"/>
      <c r="D30" s="93">
        <v>5</v>
      </c>
      <c r="E30" s="93" t="s">
        <v>166</v>
      </c>
      <c r="F30" s="93">
        <v>73</v>
      </c>
      <c r="G30" s="93">
        <v>150</v>
      </c>
      <c r="H30" s="93" t="s">
        <v>165</v>
      </c>
      <c r="I30" s="93"/>
      <c r="J30" s="93"/>
      <c r="K30" s="93" t="s">
        <v>166</v>
      </c>
      <c r="L30" s="93" t="s">
        <v>166</v>
      </c>
      <c r="M30" s="93" t="s">
        <v>166</v>
      </c>
      <c r="N30" s="93">
        <v>90</v>
      </c>
      <c r="O30" s="93">
        <v>15</v>
      </c>
      <c r="P30" s="93" t="s">
        <v>319</v>
      </c>
      <c r="Q30" s="94"/>
      <c r="R30" s="94"/>
    </row>
    <row r="31" spans="1:19" s="88" customFormat="1" x14ac:dyDescent="0.3">
      <c r="A31" s="273" t="s">
        <v>274</v>
      </c>
      <c r="B31" s="269" t="s">
        <v>277</v>
      </c>
      <c r="C31" s="269" t="s">
        <v>285</v>
      </c>
      <c r="D31" s="78">
        <v>6</v>
      </c>
      <c r="E31" s="78" t="s">
        <v>166</v>
      </c>
      <c r="F31" s="78">
        <v>75</v>
      </c>
      <c r="G31" s="78">
        <v>150</v>
      </c>
      <c r="H31" s="30" t="s">
        <v>165</v>
      </c>
      <c r="I31" s="30"/>
      <c r="J31" s="30"/>
      <c r="K31" s="78" t="s">
        <v>166</v>
      </c>
      <c r="L31" s="78" t="s">
        <v>166</v>
      </c>
      <c r="M31" s="78" t="s">
        <v>166</v>
      </c>
      <c r="N31" s="78">
        <v>175</v>
      </c>
      <c r="O31" s="78">
        <v>10</v>
      </c>
      <c r="P31" s="78" t="s">
        <v>76</v>
      </c>
      <c r="Q31" s="79"/>
      <c r="R31" s="80"/>
      <c r="S31" s="87"/>
    </row>
    <row r="32" spans="1:19" s="88" customFormat="1" x14ac:dyDescent="0.3">
      <c r="A32" s="273"/>
      <c r="B32" s="270"/>
      <c r="C32" s="270"/>
      <c r="D32" s="78">
        <v>5</v>
      </c>
      <c r="E32" s="78" t="s">
        <v>166</v>
      </c>
      <c r="F32" s="78">
        <v>78</v>
      </c>
      <c r="G32" s="78">
        <v>150</v>
      </c>
      <c r="H32" s="30" t="s">
        <v>165</v>
      </c>
      <c r="I32" s="30"/>
      <c r="J32" s="30"/>
      <c r="K32" s="78" t="s">
        <v>166</v>
      </c>
      <c r="L32" s="78" t="s">
        <v>166</v>
      </c>
      <c r="M32" s="78" t="s">
        <v>166</v>
      </c>
      <c r="N32" s="78">
        <v>100</v>
      </c>
      <c r="O32" s="78">
        <v>1</v>
      </c>
      <c r="P32" s="78" t="s">
        <v>76</v>
      </c>
      <c r="Q32" s="79"/>
      <c r="R32" s="80"/>
      <c r="S32" s="87"/>
    </row>
    <row r="33" spans="1:19" s="90" customFormat="1" x14ac:dyDescent="0.3">
      <c r="A33" s="279" t="s">
        <v>274</v>
      </c>
      <c r="B33" s="271" t="s">
        <v>277</v>
      </c>
      <c r="C33" s="271" t="s">
        <v>287</v>
      </c>
      <c r="D33" s="93">
        <v>6</v>
      </c>
      <c r="E33" s="82" t="s">
        <v>166</v>
      </c>
      <c r="F33" s="82">
        <v>74</v>
      </c>
      <c r="G33" s="82">
        <v>150</v>
      </c>
      <c r="H33" s="82" t="s">
        <v>165</v>
      </c>
      <c r="I33" s="82"/>
      <c r="J33" s="82"/>
      <c r="K33" s="82" t="s">
        <v>166</v>
      </c>
      <c r="L33" s="82" t="s">
        <v>166</v>
      </c>
      <c r="M33" s="82" t="s">
        <v>166</v>
      </c>
      <c r="N33" s="82">
        <v>200</v>
      </c>
      <c r="O33" s="82">
        <v>6</v>
      </c>
      <c r="P33" s="82" t="s">
        <v>76</v>
      </c>
      <c r="Q33" s="83"/>
      <c r="R33" s="83"/>
      <c r="S33" s="89"/>
    </row>
    <row r="34" spans="1:19" s="90" customFormat="1" ht="13.5" thickBot="1" x14ac:dyDescent="0.35">
      <c r="A34" s="283"/>
      <c r="B34" s="280"/>
      <c r="C34" s="280"/>
      <c r="D34" s="95">
        <v>5</v>
      </c>
      <c r="E34" s="96" t="s">
        <v>166</v>
      </c>
      <c r="F34" s="96">
        <v>76</v>
      </c>
      <c r="G34" s="96">
        <v>150</v>
      </c>
      <c r="H34" s="96" t="s">
        <v>165</v>
      </c>
      <c r="I34" s="96"/>
      <c r="J34" s="96"/>
      <c r="K34" s="96" t="s">
        <v>166</v>
      </c>
      <c r="L34" s="96" t="s">
        <v>166</v>
      </c>
      <c r="M34" s="96" t="s">
        <v>166</v>
      </c>
      <c r="N34" s="96">
        <v>120</v>
      </c>
      <c r="O34" s="96">
        <v>2</v>
      </c>
      <c r="P34" s="96" t="s">
        <v>319</v>
      </c>
      <c r="Q34" s="97"/>
      <c r="R34" s="97"/>
      <c r="S34" s="89"/>
    </row>
    <row r="35" spans="1:19" x14ac:dyDescent="0.3">
      <c r="A35" s="277" t="s">
        <v>275</v>
      </c>
      <c r="B35" s="277" t="s">
        <v>350</v>
      </c>
      <c r="C35" s="277" t="s">
        <v>354</v>
      </c>
      <c r="D35" s="98">
        <v>4</v>
      </c>
      <c r="E35" s="98" t="s">
        <v>166</v>
      </c>
      <c r="F35" s="98">
        <v>70</v>
      </c>
      <c r="G35" s="98">
        <v>150</v>
      </c>
      <c r="H35" s="99" t="s">
        <v>165</v>
      </c>
      <c r="I35" s="99"/>
      <c r="J35" s="99"/>
      <c r="K35" s="98" t="s">
        <v>165</v>
      </c>
      <c r="L35" s="98" t="s">
        <v>165</v>
      </c>
      <c r="M35" s="98" t="s">
        <v>165</v>
      </c>
      <c r="N35" s="100"/>
      <c r="O35" s="100"/>
      <c r="P35" s="100"/>
      <c r="Q35" s="101"/>
      <c r="R35" s="101"/>
    </row>
    <row r="36" spans="1:19" x14ac:dyDescent="0.3">
      <c r="A36" s="278"/>
      <c r="B36" s="278"/>
      <c r="C36" s="278"/>
      <c r="D36" s="78"/>
      <c r="E36" s="78"/>
      <c r="F36" s="102"/>
      <c r="G36" s="102"/>
      <c r="H36" s="30"/>
      <c r="I36" s="30"/>
      <c r="J36" s="30"/>
      <c r="K36" s="78"/>
      <c r="L36" s="78"/>
      <c r="M36" s="78"/>
      <c r="N36" s="102"/>
      <c r="O36" s="102"/>
      <c r="P36" s="102"/>
      <c r="Q36" s="79"/>
      <c r="R36" s="79"/>
    </row>
    <row r="37" spans="1:19" s="90" customFormat="1" x14ac:dyDescent="0.3">
      <c r="A37" s="279" t="s">
        <v>275</v>
      </c>
      <c r="B37" s="279" t="s">
        <v>351</v>
      </c>
      <c r="C37" s="279" t="s">
        <v>355</v>
      </c>
      <c r="D37" s="82">
        <v>6</v>
      </c>
      <c r="E37" s="82" t="s">
        <v>166</v>
      </c>
      <c r="F37" s="82">
        <v>65</v>
      </c>
      <c r="G37" s="82">
        <v>150</v>
      </c>
      <c r="H37" s="82" t="s">
        <v>165</v>
      </c>
      <c r="I37" s="82"/>
      <c r="J37" s="82"/>
      <c r="K37" s="82" t="s">
        <v>166</v>
      </c>
      <c r="L37" s="82" t="s">
        <v>166</v>
      </c>
      <c r="M37" s="82" t="s">
        <v>166</v>
      </c>
      <c r="N37" s="82">
        <v>165</v>
      </c>
      <c r="O37" s="82"/>
      <c r="P37" s="82"/>
      <c r="Q37" s="83"/>
      <c r="R37" s="83"/>
    </row>
    <row r="38" spans="1:19" s="90" customFormat="1" x14ac:dyDescent="0.3">
      <c r="A38" s="279"/>
      <c r="B38" s="279"/>
      <c r="C38" s="279"/>
      <c r="D38" s="82">
        <v>5</v>
      </c>
      <c r="E38" s="82" t="s">
        <v>166</v>
      </c>
      <c r="F38" s="82">
        <v>68</v>
      </c>
      <c r="G38" s="82">
        <v>150</v>
      </c>
      <c r="H38" s="82" t="s">
        <v>165</v>
      </c>
      <c r="I38" s="82"/>
      <c r="J38" s="82"/>
      <c r="K38" s="82" t="s">
        <v>165</v>
      </c>
      <c r="L38" s="82" t="s">
        <v>165</v>
      </c>
      <c r="M38" s="82" t="s">
        <v>165</v>
      </c>
      <c r="N38" s="82"/>
      <c r="O38" s="82"/>
      <c r="P38" s="82"/>
      <c r="Q38" s="83"/>
      <c r="R38" s="83"/>
    </row>
    <row r="39" spans="1:19" x14ac:dyDescent="0.3">
      <c r="A39" s="278" t="s">
        <v>275</v>
      </c>
      <c r="B39" s="278" t="s">
        <v>321</v>
      </c>
      <c r="C39" s="278" t="s">
        <v>356</v>
      </c>
      <c r="D39" s="78">
        <v>6</v>
      </c>
      <c r="E39" s="78" t="s">
        <v>166</v>
      </c>
      <c r="F39" s="78">
        <v>62</v>
      </c>
      <c r="G39" s="78">
        <v>150</v>
      </c>
      <c r="H39" s="30" t="s">
        <v>165</v>
      </c>
      <c r="I39" s="30"/>
      <c r="J39" s="30"/>
      <c r="K39" s="78" t="s">
        <v>166</v>
      </c>
      <c r="L39" s="78" t="s">
        <v>166</v>
      </c>
      <c r="M39" s="78" t="s">
        <v>166</v>
      </c>
      <c r="N39" s="102">
        <v>144</v>
      </c>
      <c r="O39" s="102"/>
      <c r="P39" s="102"/>
      <c r="Q39" s="79"/>
      <c r="R39" s="79"/>
    </row>
    <row r="40" spans="1:19" x14ac:dyDescent="0.3">
      <c r="A40" s="278"/>
      <c r="B40" s="278"/>
      <c r="C40" s="278"/>
      <c r="D40" s="78">
        <v>5</v>
      </c>
      <c r="E40" s="78" t="s">
        <v>166</v>
      </c>
      <c r="F40" s="78">
        <v>70</v>
      </c>
      <c r="G40" s="78">
        <v>150</v>
      </c>
      <c r="H40" s="30" t="s">
        <v>165</v>
      </c>
      <c r="I40" s="30"/>
      <c r="J40" s="30"/>
      <c r="K40" s="78" t="s">
        <v>166</v>
      </c>
      <c r="L40" s="78" t="s">
        <v>166</v>
      </c>
      <c r="M40" s="78" t="s">
        <v>166</v>
      </c>
      <c r="N40" s="102">
        <v>176</v>
      </c>
      <c r="O40" s="102"/>
      <c r="P40" s="102"/>
      <c r="Q40" s="79"/>
      <c r="R40" s="79"/>
    </row>
    <row r="41" spans="1:19" s="90" customFormat="1" x14ac:dyDescent="0.3">
      <c r="A41" s="279" t="s">
        <v>275</v>
      </c>
      <c r="B41" s="279" t="s">
        <v>352</v>
      </c>
      <c r="C41" s="279" t="s">
        <v>357</v>
      </c>
      <c r="D41" s="82">
        <v>6</v>
      </c>
      <c r="E41" s="82" t="s">
        <v>166</v>
      </c>
      <c r="F41" s="82">
        <v>71</v>
      </c>
      <c r="G41" s="82">
        <v>150</v>
      </c>
      <c r="H41" s="82" t="s">
        <v>165</v>
      </c>
      <c r="I41" s="82"/>
      <c r="J41" s="82"/>
      <c r="K41" s="82" t="s">
        <v>166</v>
      </c>
      <c r="L41" s="82" t="s">
        <v>166</v>
      </c>
      <c r="M41" s="82" t="s">
        <v>166</v>
      </c>
      <c r="N41" s="82">
        <v>142</v>
      </c>
      <c r="O41" s="82"/>
      <c r="P41" s="82"/>
      <c r="Q41" s="83"/>
      <c r="R41" s="83"/>
    </row>
    <row r="42" spans="1:19" s="90" customFormat="1" x14ac:dyDescent="0.3">
      <c r="A42" s="279"/>
      <c r="B42" s="279"/>
      <c r="C42" s="279"/>
      <c r="D42" s="82">
        <v>5</v>
      </c>
      <c r="E42" s="82" t="s">
        <v>166</v>
      </c>
      <c r="F42" s="82">
        <v>71</v>
      </c>
      <c r="G42" s="82">
        <v>150</v>
      </c>
      <c r="H42" s="82" t="s">
        <v>165</v>
      </c>
      <c r="I42" s="82"/>
      <c r="J42" s="82"/>
      <c r="K42" s="82" t="s">
        <v>165</v>
      </c>
      <c r="L42" s="82" t="s">
        <v>165</v>
      </c>
      <c r="M42" s="82" t="s">
        <v>165</v>
      </c>
      <c r="N42" s="82"/>
      <c r="O42" s="82"/>
      <c r="P42" s="82"/>
      <c r="Q42" s="83"/>
      <c r="R42" s="83"/>
    </row>
    <row r="43" spans="1:19" x14ac:dyDescent="0.3">
      <c r="A43" s="278" t="s">
        <v>275</v>
      </c>
      <c r="B43" s="278" t="s">
        <v>353</v>
      </c>
      <c r="C43" s="278" t="s">
        <v>364</v>
      </c>
      <c r="D43" s="78">
        <v>6</v>
      </c>
      <c r="E43" s="78" t="s">
        <v>166</v>
      </c>
      <c r="F43" s="78">
        <v>65</v>
      </c>
      <c r="G43" s="78">
        <v>150</v>
      </c>
      <c r="H43" s="30" t="s">
        <v>165</v>
      </c>
      <c r="I43" s="30"/>
      <c r="J43" s="30"/>
      <c r="K43" s="78" t="s">
        <v>166</v>
      </c>
      <c r="L43" s="78" t="s">
        <v>166</v>
      </c>
      <c r="M43" s="78" t="s">
        <v>166</v>
      </c>
      <c r="N43" s="102">
        <v>133</v>
      </c>
      <c r="O43" s="102"/>
      <c r="P43" s="102"/>
      <c r="Q43" s="79"/>
      <c r="R43" s="79"/>
    </row>
    <row r="44" spans="1:19" ht="13.5" thickBot="1" x14ac:dyDescent="0.35">
      <c r="A44" s="281"/>
      <c r="B44" s="281"/>
      <c r="C44" s="281"/>
      <c r="D44" s="103">
        <v>5</v>
      </c>
      <c r="E44" s="103" t="s">
        <v>166</v>
      </c>
      <c r="F44" s="103">
        <v>67</v>
      </c>
      <c r="G44" s="103">
        <v>150</v>
      </c>
      <c r="H44" s="104" t="s">
        <v>165</v>
      </c>
      <c r="I44" s="104"/>
      <c r="J44" s="104"/>
      <c r="K44" s="103" t="s">
        <v>166</v>
      </c>
      <c r="L44" s="103" t="s">
        <v>166</v>
      </c>
      <c r="M44" s="103" t="s">
        <v>166</v>
      </c>
      <c r="N44" s="105">
        <v>130</v>
      </c>
      <c r="O44" s="105"/>
      <c r="P44" s="105"/>
      <c r="Q44" s="106"/>
      <c r="R44" s="106"/>
    </row>
    <row r="45" spans="1:19" s="90" customFormat="1" x14ac:dyDescent="0.3">
      <c r="A45" s="272" t="s">
        <v>276</v>
      </c>
      <c r="B45" s="272" t="s">
        <v>350</v>
      </c>
      <c r="C45" s="272" t="s">
        <v>371</v>
      </c>
      <c r="D45" s="82">
        <v>6</v>
      </c>
      <c r="E45" s="82" t="s">
        <v>166</v>
      </c>
      <c r="F45" s="82">
        <v>69.900000000000006</v>
      </c>
      <c r="G45" s="82">
        <v>150</v>
      </c>
      <c r="H45" s="82" t="s">
        <v>165</v>
      </c>
      <c r="I45" s="82"/>
      <c r="J45" s="82"/>
      <c r="K45" s="82" t="s">
        <v>165</v>
      </c>
      <c r="L45" s="82" t="s">
        <v>165</v>
      </c>
      <c r="M45" s="82" t="s">
        <v>165</v>
      </c>
      <c r="N45" s="107">
        <v>230</v>
      </c>
      <c r="O45" s="82"/>
      <c r="P45" s="82"/>
      <c r="Q45" s="83"/>
      <c r="R45" s="108"/>
    </row>
    <row r="46" spans="1:19" s="90" customFormat="1" x14ac:dyDescent="0.3">
      <c r="A46" s="279"/>
      <c r="B46" s="279"/>
      <c r="C46" s="279"/>
      <c r="D46" s="82">
        <v>5</v>
      </c>
      <c r="E46" s="82" t="s">
        <v>166</v>
      </c>
      <c r="F46" s="82">
        <v>69.099999999999994</v>
      </c>
      <c r="G46" s="82">
        <v>150</v>
      </c>
      <c r="H46" s="82" t="s">
        <v>165</v>
      </c>
      <c r="I46" s="82"/>
      <c r="J46" s="82"/>
      <c r="K46" s="82" t="s">
        <v>165</v>
      </c>
      <c r="L46" s="82" t="s">
        <v>165</v>
      </c>
      <c r="M46" s="82" t="s">
        <v>165</v>
      </c>
      <c r="N46" s="82"/>
      <c r="O46" s="82"/>
      <c r="P46" s="82"/>
      <c r="Q46" s="83"/>
      <c r="R46" s="83"/>
    </row>
    <row r="47" spans="1:19" s="88" customFormat="1" x14ac:dyDescent="0.3">
      <c r="A47" s="269" t="s">
        <v>276</v>
      </c>
      <c r="B47" s="269" t="s">
        <v>278</v>
      </c>
      <c r="C47" s="269" t="s">
        <v>370</v>
      </c>
      <c r="D47" s="78">
        <v>6</v>
      </c>
      <c r="E47" s="78" t="s">
        <v>166</v>
      </c>
      <c r="F47" s="78">
        <v>67.400000000000006</v>
      </c>
      <c r="G47" s="78">
        <v>150</v>
      </c>
      <c r="H47" s="30" t="s">
        <v>165</v>
      </c>
      <c r="I47" s="30"/>
      <c r="J47" s="30"/>
      <c r="K47" s="78" t="s">
        <v>166</v>
      </c>
      <c r="L47" s="78" t="s">
        <v>166</v>
      </c>
      <c r="M47" s="78" t="s">
        <v>166</v>
      </c>
      <c r="N47" s="109">
        <v>185</v>
      </c>
      <c r="O47" s="78"/>
      <c r="P47" s="78"/>
      <c r="Q47" s="79"/>
      <c r="R47" s="79"/>
    </row>
    <row r="48" spans="1:19" s="88" customFormat="1" x14ac:dyDescent="0.3">
      <c r="A48" s="270"/>
      <c r="B48" s="270"/>
      <c r="C48" s="270"/>
      <c r="D48" s="78">
        <v>5</v>
      </c>
      <c r="E48" s="78" t="s">
        <v>166</v>
      </c>
      <c r="F48" s="78">
        <v>64</v>
      </c>
      <c r="G48" s="78">
        <v>150</v>
      </c>
      <c r="H48" s="30" t="s">
        <v>165</v>
      </c>
      <c r="I48" s="30"/>
      <c r="J48" s="30"/>
      <c r="K48" s="78" t="s">
        <v>166</v>
      </c>
      <c r="L48" s="78" t="s">
        <v>166</v>
      </c>
      <c r="M48" s="78" t="s">
        <v>166</v>
      </c>
      <c r="N48" s="109">
        <v>190</v>
      </c>
      <c r="O48" s="78"/>
      <c r="P48" s="78"/>
      <c r="Q48" s="79"/>
      <c r="R48" s="79"/>
    </row>
    <row r="49" spans="1:18" s="90" customFormat="1" x14ac:dyDescent="0.3">
      <c r="A49" s="271" t="s">
        <v>276</v>
      </c>
      <c r="B49" s="271" t="s">
        <v>306</v>
      </c>
      <c r="C49" s="271" t="s">
        <v>372</v>
      </c>
      <c r="D49" s="82">
        <v>6</v>
      </c>
      <c r="E49" s="82" t="s">
        <v>166</v>
      </c>
      <c r="F49" s="82">
        <v>61.5</v>
      </c>
      <c r="G49" s="82">
        <v>150</v>
      </c>
      <c r="H49" s="82" t="s">
        <v>165</v>
      </c>
      <c r="I49" s="82"/>
      <c r="J49" s="82"/>
      <c r="K49" s="82" t="s">
        <v>166</v>
      </c>
      <c r="L49" s="82" t="s">
        <v>166</v>
      </c>
      <c r="M49" s="82" t="s">
        <v>165</v>
      </c>
      <c r="N49" s="107">
        <v>180</v>
      </c>
      <c r="O49" s="82"/>
      <c r="P49" s="82"/>
      <c r="Q49" s="83"/>
      <c r="R49" s="83"/>
    </row>
    <row r="50" spans="1:18" s="90" customFormat="1" x14ac:dyDescent="0.3">
      <c r="A50" s="272"/>
      <c r="B50" s="272"/>
      <c r="C50" s="272"/>
      <c r="D50" s="82">
        <v>5</v>
      </c>
      <c r="E50" s="82" t="s">
        <v>166</v>
      </c>
      <c r="F50" s="107">
        <v>58.5</v>
      </c>
      <c r="G50" s="82">
        <v>150</v>
      </c>
      <c r="H50" s="82" t="s">
        <v>165</v>
      </c>
      <c r="I50" s="82"/>
      <c r="J50" s="82"/>
      <c r="K50" s="82" t="s">
        <v>166</v>
      </c>
      <c r="L50" s="82" t="s">
        <v>166</v>
      </c>
      <c r="M50" s="82" t="s">
        <v>166</v>
      </c>
      <c r="N50" s="107">
        <v>108</v>
      </c>
      <c r="O50" s="82"/>
      <c r="P50" s="82"/>
      <c r="Q50" s="83"/>
      <c r="R50" s="83"/>
    </row>
    <row r="51" spans="1:18" s="88" customFormat="1" x14ac:dyDescent="0.3">
      <c r="A51" s="269" t="s">
        <v>276</v>
      </c>
      <c r="B51" s="269" t="s">
        <v>280</v>
      </c>
      <c r="C51" s="269" t="s">
        <v>368</v>
      </c>
      <c r="D51" s="78">
        <v>6</v>
      </c>
      <c r="E51" s="78" t="s">
        <v>166</v>
      </c>
      <c r="F51" s="78">
        <v>68.8</v>
      </c>
      <c r="G51" s="78">
        <v>150</v>
      </c>
      <c r="H51" s="30" t="s">
        <v>165</v>
      </c>
      <c r="I51" s="30"/>
      <c r="J51" s="30"/>
      <c r="K51" s="78" t="s">
        <v>165</v>
      </c>
      <c r="L51" s="78" t="s">
        <v>165</v>
      </c>
      <c r="M51" s="78" t="s">
        <v>165</v>
      </c>
      <c r="N51" s="78"/>
      <c r="O51" s="78"/>
      <c r="P51" s="78"/>
      <c r="Q51" s="79"/>
      <c r="R51" s="79"/>
    </row>
    <row r="52" spans="1:18" s="88" customFormat="1" x14ac:dyDescent="0.3">
      <c r="A52" s="270"/>
      <c r="B52" s="270"/>
      <c r="C52" s="270"/>
      <c r="D52" s="78">
        <v>5</v>
      </c>
      <c r="E52" s="78" t="s">
        <v>166</v>
      </c>
      <c r="F52" s="78">
        <v>68.8</v>
      </c>
      <c r="G52" s="78">
        <v>150</v>
      </c>
      <c r="H52" s="30" t="s">
        <v>165</v>
      </c>
      <c r="I52" s="30"/>
      <c r="J52" s="30"/>
      <c r="K52" s="78" t="s">
        <v>165</v>
      </c>
      <c r="L52" s="78" t="s">
        <v>165</v>
      </c>
      <c r="M52" s="78" t="s">
        <v>165</v>
      </c>
      <c r="N52" s="78"/>
      <c r="O52" s="78"/>
      <c r="P52" s="78"/>
      <c r="Q52" s="79"/>
      <c r="R52" s="79"/>
    </row>
    <row r="53" spans="1:18" s="90" customFormat="1" x14ac:dyDescent="0.3">
      <c r="A53" s="271" t="s">
        <v>276</v>
      </c>
      <c r="B53" s="271" t="s">
        <v>351</v>
      </c>
      <c r="C53" s="271" t="s">
        <v>367</v>
      </c>
      <c r="D53" s="82">
        <v>6</v>
      </c>
      <c r="E53" s="82" t="s">
        <v>166</v>
      </c>
      <c r="F53" s="82">
        <v>68.900000000000006</v>
      </c>
      <c r="G53" s="82">
        <v>150</v>
      </c>
      <c r="H53" s="82" t="s">
        <v>165</v>
      </c>
      <c r="I53" s="82"/>
      <c r="J53" s="82"/>
      <c r="K53" s="82" t="s">
        <v>166</v>
      </c>
      <c r="L53" s="82" t="s">
        <v>166</v>
      </c>
      <c r="M53" s="82" t="s">
        <v>166</v>
      </c>
      <c r="N53" s="107">
        <v>144</v>
      </c>
      <c r="O53" s="82"/>
      <c r="P53" s="82"/>
      <c r="Q53" s="83"/>
      <c r="R53" s="83"/>
    </row>
    <row r="54" spans="1:18" s="90" customFormat="1" x14ac:dyDescent="0.3">
      <c r="A54" s="272"/>
      <c r="B54" s="272"/>
      <c r="C54" s="272"/>
      <c r="D54" s="82">
        <v>5</v>
      </c>
      <c r="E54" s="82" t="s">
        <v>166</v>
      </c>
      <c r="F54" s="82">
        <v>68.599999999999994</v>
      </c>
      <c r="G54" s="82">
        <v>150</v>
      </c>
      <c r="H54" s="82" t="s">
        <v>165</v>
      </c>
      <c r="I54" s="82"/>
      <c r="J54" s="82"/>
      <c r="K54" s="82" t="s">
        <v>166</v>
      </c>
      <c r="L54" s="82" t="s">
        <v>166</v>
      </c>
      <c r="M54" s="82" t="s">
        <v>166</v>
      </c>
      <c r="N54" s="107">
        <v>130</v>
      </c>
      <c r="O54" s="82"/>
      <c r="P54" s="82"/>
      <c r="Q54" s="83"/>
      <c r="R54" s="83"/>
    </row>
    <row r="55" spans="1:18" x14ac:dyDescent="0.3">
      <c r="A55" s="273" t="s">
        <v>276</v>
      </c>
      <c r="B55" s="273" t="s">
        <v>365</v>
      </c>
      <c r="C55" s="269" t="s">
        <v>366</v>
      </c>
      <c r="D55" s="78">
        <v>6</v>
      </c>
      <c r="E55" s="78" t="s">
        <v>166</v>
      </c>
      <c r="F55" s="78">
        <v>68.2</v>
      </c>
      <c r="G55" s="78">
        <v>150</v>
      </c>
      <c r="H55" s="30" t="s">
        <v>165</v>
      </c>
      <c r="I55" s="30"/>
      <c r="J55" s="30"/>
      <c r="K55" s="78" t="s">
        <v>166</v>
      </c>
      <c r="L55" s="78" t="s">
        <v>165</v>
      </c>
      <c r="M55" s="78" t="s">
        <v>165</v>
      </c>
      <c r="N55" s="78">
        <v>125</v>
      </c>
      <c r="O55" s="78"/>
      <c r="P55" s="78"/>
      <c r="Q55" s="79"/>
      <c r="R55" s="79"/>
    </row>
    <row r="56" spans="1:18" ht="13.5" thickBot="1" x14ac:dyDescent="0.35">
      <c r="A56" s="274"/>
      <c r="B56" s="274"/>
      <c r="C56" s="275"/>
      <c r="D56" s="103">
        <v>5</v>
      </c>
      <c r="E56" s="103" t="s">
        <v>166</v>
      </c>
      <c r="F56" s="103">
        <v>68.2</v>
      </c>
      <c r="G56" s="103">
        <v>150</v>
      </c>
      <c r="H56" s="104" t="s">
        <v>165</v>
      </c>
      <c r="I56" s="104"/>
      <c r="J56" s="104"/>
      <c r="K56" s="103" t="s">
        <v>165</v>
      </c>
      <c r="L56" s="103" t="s">
        <v>165</v>
      </c>
      <c r="M56" s="103" t="s">
        <v>165</v>
      </c>
      <c r="N56" s="103"/>
      <c r="O56" s="103"/>
      <c r="P56" s="103"/>
      <c r="Q56" s="106"/>
      <c r="R56" s="106"/>
    </row>
    <row r="57" spans="1:18" s="111" customFormat="1" x14ac:dyDescent="0.3">
      <c r="A57" s="263" t="s">
        <v>433</v>
      </c>
      <c r="B57" s="264"/>
      <c r="C57" s="265"/>
      <c r="D57" s="110">
        <v>6</v>
      </c>
      <c r="E57" s="110"/>
      <c r="F57" s="110">
        <f>AVERAGE(F7,F9,F11,F13,F15,F17,F19,F21,F23,F25,F27,F29,F31,F33,F35,F37,F39,F41,F43,F45,F47,F49,F51,F53,F55)</f>
        <v>68.468000000000018</v>
      </c>
      <c r="G57" s="110">
        <v>150</v>
      </c>
      <c r="H57" s="110"/>
      <c r="I57" s="110"/>
      <c r="J57" s="110"/>
      <c r="K57" s="110"/>
      <c r="L57" s="110"/>
      <c r="M57" s="110"/>
      <c r="N57" s="110">
        <f t="shared" ref="N57:O57" si="0">AVERAGE(N7,N9,N11,N13,N15,N17,N19,N21,N23,N25,N27,N29,N31,N33,N35,N37,N39,N41,N43,N45,N47,N49,N51,N53,N55)</f>
        <v>158.82608695652175</v>
      </c>
      <c r="O57" s="110">
        <f t="shared" si="0"/>
        <v>11.928571428571429</v>
      </c>
      <c r="P57" s="110"/>
      <c r="Q57" s="110"/>
      <c r="R57" s="110"/>
    </row>
    <row r="58" spans="1:18" s="111" customFormat="1" x14ac:dyDescent="0.3">
      <c r="A58" s="266"/>
      <c r="B58" s="267"/>
      <c r="C58" s="268"/>
      <c r="D58" s="112">
        <v>5</v>
      </c>
      <c r="E58" s="112"/>
      <c r="F58" s="112">
        <f>AVERAGE(F8,F10,F12,F14,F16,F18,F20,F22,F24,F26,F28,F30,F32,F34,F36,F38,F40,F42,F44,F46,F48,F50,F52,F54,F56)</f>
        <v>69.771428571428558</v>
      </c>
      <c r="G58" s="110">
        <v>150</v>
      </c>
      <c r="H58" s="112"/>
      <c r="I58" s="112"/>
      <c r="J58" s="112"/>
      <c r="K58" s="112"/>
      <c r="L58" s="112"/>
      <c r="M58" s="112"/>
      <c r="N58" s="112">
        <f t="shared" ref="N58:O58" si="1">AVERAGE(N8,N10,N12,N14,N16,N18,N20,N22,N24,N26,N28,N30,N32,N34,N36,N38,N40,N42,N44,N46,N48,N50,N52,N54,N56)</f>
        <v>120.6</v>
      </c>
      <c r="O58" s="112">
        <f t="shared" si="1"/>
        <v>16.7</v>
      </c>
      <c r="P58" s="112"/>
      <c r="Q58" s="112"/>
      <c r="R58" s="112"/>
    </row>
    <row r="59" spans="1:18" s="111" customFormat="1" x14ac:dyDescent="0.3">
      <c r="A59" s="262" t="s">
        <v>434</v>
      </c>
      <c r="B59" s="262"/>
      <c r="C59" s="262"/>
      <c r="D59" s="112">
        <v>6</v>
      </c>
      <c r="E59" s="112"/>
      <c r="F59" s="112">
        <f>AVERAGE(F7,F9,F13,F15,F17,F19,F21,F23,F27,F29,F35,F37,F39,F41,F43,F51)</f>
        <v>68.05</v>
      </c>
      <c r="G59" s="110">
        <v>150</v>
      </c>
      <c r="H59" s="112"/>
      <c r="I59" s="112"/>
      <c r="J59" s="112"/>
      <c r="K59" s="112"/>
      <c r="L59" s="112"/>
      <c r="M59" s="112"/>
      <c r="N59" s="112">
        <f t="shared" ref="N59:O59" si="2">AVERAGE(N7,N9,N13,N15,N17,N19,N21,N23,N27,N29,N35,N37,N39,N41,N43,N51)</f>
        <v>151.35714285714286</v>
      </c>
      <c r="O59" s="112">
        <f t="shared" si="2"/>
        <v>12.8</v>
      </c>
      <c r="P59" s="112"/>
      <c r="Q59" s="112"/>
      <c r="R59" s="112"/>
    </row>
    <row r="60" spans="1:18" s="111" customFormat="1" x14ac:dyDescent="0.3">
      <c r="A60" s="262" t="s">
        <v>435</v>
      </c>
      <c r="B60" s="262"/>
      <c r="C60" s="262"/>
      <c r="D60" s="112">
        <v>6</v>
      </c>
      <c r="E60" s="112"/>
      <c r="F60" s="112">
        <f>AVERAGE(F11,F25,F45,F49,F53,F55)</f>
        <v>67.749999999999986</v>
      </c>
      <c r="G60" s="110">
        <v>150</v>
      </c>
      <c r="H60" s="112"/>
      <c r="I60" s="112"/>
      <c r="J60" s="112"/>
      <c r="K60" s="112"/>
      <c r="L60" s="112"/>
      <c r="M60" s="112"/>
      <c r="N60" s="112">
        <f t="shared" ref="N60:O60" si="3">AVERAGE(N11,N25,N45,N49,N53,N55)</f>
        <v>162.33333333333334</v>
      </c>
      <c r="O60" s="112">
        <f t="shared" si="3"/>
        <v>11.5</v>
      </c>
      <c r="P60" s="112"/>
      <c r="Q60" s="112"/>
      <c r="R60" s="112"/>
    </row>
    <row r="61" spans="1:18" s="111" customFormat="1" x14ac:dyDescent="0.3">
      <c r="A61" s="262" t="s">
        <v>436</v>
      </c>
      <c r="B61" s="262"/>
      <c r="C61" s="262"/>
      <c r="D61" s="112">
        <v>6</v>
      </c>
      <c r="E61" s="112"/>
      <c r="F61" s="112">
        <f>AVERAGE(F47,F33,F31)</f>
        <v>72.13333333333334</v>
      </c>
      <c r="G61" s="110">
        <v>150</v>
      </c>
      <c r="H61" s="112"/>
      <c r="I61" s="112"/>
      <c r="J61" s="112"/>
      <c r="K61" s="112"/>
      <c r="L61" s="112"/>
      <c r="M61" s="112"/>
      <c r="N61" s="112">
        <f t="shared" ref="N61:O61" si="4">AVERAGE(N47,N33,N31)</f>
        <v>186.66666666666666</v>
      </c>
      <c r="O61" s="112">
        <f t="shared" si="4"/>
        <v>8</v>
      </c>
      <c r="P61" s="112"/>
      <c r="Q61" s="112"/>
      <c r="R61" s="112"/>
    </row>
    <row r="62" spans="1:18" s="111" customFormat="1" x14ac:dyDescent="0.3">
      <c r="A62" s="262" t="s">
        <v>434</v>
      </c>
      <c r="B62" s="262"/>
      <c r="C62" s="262"/>
      <c r="D62" s="112">
        <v>5</v>
      </c>
      <c r="E62" s="112"/>
      <c r="F62" s="112">
        <f>AVERAGE(F52,F44,F42,F40,F38,F36,F30,F28,F22,F24,F20,F18,F16,F14,F8,F10)</f>
        <v>70.399999999999991</v>
      </c>
      <c r="G62" s="110">
        <v>150</v>
      </c>
      <c r="H62" s="112"/>
      <c r="I62" s="112"/>
      <c r="J62" s="112"/>
      <c r="K62" s="112"/>
      <c r="L62" s="112"/>
      <c r="M62" s="112"/>
      <c r="N62" s="112">
        <f t="shared" ref="N62:O62" si="5">AVERAGE(N52,N44,N42,N40,N38,N36,N30,N28,N22,N24,N20,N18,N16,N14,N8,N10)</f>
        <v>120.125</v>
      </c>
      <c r="O62" s="112">
        <f t="shared" si="5"/>
        <v>20</v>
      </c>
      <c r="P62" s="112"/>
      <c r="Q62" s="112"/>
      <c r="R62" s="112"/>
    </row>
    <row r="63" spans="1:18" s="111" customFormat="1" x14ac:dyDescent="0.3">
      <c r="A63" s="262" t="s">
        <v>435</v>
      </c>
      <c r="B63" s="262"/>
      <c r="C63" s="262"/>
      <c r="D63" s="112">
        <v>5</v>
      </c>
      <c r="E63" s="112"/>
      <c r="F63" s="112">
        <f>AVERAGE(F56,F54,F50,F46,F26,F12)</f>
        <v>67.066666666666663</v>
      </c>
      <c r="G63" s="110">
        <v>150</v>
      </c>
      <c r="H63" s="112"/>
      <c r="I63" s="112"/>
      <c r="J63" s="112"/>
      <c r="K63" s="112"/>
      <c r="L63" s="112"/>
      <c r="M63" s="112"/>
      <c r="N63" s="112">
        <f t="shared" ref="N63:O63" si="6">AVERAGE(N56,N54,N50,N46,N26,N12)</f>
        <v>109.5</v>
      </c>
      <c r="O63" s="112">
        <f t="shared" si="6"/>
        <v>22</v>
      </c>
      <c r="P63" s="112"/>
      <c r="Q63" s="112"/>
      <c r="R63" s="112"/>
    </row>
    <row r="64" spans="1:18" s="111" customFormat="1" x14ac:dyDescent="0.3">
      <c r="A64" s="262" t="s">
        <v>436</v>
      </c>
      <c r="B64" s="262"/>
      <c r="C64" s="262"/>
      <c r="D64" s="112">
        <v>5</v>
      </c>
      <c r="E64" s="112"/>
      <c r="F64" s="112">
        <f>AVERAGE(F48,F34,F32)</f>
        <v>72.666666666666671</v>
      </c>
      <c r="G64" s="110">
        <v>150</v>
      </c>
      <c r="H64" s="112"/>
      <c r="I64" s="112"/>
      <c r="J64" s="112"/>
      <c r="K64" s="112"/>
      <c r="L64" s="112"/>
      <c r="M64" s="112"/>
      <c r="N64" s="112">
        <f t="shared" ref="N64:O64" si="7">AVERAGE(N48,N34,N32)</f>
        <v>136.66666666666666</v>
      </c>
      <c r="O64" s="112">
        <f t="shared" si="7"/>
        <v>1.5</v>
      </c>
      <c r="P64" s="112"/>
      <c r="Q64" s="112"/>
      <c r="R64" s="112"/>
    </row>
  </sheetData>
  <sheetProtection password="CD92" sheet="1" objects="1" scenarios="1"/>
  <mergeCells count="102">
    <mergeCell ref="C41:C42"/>
    <mergeCell ref="C43:C44"/>
    <mergeCell ref="A45:A46"/>
    <mergeCell ref="B45:B46"/>
    <mergeCell ref="C45:C46"/>
    <mergeCell ref="A41:A42"/>
    <mergeCell ref="A43:A44"/>
    <mergeCell ref="C35:C36"/>
    <mergeCell ref="C37:C38"/>
    <mergeCell ref="C39:C40"/>
    <mergeCell ref="E4:G4"/>
    <mergeCell ref="H4:J4"/>
    <mergeCell ref="Q4:R4"/>
    <mergeCell ref="G5:G6"/>
    <mergeCell ref="L5:L6"/>
    <mergeCell ref="M5:M6"/>
    <mergeCell ref="N5:N6"/>
    <mergeCell ref="E5:E6"/>
    <mergeCell ref="C9:C10"/>
    <mergeCell ref="C7:C8"/>
    <mergeCell ref="F5:F6"/>
    <mergeCell ref="H5:H6"/>
    <mergeCell ref="J5:J6"/>
    <mergeCell ref="O5:O6"/>
    <mergeCell ref="B7:B8"/>
    <mergeCell ref="H3:R3"/>
    <mergeCell ref="E3:G3"/>
    <mergeCell ref="Q5:Q6"/>
    <mergeCell ref="K5:K6"/>
    <mergeCell ref="K4:O4"/>
    <mergeCell ref="D3:D6"/>
    <mergeCell ref="C23:C24"/>
    <mergeCell ref="C21:C22"/>
    <mergeCell ref="C19:C20"/>
    <mergeCell ref="C17:C18"/>
    <mergeCell ref="C13:C14"/>
    <mergeCell ref="P5:P6"/>
    <mergeCell ref="A3:C5"/>
    <mergeCell ref="A7:A8"/>
    <mergeCell ref="A9:A10"/>
    <mergeCell ref="A11:A12"/>
    <mergeCell ref="A13:A14"/>
    <mergeCell ref="A17:A18"/>
    <mergeCell ref="B13:B14"/>
    <mergeCell ref="B17:B18"/>
    <mergeCell ref="B19:B20"/>
    <mergeCell ref="B21:B22"/>
    <mergeCell ref="B23:B24"/>
    <mergeCell ref="B9:B10"/>
    <mergeCell ref="B11:B12"/>
    <mergeCell ref="C11:C12"/>
    <mergeCell ref="C15:C16"/>
    <mergeCell ref="A47:A48"/>
    <mergeCell ref="A49:A50"/>
    <mergeCell ref="C47:C48"/>
    <mergeCell ref="C49:C50"/>
    <mergeCell ref="A31:A32"/>
    <mergeCell ref="A33:A34"/>
    <mergeCell ref="A29:A30"/>
    <mergeCell ref="A19:A20"/>
    <mergeCell ref="A21:A22"/>
    <mergeCell ref="A23:A24"/>
    <mergeCell ref="A25:A26"/>
    <mergeCell ref="A27:A28"/>
    <mergeCell ref="C29:C30"/>
    <mergeCell ref="C33:C34"/>
    <mergeCell ref="C31:C32"/>
    <mergeCell ref="C27:C28"/>
    <mergeCell ref="C25:C26"/>
    <mergeCell ref="B25:B26"/>
    <mergeCell ref="B27:B28"/>
    <mergeCell ref="B31:B32"/>
    <mergeCell ref="B29:B30"/>
    <mergeCell ref="A35:A36"/>
    <mergeCell ref="A37:A38"/>
    <mergeCell ref="B47:B48"/>
    <mergeCell ref="B49:B50"/>
    <mergeCell ref="B51:B52"/>
    <mergeCell ref="B53:B54"/>
    <mergeCell ref="A15:A16"/>
    <mergeCell ref="B15:B16"/>
    <mergeCell ref="B33:B34"/>
    <mergeCell ref="B35:B36"/>
    <mergeCell ref="B37:B38"/>
    <mergeCell ref="B39:B40"/>
    <mergeCell ref="B41:B42"/>
    <mergeCell ref="B43:B44"/>
    <mergeCell ref="A39:A40"/>
    <mergeCell ref="A63:C63"/>
    <mergeCell ref="A64:C64"/>
    <mergeCell ref="A57:C58"/>
    <mergeCell ref="A59:C59"/>
    <mergeCell ref="A60:C60"/>
    <mergeCell ref="A61:C61"/>
    <mergeCell ref="A62:C62"/>
    <mergeCell ref="C51:C52"/>
    <mergeCell ref="C53:C54"/>
    <mergeCell ref="A55:A56"/>
    <mergeCell ref="B55:B56"/>
    <mergeCell ref="C55:C56"/>
    <mergeCell ref="A51:A52"/>
    <mergeCell ref="A53:A54"/>
  </mergeCells>
  <dataValidations count="2">
    <dataValidation type="list" allowBlank="1" showInputMessage="1" showErrorMessage="1" sqref="Q7:Q12 M7:M8 R13:R16 Q17:Q30 K55:M56 H55:H56 R31:R34 K51:M52 K9:M48 H9:H53 E9:E53 E55:E56">
      <formula1>YN</formula1>
    </dataValidation>
    <dataValidation type="list" allowBlank="1" showInputMessage="1" showErrorMessage="1" sqref="D55:D56 D9:D53">
      <formula1>position</formula1>
    </dataValidation>
  </dataValidations>
  <pageMargins left="0.7" right="0.7" top="0.75" bottom="0.75" header="0.3" footer="0.3"/>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66"/>
  <sheetViews>
    <sheetView view="pageBreakPreview" topLeftCell="A13" zoomScale="80" zoomScaleNormal="80" zoomScaleSheetLayoutView="80" workbookViewId="0">
      <pane xSplit="4" topLeftCell="AH1" activePane="topRight" state="frozen"/>
      <selection pane="topRight" activeCell="AG34" sqref="AG34:AL34"/>
    </sheetView>
  </sheetViews>
  <sheetFormatPr defaultColWidth="9.1796875" defaultRowHeight="13" x14ac:dyDescent="0.3"/>
  <cols>
    <col min="1" max="2" width="9.1796875" style="68"/>
    <col min="3" max="3" width="19.453125" style="68" customWidth="1"/>
    <col min="4" max="4" width="11.7265625" style="68" customWidth="1"/>
    <col min="5" max="5" width="12.453125" style="68" customWidth="1"/>
    <col min="6" max="6" width="11.453125" style="68" customWidth="1"/>
    <col min="7" max="7" width="20.453125" style="68" customWidth="1"/>
    <col min="8" max="8" width="11.1796875" style="68" customWidth="1"/>
    <col min="9" max="9" width="20.453125" style="68" customWidth="1"/>
    <col min="10" max="10" width="18.453125" style="68" customWidth="1"/>
    <col min="11" max="12" width="8.7265625" style="68" customWidth="1"/>
    <col min="13" max="13" width="8.54296875" style="68" customWidth="1"/>
    <col min="14" max="30" width="8.7265625" style="68" customWidth="1"/>
    <col min="31" max="31" width="18.1796875" style="68" customWidth="1"/>
    <col min="32" max="32" width="9.1796875" style="68" customWidth="1"/>
    <col min="33" max="33" width="10.26953125" style="68" customWidth="1"/>
    <col min="34" max="34" width="15" style="68" customWidth="1"/>
    <col min="35" max="35" width="9.1796875" style="68" customWidth="1"/>
    <col min="36" max="37" width="9.7265625" style="68" customWidth="1"/>
    <col min="38" max="38" width="8.1796875" style="68" customWidth="1"/>
    <col min="39" max="39" width="9.26953125" style="68" customWidth="1"/>
    <col min="40" max="40" width="11.1796875" style="68" customWidth="1"/>
    <col min="41" max="41" width="15" style="68" customWidth="1"/>
    <col min="42" max="42" width="9.1796875" style="68" customWidth="1"/>
    <col min="43" max="43" width="9.26953125" style="68" customWidth="1"/>
    <col min="44" max="44" width="9.7265625" style="68" customWidth="1"/>
    <col min="45" max="45" width="7.81640625" style="68" customWidth="1"/>
    <col min="46" max="46" width="17.453125" style="68" customWidth="1"/>
    <col min="47" max="47" width="12.81640625" style="68" customWidth="1"/>
    <col min="48" max="49" width="12.26953125" style="68" customWidth="1"/>
    <col min="50" max="50" width="13.54296875" style="68" customWidth="1"/>
    <col min="51" max="51" width="7.26953125" style="68" customWidth="1"/>
    <col min="52" max="52" width="9.7265625" style="68" customWidth="1"/>
    <col min="53" max="53" width="9.1796875" style="68" customWidth="1"/>
    <col min="54" max="54" width="10.54296875" style="68" customWidth="1"/>
    <col min="55" max="55" width="9.1796875" style="68"/>
    <col min="56" max="56" width="10.26953125" style="68" customWidth="1"/>
    <col min="57" max="57" width="10.453125" style="68" customWidth="1"/>
    <col min="58" max="58" width="13.1796875" style="68" customWidth="1"/>
    <col min="59" max="60" width="9.1796875" style="68"/>
    <col min="61" max="61" width="11.453125" style="68" customWidth="1"/>
    <col min="62" max="63" width="11.54296875" style="68" customWidth="1"/>
    <col min="64" max="66" width="9.1796875" style="68"/>
    <col min="67" max="67" width="10.81640625" style="68" customWidth="1"/>
    <col min="68" max="68" width="11.1796875" style="68" customWidth="1"/>
    <col min="69" max="69" width="11.54296875" style="88" customWidth="1"/>
    <col min="70" max="70" width="9.1796875" style="68"/>
    <col min="71" max="71" width="16.81640625" style="68" customWidth="1"/>
    <col min="72" max="72" width="23.1796875" style="68" customWidth="1"/>
    <col min="73" max="73" width="17.54296875" style="68" customWidth="1"/>
    <col min="74" max="75" width="13.7265625" style="68" customWidth="1"/>
    <col min="76" max="76" width="10" style="68" customWidth="1"/>
    <col min="77" max="77" width="9.1796875" style="68"/>
    <col min="78" max="78" width="9.81640625" style="68" customWidth="1"/>
    <col min="79" max="79" width="8.81640625" style="68" customWidth="1"/>
    <col min="80" max="80" width="10.1796875" style="68" customWidth="1"/>
    <col min="81" max="81" width="8.54296875" style="68" customWidth="1"/>
    <col min="82" max="82" width="12.7265625" style="68" customWidth="1"/>
    <col min="83" max="83" width="12" style="68" customWidth="1"/>
    <col min="84" max="84" width="12.7265625" style="68" customWidth="1"/>
    <col min="85" max="85" width="9.453125" style="68" customWidth="1"/>
    <col min="86" max="86" width="11.1796875" style="68" customWidth="1"/>
    <col min="87" max="87" width="9.1796875" style="68" customWidth="1"/>
    <col min="88" max="88" width="14.453125" style="68" customWidth="1"/>
    <col min="89" max="89" width="9.1796875" style="68"/>
    <col min="90" max="90" width="15.453125" style="68" customWidth="1"/>
    <col min="91" max="91" width="9.1796875" style="68"/>
    <col min="92" max="92" width="14.7265625" style="68" customWidth="1"/>
    <col min="93" max="93" width="16.26953125" style="68" customWidth="1"/>
    <col min="94" max="16384" width="9.1796875" style="68"/>
  </cols>
  <sheetData>
    <row r="1" spans="1:93" x14ac:dyDescent="0.3">
      <c r="A1" s="113" t="s">
        <v>47</v>
      </c>
      <c r="B1" s="67"/>
      <c r="C1" s="113"/>
      <c r="D1" s="113"/>
      <c r="E1" s="113"/>
      <c r="F1" s="113"/>
      <c r="G1" s="113"/>
      <c r="H1" s="113"/>
      <c r="I1" s="113"/>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114"/>
      <c r="BR1" s="67"/>
      <c r="BS1" s="67"/>
      <c r="BT1" s="67"/>
      <c r="BU1" s="67"/>
      <c r="BV1" s="67"/>
      <c r="BW1" s="67"/>
      <c r="BX1" s="67"/>
      <c r="BY1" s="67"/>
      <c r="BZ1" s="67"/>
      <c r="CA1" s="67"/>
      <c r="CB1" s="67"/>
      <c r="CC1" s="67"/>
      <c r="CD1" s="67"/>
      <c r="CE1" s="67"/>
      <c r="CF1" s="67"/>
      <c r="CG1" s="67"/>
      <c r="CH1" s="67"/>
      <c r="CI1" s="67"/>
      <c r="CJ1" s="67"/>
      <c r="CK1" s="67"/>
      <c r="CL1" s="67"/>
      <c r="CM1" s="67"/>
      <c r="CN1" s="67"/>
      <c r="CO1" s="67"/>
    </row>
    <row r="2" spans="1:93" x14ac:dyDescent="0.3">
      <c r="A2" s="115" t="s">
        <v>16</v>
      </c>
      <c r="B2" s="67"/>
      <c r="C2" s="115"/>
      <c r="D2" s="115"/>
      <c r="E2" s="115"/>
      <c r="F2" s="115"/>
      <c r="G2" s="115"/>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114"/>
      <c r="BR2" s="67"/>
      <c r="BS2" s="67"/>
      <c r="BT2" s="67"/>
      <c r="BU2" s="67"/>
      <c r="BV2" s="67"/>
      <c r="BW2" s="67"/>
      <c r="BX2" s="67"/>
      <c r="BY2" s="67"/>
      <c r="BZ2" s="67"/>
      <c r="CA2" s="67"/>
      <c r="CB2" s="67"/>
      <c r="CC2" s="67"/>
      <c r="CD2" s="67"/>
      <c r="CE2" s="67"/>
      <c r="CF2" s="67"/>
      <c r="CG2" s="67"/>
      <c r="CH2" s="67"/>
      <c r="CI2" s="67"/>
      <c r="CJ2" s="67"/>
      <c r="CK2" s="67"/>
      <c r="CL2" s="67"/>
      <c r="CM2" s="67"/>
      <c r="CN2" s="67"/>
      <c r="CO2" s="67"/>
    </row>
    <row r="3" spans="1:93" s="116" customFormat="1" ht="15" customHeight="1" x14ac:dyDescent="0.35">
      <c r="A3" s="290" t="s">
        <v>18</v>
      </c>
      <c r="B3" s="290"/>
      <c r="C3" s="290"/>
      <c r="D3" s="43"/>
      <c r="E3" s="290" t="s">
        <v>48</v>
      </c>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row>
    <row r="4" spans="1:93" s="116" customFormat="1" ht="15" customHeight="1" x14ac:dyDescent="0.35">
      <c r="A4" s="290"/>
      <c r="B4" s="290"/>
      <c r="C4" s="290"/>
      <c r="D4" s="312" t="s">
        <v>269</v>
      </c>
      <c r="E4" s="310" t="s">
        <v>245</v>
      </c>
      <c r="F4" s="290" t="s">
        <v>21</v>
      </c>
      <c r="G4" s="290"/>
      <c r="H4" s="290" t="s">
        <v>112</v>
      </c>
      <c r="I4" s="290"/>
      <c r="J4" s="290"/>
      <c r="K4" s="290" t="s">
        <v>111</v>
      </c>
      <c r="L4" s="290"/>
      <c r="M4" s="290"/>
      <c r="N4" s="290"/>
      <c r="O4" s="290"/>
      <c r="P4" s="290"/>
      <c r="Q4" s="290"/>
      <c r="R4" s="290"/>
      <c r="S4" s="290"/>
      <c r="T4" s="290"/>
      <c r="U4" s="290" t="s">
        <v>110</v>
      </c>
      <c r="V4" s="290"/>
      <c r="W4" s="290"/>
      <c r="X4" s="290"/>
      <c r="Y4" s="290"/>
      <c r="Z4" s="290"/>
      <c r="AA4" s="290"/>
      <c r="AB4" s="290"/>
      <c r="AC4" s="290"/>
      <c r="AD4" s="290"/>
      <c r="AE4" s="290" t="s">
        <v>109</v>
      </c>
      <c r="AF4" s="290"/>
      <c r="AG4" s="290"/>
      <c r="AH4" s="290"/>
      <c r="AI4" s="290"/>
      <c r="AJ4" s="290"/>
      <c r="AK4" s="290"/>
      <c r="AL4" s="290"/>
      <c r="AM4" s="290"/>
      <c r="AN4" s="290"/>
      <c r="AO4" s="290"/>
      <c r="AP4" s="290"/>
      <c r="AQ4" s="290"/>
      <c r="AR4" s="290"/>
      <c r="AS4" s="290"/>
      <c r="AT4" s="290"/>
      <c r="AU4" s="43" t="s">
        <v>74</v>
      </c>
      <c r="AV4" s="290" t="s">
        <v>80</v>
      </c>
      <c r="AW4" s="290"/>
      <c r="AX4" s="290"/>
      <c r="AY4" s="290"/>
      <c r="AZ4" s="290"/>
      <c r="BA4" s="290"/>
      <c r="BB4" s="290"/>
      <c r="BC4" s="290"/>
      <c r="BD4" s="290" t="s">
        <v>91</v>
      </c>
      <c r="BE4" s="290"/>
      <c r="BF4" s="43" t="s">
        <v>249</v>
      </c>
      <c r="BG4" s="290" t="s">
        <v>108</v>
      </c>
      <c r="BH4" s="290"/>
      <c r="BI4" s="290"/>
      <c r="BJ4" s="290"/>
      <c r="BK4" s="290"/>
      <c r="BL4" s="290"/>
      <c r="BM4" s="290"/>
      <c r="BN4" s="290"/>
      <c r="BO4" s="290"/>
      <c r="BP4" s="290"/>
      <c r="BQ4" s="290"/>
      <c r="BR4" s="290"/>
      <c r="BS4" s="290"/>
      <c r="BT4" s="290" t="s">
        <v>116</v>
      </c>
      <c r="BU4" s="290"/>
      <c r="BV4" s="290"/>
      <c r="BW4" s="290"/>
      <c r="BX4" s="290"/>
      <c r="BY4" s="290"/>
      <c r="BZ4" s="290"/>
      <c r="CA4" s="290"/>
      <c r="CB4" s="290"/>
      <c r="CC4" s="290"/>
      <c r="CD4" s="290" t="s">
        <v>22</v>
      </c>
      <c r="CE4" s="290"/>
      <c r="CF4" s="290"/>
      <c r="CG4" s="290"/>
      <c r="CH4" s="290"/>
      <c r="CI4" s="319" t="s">
        <v>261</v>
      </c>
      <c r="CJ4" s="319"/>
      <c r="CK4" s="319"/>
      <c r="CL4" s="319"/>
      <c r="CM4" s="319"/>
      <c r="CN4" s="319"/>
      <c r="CO4" s="319"/>
    </row>
    <row r="5" spans="1:93" s="116" customFormat="1" ht="15" customHeight="1" x14ac:dyDescent="0.35">
      <c r="A5" s="290"/>
      <c r="B5" s="290"/>
      <c r="C5" s="290"/>
      <c r="D5" s="312"/>
      <c r="E5" s="310"/>
      <c r="F5" s="117" t="s">
        <v>49</v>
      </c>
      <c r="G5" s="117" t="s">
        <v>50</v>
      </c>
      <c r="H5" s="75" t="s">
        <v>49</v>
      </c>
      <c r="I5" s="302" t="s">
        <v>19</v>
      </c>
      <c r="J5" s="302"/>
      <c r="K5" s="301" t="s">
        <v>53</v>
      </c>
      <c r="L5" s="301"/>
      <c r="M5" s="301"/>
      <c r="N5" s="301"/>
      <c r="O5" s="301"/>
      <c r="P5" s="302" t="s">
        <v>52</v>
      </c>
      <c r="Q5" s="302"/>
      <c r="R5" s="302"/>
      <c r="S5" s="302"/>
      <c r="T5" s="302"/>
      <c r="U5" s="301" t="s">
        <v>53</v>
      </c>
      <c r="V5" s="301"/>
      <c r="W5" s="301"/>
      <c r="X5" s="301"/>
      <c r="Y5" s="301"/>
      <c r="Z5" s="302" t="s">
        <v>54</v>
      </c>
      <c r="AA5" s="302"/>
      <c r="AB5" s="302"/>
      <c r="AC5" s="302"/>
      <c r="AD5" s="302"/>
      <c r="AE5" s="311" t="s">
        <v>254</v>
      </c>
      <c r="AF5" s="301" t="s">
        <v>67</v>
      </c>
      <c r="AG5" s="301"/>
      <c r="AH5" s="301"/>
      <c r="AI5" s="301"/>
      <c r="AJ5" s="301"/>
      <c r="AK5" s="301"/>
      <c r="AL5" s="301"/>
      <c r="AM5" s="302" t="s">
        <v>73</v>
      </c>
      <c r="AN5" s="302"/>
      <c r="AO5" s="302"/>
      <c r="AP5" s="302"/>
      <c r="AQ5" s="302"/>
      <c r="AR5" s="302"/>
      <c r="AS5" s="302"/>
      <c r="AT5" s="300" t="s">
        <v>268</v>
      </c>
      <c r="AU5" s="301" t="s">
        <v>246</v>
      </c>
      <c r="AV5" s="289" t="s">
        <v>68</v>
      </c>
      <c r="AW5" s="302" t="s">
        <v>201</v>
      </c>
      <c r="AX5" s="310" t="s">
        <v>227</v>
      </c>
      <c r="AY5" s="289" t="s">
        <v>85</v>
      </c>
      <c r="AZ5" s="302" t="s">
        <v>228</v>
      </c>
      <c r="BA5" s="289" t="s">
        <v>86</v>
      </c>
      <c r="BB5" s="318" t="s">
        <v>226</v>
      </c>
      <c r="BC5" s="289" t="s">
        <v>87</v>
      </c>
      <c r="BD5" s="289" t="s">
        <v>68</v>
      </c>
      <c r="BE5" s="289" t="s">
        <v>92</v>
      </c>
      <c r="BF5" s="289" t="s">
        <v>93</v>
      </c>
      <c r="BG5" s="302" t="s">
        <v>67</v>
      </c>
      <c r="BH5" s="302"/>
      <c r="BI5" s="302"/>
      <c r="BJ5" s="302"/>
      <c r="BK5" s="302"/>
      <c r="BL5" s="302"/>
      <c r="BM5" s="301" t="s">
        <v>73</v>
      </c>
      <c r="BN5" s="301"/>
      <c r="BO5" s="301"/>
      <c r="BP5" s="301"/>
      <c r="BQ5" s="301"/>
      <c r="BR5" s="301"/>
      <c r="BS5" s="300" t="s">
        <v>251</v>
      </c>
      <c r="BT5" s="302" t="s">
        <v>117</v>
      </c>
      <c r="BU5" s="302"/>
      <c r="BV5" s="289" t="s">
        <v>68</v>
      </c>
      <c r="BW5" s="302" t="s">
        <v>201</v>
      </c>
      <c r="BX5" s="302" t="s">
        <v>231</v>
      </c>
      <c r="BY5" s="289" t="s">
        <v>120</v>
      </c>
      <c r="BZ5" s="302" t="s">
        <v>225</v>
      </c>
      <c r="CA5" s="289" t="s">
        <v>86</v>
      </c>
      <c r="CB5" s="302" t="s">
        <v>226</v>
      </c>
      <c r="CC5" s="289" t="s">
        <v>72</v>
      </c>
      <c r="CD5" s="301" t="s">
        <v>15</v>
      </c>
      <c r="CE5" s="301" t="s">
        <v>14</v>
      </c>
      <c r="CF5" s="301" t="s">
        <v>138</v>
      </c>
      <c r="CG5" s="301" t="s">
        <v>220</v>
      </c>
      <c r="CH5" s="301"/>
      <c r="CI5" s="317" t="s">
        <v>262</v>
      </c>
      <c r="CJ5" s="317"/>
      <c r="CK5" s="317"/>
      <c r="CL5" s="317"/>
      <c r="CM5" s="317" t="s">
        <v>263</v>
      </c>
      <c r="CN5" s="317"/>
      <c r="CO5" s="317"/>
    </row>
    <row r="6" spans="1:93" s="116" customFormat="1" ht="15" customHeight="1" x14ac:dyDescent="0.35">
      <c r="A6" s="309" t="s">
        <v>301</v>
      </c>
      <c r="B6" s="309" t="s">
        <v>1</v>
      </c>
      <c r="C6" s="309" t="s">
        <v>2</v>
      </c>
      <c r="D6" s="312"/>
      <c r="E6" s="310"/>
      <c r="F6" s="300" t="s">
        <v>61</v>
      </c>
      <c r="G6" s="300" t="s">
        <v>60</v>
      </c>
      <c r="H6" s="318" t="s">
        <v>61</v>
      </c>
      <c r="I6" s="318" t="s">
        <v>62</v>
      </c>
      <c r="J6" s="318" t="s">
        <v>63</v>
      </c>
      <c r="K6" s="301" t="s">
        <v>55</v>
      </c>
      <c r="L6" s="301" t="s">
        <v>56</v>
      </c>
      <c r="M6" s="301" t="s">
        <v>57</v>
      </c>
      <c r="N6" s="301" t="s">
        <v>58</v>
      </c>
      <c r="O6" s="301" t="s">
        <v>59</v>
      </c>
      <c r="P6" s="302" t="s">
        <v>55</v>
      </c>
      <c r="Q6" s="302" t="s">
        <v>56</v>
      </c>
      <c r="R6" s="302" t="s">
        <v>57</v>
      </c>
      <c r="S6" s="302" t="s">
        <v>58</v>
      </c>
      <c r="T6" s="302" t="s">
        <v>59</v>
      </c>
      <c r="U6" s="301" t="s">
        <v>55</v>
      </c>
      <c r="V6" s="301" t="s">
        <v>56</v>
      </c>
      <c r="W6" s="301" t="s">
        <v>57</v>
      </c>
      <c r="X6" s="301" t="s">
        <v>58</v>
      </c>
      <c r="Y6" s="301" t="s">
        <v>59</v>
      </c>
      <c r="Z6" s="302" t="s">
        <v>55</v>
      </c>
      <c r="AA6" s="302" t="s">
        <v>56</v>
      </c>
      <c r="AB6" s="302" t="s">
        <v>57</v>
      </c>
      <c r="AC6" s="302" t="s">
        <v>58</v>
      </c>
      <c r="AD6" s="302" t="s">
        <v>59</v>
      </c>
      <c r="AE6" s="311"/>
      <c r="AF6" s="289" t="s">
        <v>66</v>
      </c>
      <c r="AG6" s="289" t="s">
        <v>68</v>
      </c>
      <c r="AH6" s="320" t="s">
        <v>247</v>
      </c>
      <c r="AI6" s="301" t="s">
        <v>225</v>
      </c>
      <c r="AJ6" s="289" t="s">
        <v>224</v>
      </c>
      <c r="AK6" s="316" t="s">
        <v>226</v>
      </c>
      <c r="AL6" s="289" t="s">
        <v>72</v>
      </c>
      <c r="AM6" s="289" t="s">
        <v>66</v>
      </c>
      <c r="AN6" s="289" t="s">
        <v>68</v>
      </c>
      <c r="AO6" s="310" t="s">
        <v>248</v>
      </c>
      <c r="AP6" s="302" t="s">
        <v>225</v>
      </c>
      <c r="AQ6" s="289" t="s">
        <v>71</v>
      </c>
      <c r="AR6" s="302" t="s">
        <v>226</v>
      </c>
      <c r="AS6" s="289" t="s">
        <v>72</v>
      </c>
      <c r="AT6" s="301"/>
      <c r="AU6" s="301"/>
      <c r="AV6" s="289"/>
      <c r="AW6" s="302"/>
      <c r="AX6" s="310"/>
      <c r="AY6" s="289"/>
      <c r="AZ6" s="302"/>
      <c r="BA6" s="289"/>
      <c r="BB6" s="302"/>
      <c r="BC6" s="289"/>
      <c r="BD6" s="289"/>
      <c r="BE6" s="289"/>
      <c r="BF6" s="289"/>
      <c r="BG6" s="302" t="s">
        <v>250</v>
      </c>
      <c r="BH6" s="302" t="s">
        <v>49</v>
      </c>
      <c r="BI6" s="302" t="s">
        <v>65</v>
      </c>
      <c r="BJ6" s="302" t="s">
        <v>113</v>
      </c>
      <c r="BK6" s="318" t="s">
        <v>226</v>
      </c>
      <c r="BL6" s="289" t="s">
        <v>114</v>
      </c>
      <c r="BM6" s="301" t="s">
        <v>250</v>
      </c>
      <c r="BN6" s="301" t="s">
        <v>49</v>
      </c>
      <c r="BO6" s="300" t="s">
        <v>115</v>
      </c>
      <c r="BP6" s="300" t="s">
        <v>113</v>
      </c>
      <c r="BQ6" s="316" t="s">
        <v>226</v>
      </c>
      <c r="BR6" s="289" t="s">
        <v>114</v>
      </c>
      <c r="BS6" s="301"/>
      <c r="BT6" s="310" t="s">
        <v>118</v>
      </c>
      <c r="BU6" s="310" t="s">
        <v>119</v>
      </c>
      <c r="BV6" s="289"/>
      <c r="BW6" s="302"/>
      <c r="BX6" s="302"/>
      <c r="BY6" s="289"/>
      <c r="BZ6" s="302"/>
      <c r="CA6" s="289"/>
      <c r="CB6" s="302"/>
      <c r="CC6" s="289"/>
      <c r="CD6" s="301"/>
      <c r="CE6" s="301"/>
      <c r="CF6" s="301"/>
      <c r="CG6" s="315" t="s">
        <v>232</v>
      </c>
      <c r="CH6" s="311" t="s">
        <v>221</v>
      </c>
      <c r="CI6" s="313" t="s">
        <v>258</v>
      </c>
      <c r="CJ6" s="313" t="s">
        <v>259</v>
      </c>
      <c r="CK6" s="314" t="s">
        <v>260</v>
      </c>
      <c r="CL6" s="313" t="s">
        <v>411</v>
      </c>
      <c r="CM6" s="313" t="s">
        <v>258</v>
      </c>
      <c r="CN6" s="313" t="s">
        <v>259</v>
      </c>
      <c r="CO6" s="313" t="s">
        <v>411</v>
      </c>
    </row>
    <row r="7" spans="1:93" s="116" customFormat="1" ht="15" customHeight="1" x14ac:dyDescent="0.35">
      <c r="A7" s="309"/>
      <c r="B7" s="309"/>
      <c r="C7" s="309"/>
      <c r="D7" s="312"/>
      <c r="E7" s="310"/>
      <c r="F7" s="301"/>
      <c r="G7" s="301"/>
      <c r="H7" s="302"/>
      <c r="I7" s="302"/>
      <c r="J7" s="302"/>
      <c r="K7" s="301"/>
      <c r="L7" s="301"/>
      <c r="M7" s="301"/>
      <c r="N7" s="301"/>
      <c r="O7" s="301"/>
      <c r="P7" s="302"/>
      <c r="Q7" s="302"/>
      <c r="R7" s="302"/>
      <c r="S7" s="302"/>
      <c r="T7" s="302"/>
      <c r="U7" s="301"/>
      <c r="V7" s="301"/>
      <c r="W7" s="301"/>
      <c r="X7" s="301"/>
      <c r="Y7" s="301"/>
      <c r="Z7" s="302"/>
      <c r="AA7" s="302"/>
      <c r="AB7" s="302"/>
      <c r="AC7" s="302"/>
      <c r="AD7" s="302"/>
      <c r="AE7" s="311"/>
      <c r="AF7" s="289"/>
      <c r="AG7" s="289"/>
      <c r="AH7" s="320"/>
      <c r="AI7" s="301"/>
      <c r="AJ7" s="289"/>
      <c r="AK7" s="316"/>
      <c r="AL7" s="289"/>
      <c r="AM7" s="289"/>
      <c r="AN7" s="289"/>
      <c r="AO7" s="310"/>
      <c r="AP7" s="302"/>
      <c r="AQ7" s="289"/>
      <c r="AR7" s="302"/>
      <c r="AS7" s="289"/>
      <c r="AT7" s="301"/>
      <c r="AU7" s="301"/>
      <c r="AV7" s="289"/>
      <c r="AW7" s="302"/>
      <c r="AX7" s="310"/>
      <c r="AY7" s="289"/>
      <c r="AZ7" s="302"/>
      <c r="BA7" s="289"/>
      <c r="BB7" s="302"/>
      <c r="BC7" s="289"/>
      <c r="BD7" s="289"/>
      <c r="BE7" s="289"/>
      <c r="BF7" s="289"/>
      <c r="BG7" s="302"/>
      <c r="BH7" s="302"/>
      <c r="BI7" s="302"/>
      <c r="BJ7" s="302"/>
      <c r="BK7" s="302"/>
      <c r="BL7" s="289"/>
      <c r="BM7" s="301"/>
      <c r="BN7" s="301"/>
      <c r="BO7" s="301"/>
      <c r="BP7" s="301"/>
      <c r="BQ7" s="316"/>
      <c r="BR7" s="289"/>
      <c r="BS7" s="301"/>
      <c r="BT7" s="310"/>
      <c r="BU7" s="310"/>
      <c r="BV7" s="289"/>
      <c r="BW7" s="302"/>
      <c r="BX7" s="302"/>
      <c r="BY7" s="289"/>
      <c r="BZ7" s="302"/>
      <c r="CA7" s="289"/>
      <c r="CB7" s="302"/>
      <c r="CC7" s="289"/>
      <c r="CD7" s="301"/>
      <c r="CE7" s="301"/>
      <c r="CF7" s="301"/>
      <c r="CG7" s="316"/>
      <c r="CH7" s="311"/>
      <c r="CI7" s="313"/>
      <c r="CJ7" s="313"/>
      <c r="CK7" s="314"/>
      <c r="CL7" s="313"/>
      <c r="CM7" s="313"/>
      <c r="CN7" s="313"/>
      <c r="CO7" s="313"/>
    </row>
    <row r="8" spans="1:93" s="116" customFormat="1" ht="35.25" customHeight="1" x14ac:dyDescent="0.35">
      <c r="A8" s="309"/>
      <c r="B8" s="309"/>
      <c r="C8" s="309"/>
      <c r="D8" s="312"/>
      <c r="E8" s="310"/>
      <c r="F8" s="301"/>
      <c r="G8" s="301"/>
      <c r="H8" s="302"/>
      <c r="I8" s="302"/>
      <c r="J8" s="302"/>
      <c r="K8" s="301"/>
      <c r="L8" s="301"/>
      <c r="M8" s="301"/>
      <c r="N8" s="301"/>
      <c r="O8" s="301"/>
      <c r="P8" s="302"/>
      <c r="Q8" s="302"/>
      <c r="R8" s="302"/>
      <c r="S8" s="302"/>
      <c r="T8" s="302"/>
      <c r="U8" s="301"/>
      <c r="V8" s="301"/>
      <c r="W8" s="301"/>
      <c r="X8" s="301"/>
      <c r="Y8" s="301"/>
      <c r="Z8" s="302"/>
      <c r="AA8" s="302"/>
      <c r="AB8" s="302"/>
      <c r="AC8" s="302"/>
      <c r="AD8" s="302"/>
      <c r="AE8" s="311"/>
      <c r="AF8" s="289"/>
      <c r="AG8" s="289"/>
      <c r="AH8" s="320"/>
      <c r="AI8" s="301"/>
      <c r="AJ8" s="289"/>
      <c r="AK8" s="316"/>
      <c r="AL8" s="289"/>
      <c r="AM8" s="289"/>
      <c r="AN8" s="289"/>
      <c r="AO8" s="310"/>
      <c r="AP8" s="302"/>
      <c r="AQ8" s="289"/>
      <c r="AR8" s="302"/>
      <c r="AS8" s="289"/>
      <c r="AT8" s="301"/>
      <c r="AU8" s="301"/>
      <c r="AV8" s="289"/>
      <c r="AW8" s="302"/>
      <c r="AX8" s="310"/>
      <c r="AY8" s="289"/>
      <c r="AZ8" s="302"/>
      <c r="BA8" s="289"/>
      <c r="BB8" s="302"/>
      <c r="BC8" s="289"/>
      <c r="BD8" s="289"/>
      <c r="BE8" s="289"/>
      <c r="BF8" s="289"/>
      <c r="BG8" s="302"/>
      <c r="BH8" s="302"/>
      <c r="BI8" s="302"/>
      <c r="BJ8" s="302"/>
      <c r="BK8" s="302"/>
      <c r="BL8" s="289"/>
      <c r="BM8" s="301"/>
      <c r="BN8" s="301"/>
      <c r="BO8" s="301"/>
      <c r="BP8" s="301"/>
      <c r="BQ8" s="316"/>
      <c r="BR8" s="289"/>
      <c r="BS8" s="301"/>
      <c r="BT8" s="310"/>
      <c r="BU8" s="310"/>
      <c r="BV8" s="289"/>
      <c r="BW8" s="302"/>
      <c r="BX8" s="302"/>
      <c r="BY8" s="289"/>
      <c r="BZ8" s="302"/>
      <c r="CA8" s="289"/>
      <c r="CB8" s="302"/>
      <c r="CC8" s="289"/>
      <c r="CD8" s="117"/>
      <c r="CE8" s="117"/>
      <c r="CF8" s="117"/>
      <c r="CG8" s="316"/>
      <c r="CH8" s="311"/>
      <c r="CI8" s="313"/>
      <c r="CJ8" s="313"/>
      <c r="CK8" s="314"/>
      <c r="CL8" s="313"/>
      <c r="CM8" s="313"/>
      <c r="CN8" s="313"/>
      <c r="CO8" s="313"/>
    </row>
    <row r="9" spans="1:93" s="121" customFormat="1" x14ac:dyDescent="0.3">
      <c r="A9" s="273" t="s">
        <v>274</v>
      </c>
      <c r="B9" s="273" t="s">
        <v>283</v>
      </c>
      <c r="C9" s="273" t="s">
        <v>293</v>
      </c>
      <c r="D9" s="118">
        <v>6</v>
      </c>
      <c r="E9" s="119">
        <v>250</v>
      </c>
      <c r="F9" s="118">
        <v>18</v>
      </c>
      <c r="G9" s="118">
        <v>440</v>
      </c>
      <c r="H9" s="119">
        <v>69</v>
      </c>
      <c r="I9" s="119">
        <v>725</v>
      </c>
      <c r="J9" s="119">
        <v>670</v>
      </c>
      <c r="K9" s="118">
        <v>360</v>
      </c>
      <c r="L9" s="118">
        <v>388</v>
      </c>
      <c r="M9" s="118">
        <v>403</v>
      </c>
      <c r="N9" s="118"/>
      <c r="O9" s="118"/>
      <c r="P9" s="119">
        <v>398</v>
      </c>
      <c r="Q9" s="119">
        <v>585</v>
      </c>
      <c r="R9" s="119">
        <v>593</v>
      </c>
      <c r="S9" s="119"/>
      <c r="T9" s="119"/>
      <c r="U9" s="118">
        <v>366</v>
      </c>
      <c r="V9" s="118">
        <v>340</v>
      </c>
      <c r="W9" s="118">
        <v>374</v>
      </c>
      <c r="X9" s="118">
        <v>393</v>
      </c>
      <c r="Y9" s="118">
        <v>400</v>
      </c>
      <c r="Z9" s="119">
        <v>540</v>
      </c>
      <c r="AA9" s="119">
        <v>545</v>
      </c>
      <c r="AB9" s="119">
        <v>530</v>
      </c>
      <c r="AC9" s="119">
        <v>520</v>
      </c>
      <c r="AD9" s="119">
        <v>505</v>
      </c>
      <c r="AE9" s="118" t="s">
        <v>165</v>
      </c>
      <c r="AF9" s="118" t="s">
        <v>165</v>
      </c>
      <c r="AG9" s="118" t="s">
        <v>69</v>
      </c>
      <c r="AH9" s="118">
        <v>224</v>
      </c>
      <c r="AI9" s="118">
        <v>36</v>
      </c>
      <c r="AJ9" s="118" t="s">
        <v>76</v>
      </c>
      <c r="AK9" s="118">
        <v>15</v>
      </c>
      <c r="AL9" s="118" t="s">
        <v>78</v>
      </c>
      <c r="AM9" s="119" t="s">
        <v>166</v>
      </c>
      <c r="AN9" s="119"/>
      <c r="AO9" s="119"/>
      <c r="AP9" s="119"/>
      <c r="AQ9" s="119"/>
      <c r="AR9" s="119"/>
      <c r="AS9" s="119"/>
      <c r="AT9" s="118">
        <v>433</v>
      </c>
      <c r="AU9" s="118">
        <v>96</v>
      </c>
      <c r="AV9" s="120" t="s">
        <v>69</v>
      </c>
      <c r="AW9" s="119"/>
      <c r="AX9" s="119">
        <v>252</v>
      </c>
      <c r="AY9" s="119" t="s">
        <v>67</v>
      </c>
      <c r="AZ9" s="119">
        <v>255</v>
      </c>
      <c r="BA9" s="119" t="s">
        <v>324</v>
      </c>
      <c r="BB9" s="119">
        <v>605</v>
      </c>
      <c r="BC9" s="119" t="s">
        <v>325</v>
      </c>
      <c r="BD9" s="118" t="s">
        <v>95</v>
      </c>
      <c r="BE9" s="118" t="s">
        <v>102</v>
      </c>
      <c r="BF9" s="118" t="s">
        <v>106</v>
      </c>
      <c r="BG9" s="119">
        <v>36.6</v>
      </c>
      <c r="BH9" s="119">
        <v>4</v>
      </c>
      <c r="BI9" s="119">
        <v>130</v>
      </c>
      <c r="BJ9" s="119">
        <v>95</v>
      </c>
      <c r="BK9" s="119">
        <v>0</v>
      </c>
      <c r="BL9" s="119" t="s">
        <v>270</v>
      </c>
      <c r="BM9" s="118">
        <v>36.6</v>
      </c>
      <c r="BN9" s="118">
        <v>4</v>
      </c>
      <c r="BO9" s="118">
        <v>62</v>
      </c>
      <c r="BP9" s="118">
        <v>88</v>
      </c>
      <c r="BQ9" s="118">
        <v>0</v>
      </c>
      <c r="BR9" s="118" t="s">
        <v>270</v>
      </c>
      <c r="BS9" s="201">
        <v>285</v>
      </c>
      <c r="BT9" s="119">
        <v>1015</v>
      </c>
      <c r="BU9" s="119">
        <v>912</v>
      </c>
      <c r="BV9" s="120" t="s">
        <v>121</v>
      </c>
      <c r="BW9" s="119"/>
      <c r="BX9" s="119">
        <v>0</v>
      </c>
      <c r="BY9" s="119" t="s">
        <v>270</v>
      </c>
      <c r="BZ9" s="119">
        <v>532</v>
      </c>
      <c r="CA9" s="119" t="s">
        <v>77</v>
      </c>
      <c r="CB9" s="119">
        <v>613</v>
      </c>
      <c r="CC9" s="119" t="s">
        <v>78</v>
      </c>
      <c r="CD9" s="118">
        <v>170</v>
      </c>
      <c r="CE9" s="118">
        <v>215</v>
      </c>
      <c r="CF9" s="118">
        <v>130</v>
      </c>
      <c r="CG9" s="118">
        <v>0</v>
      </c>
      <c r="CH9" s="118" t="s">
        <v>270</v>
      </c>
      <c r="CI9" s="118"/>
      <c r="CJ9" s="118"/>
      <c r="CK9" s="118"/>
      <c r="CL9" s="118"/>
      <c r="CM9" s="118"/>
      <c r="CN9" s="118"/>
      <c r="CO9" s="118"/>
    </row>
    <row r="10" spans="1:93" s="121" customFormat="1" x14ac:dyDescent="0.3">
      <c r="A10" s="273"/>
      <c r="B10" s="273"/>
      <c r="C10" s="273"/>
      <c r="D10" s="118"/>
      <c r="E10" s="119"/>
      <c r="F10" s="118"/>
      <c r="G10" s="118"/>
      <c r="H10" s="119"/>
      <c r="I10" s="119"/>
      <c r="J10" s="119"/>
      <c r="K10" s="118"/>
      <c r="L10" s="118"/>
      <c r="M10" s="118"/>
      <c r="N10" s="118"/>
      <c r="O10" s="118"/>
      <c r="P10" s="119"/>
      <c r="Q10" s="119"/>
      <c r="R10" s="119"/>
      <c r="S10" s="119"/>
      <c r="T10" s="119"/>
      <c r="U10" s="118"/>
      <c r="V10" s="118"/>
      <c r="W10" s="118"/>
      <c r="X10" s="118"/>
      <c r="Y10" s="118"/>
      <c r="Z10" s="119"/>
      <c r="AA10" s="119"/>
      <c r="AB10" s="119"/>
      <c r="AC10" s="119"/>
      <c r="AD10" s="119"/>
      <c r="AE10" s="118"/>
      <c r="AF10" s="118"/>
      <c r="AG10" s="118"/>
      <c r="AH10" s="118"/>
      <c r="AI10" s="118"/>
      <c r="AJ10" s="118"/>
      <c r="AK10" s="118"/>
      <c r="AL10" s="118"/>
      <c r="AM10" s="119"/>
      <c r="AN10" s="119"/>
      <c r="AO10" s="119"/>
      <c r="AP10" s="119"/>
      <c r="AQ10" s="119"/>
      <c r="AR10" s="119"/>
      <c r="AS10" s="119"/>
      <c r="AT10" s="118"/>
      <c r="AU10" s="118"/>
      <c r="AV10" s="120"/>
      <c r="AW10" s="119"/>
      <c r="AX10" s="119"/>
      <c r="AY10" s="119"/>
      <c r="AZ10" s="119"/>
      <c r="BA10" s="119"/>
      <c r="BB10" s="119"/>
      <c r="BC10" s="119"/>
      <c r="BD10" s="118"/>
      <c r="BE10" s="118"/>
      <c r="BF10" s="118"/>
      <c r="BG10" s="119"/>
      <c r="BH10" s="119"/>
      <c r="BI10" s="119"/>
      <c r="BJ10" s="119"/>
      <c r="BK10" s="119"/>
      <c r="BL10" s="119"/>
      <c r="BM10" s="118"/>
      <c r="BN10" s="118"/>
      <c r="BO10" s="118"/>
      <c r="BP10" s="118"/>
      <c r="BQ10" s="118"/>
      <c r="BR10" s="118"/>
      <c r="BS10" s="201">
        <v>310</v>
      </c>
      <c r="BT10" s="119"/>
      <c r="BU10" s="119"/>
      <c r="BV10" s="120"/>
      <c r="BW10" s="119"/>
      <c r="BX10" s="119"/>
      <c r="BY10" s="119"/>
      <c r="BZ10" s="119"/>
      <c r="CA10" s="119"/>
      <c r="CB10" s="119"/>
      <c r="CC10" s="119"/>
      <c r="CD10" s="118"/>
      <c r="CE10" s="118"/>
      <c r="CF10" s="118"/>
      <c r="CG10" s="118"/>
      <c r="CH10" s="118"/>
      <c r="CI10" s="118"/>
      <c r="CJ10" s="118"/>
      <c r="CK10" s="118"/>
      <c r="CL10" s="118"/>
      <c r="CM10" s="118"/>
      <c r="CN10" s="118"/>
      <c r="CO10" s="118"/>
    </row>
    <row r="11" spans="1:93" s="124" customFormat="1" x14ac:dyDescent="0.3">
      <c r="A11" s="279" t="s">
        <v>274</v>
      </c>
      <c r="B11" s="279" t="s">
        <v>282</v>
      </c>
      <c r="C11" s="279" t="s">
        <v>292</v>
      </c>
      <c r="D11" s="122">
        <v>6</v>
      </c>
      <c r="E11" s="122">
        <v>208</v>
      </c>
      <c r="F11" s="122">
        <v>20</v>
      </c>
      <c r="G11" s="122">
        <v>434</v>
      </c>
      <c r="H11" s="122">
        <v>68</v>
      </c>
      <c r="I11" s="122">
        <v>755</v>
      </c>
      <c r="J11" s="122">
        <v>603</v>
      </c>
      <c r="K11" s="122">
        <v>280</v>
      </c>
      <c r="L11" s="122">
        <v>285</v>
      </c>
      <c r="M11" s="122">
        <v>434</v>
      </c>
      <c r="N11" s="122"/>
      <c r="O11" s="122"/>
      <c r="P11" s="122">
        <v>442</v>
      </c>
      <c r="Q11" s="122">
        <v>525</v>
      </c>
      <c r="R11" s="122">
        <v>523</v>
      </c>
      <c r="S11" s="122"/>
      <c r="T11" s="122"/>
      <c r="U11" s="122">
        <v>288</v>
      </c>
      <c r="V11" s="122">
        <v>288</v>
      </c>
      <c r="W11" s="122">
        <v>290</v>
      </c>
      <c r="X11" s="122">
        <v>430</v>
      </c>
      <c r="Y11" s="122">
        <v>435</v>
      </c>
      <c r="Z11" s="122">
        <v>564</v>
      </c>
      <c r="AA11" s="122">
        <v>564</v>
      </c>
      <c r="AB11" s="122">
        <v>560</v>
      </c>
      <c r="AC11" s="122">
        <v>552</v>
      </c>
      <c r="AD11" s="122">
        <v>545</v>
      </c>
      <c r="AE11" s="122" t="s">
        <v>165</v>
      </c>
      <c r="AF11" s="122" t="s">
        <v>165</v>
      </c>
      <c r="AG11" s="122" t="s">
        <v>69</v>
      </c>
      <c r="AH11" s="122">
        <v>191</v>
      </c>
      <c r="AI11" s="122">
        <v>23</v>
      </c>
      <c r="AJ11" s="122" t="s">
        <v>77</v>
      </c>
      <c r="AK11" s="122">
        <v>21</v>
      </c>
      <c r="AL11" s="122" t="s">
        <v>78</v>
      </c>
      <c r="AM11" s="122" t="s">
        <v>166</v>
      </c>
      <c r="AN11" s="122"/>
      <c r="AO11" s="122"/>
      <c r="AP11" s="122"/>
      <c r="AQ11" s="122"/>
      <c r="AR11" s="122"/>
      <c r="AS11" s="122"/>
      <c r="AT11" s="122">
        <v>415</v>
      </c>
      <c r="AU11" s="122">
        <v>49</v>
      </c>
      <c r="AV11" s="123" t="s">
        <v>89</v>
      </c>
      <c r="AW11" s="122"/>
      <c r="AX11" s="122">
        <v>200</v>
      </c>
      <c r="AY11" s="122" t="s">
        <v>67</v>
      </c>
      <c r="AZ11" s="122">
        <v>394</v>
      </c>
      <c r="BA11" s="122" t="s">
        <v>77</v>
      </c>
      <c r="BB11" s="122">
        <v>566</v>
      </c>
      <c r="BC11" s="122" t="s">
        <v>78</v>
      </c>
      <c r="BD11" s="122" t="s">
        <v>95</v>
      </c>
      <c r="BE11" s="122" t="s">
        <v>102</v>
      </c>
      <c r="BF11" s="122" t="s">
        <v>106</v>
      </c>
      <c r="BG11" s="122">
        <v>55.3</v>
      </c>
      <c r="BH11" s="122">
        <v>12</v>
      </c>
      <c r="BI11" s="122">
        <v>145</v>
      </c>
      <c r="BJ11" s="122">
        <v>98</v>
      </c>
      <c r="BK11" s="122">
        <v>0</v>
      </c>
      <c r="BL11" s="122" t="s">
        <v>270</v>
      </c>
      <c r="BM11" s="122">
        <v>57.7</v>
      </c>
      <c r="BN11" s="122">
        <v>19</v>
      </c>
      <c r="BO11" s="122">
        <v>130</v>
      </c>
      <c r="BP11" s="122">
        <v>100</v>
      </c>
      <c r="BQ11" s="122">
        <v>5</v>
      </c>
      <c r="BR11" s="122" t="s">
        <v>78</v>
      </c>
      <c r="BS11" s="203">
        <v>283</v>
      </c>
      <c r="BT11" s="122">
        <v>1015</v>
      </c>
      <c r="BU11" s="122">
        <v>847</v>
      </c>
      <c r="BV11" s="123" t="s">
        <v>121</v>
      </c>
      <c r="BW11" s="122"/>
      <c r="BX11" s="122">
        <v>9.5</v>
      </c>
      <c r="BY11" s="122" t="s">
        <v>67</v>
      </c>
      <c r="BZ11" s="122">
        <v>492</v>
      </c>
      <c r="CA11" s="122" t="s">
        <v>77</v>
      </c>
      <c r="CB11" s="122">
        <v>556</v>
      </c>
      <c r="CC11" s="122" t="s">
        <v>78</v>
      </c>
      <c r="CD11" s="122">
        <v>118</v>
      </c>
      <c r="CE11" s="122">
        <v>235</v>
      </c>
      <c r="CF11" s="122">
        <v>160</v>
      </c>
      <c r="CG11" s="122">
        <v>0</v>
      </c>
      <c r="CH11" s="122" t="s">
        <v>270</v>
      </c>
      <c r="CI11" s="122"/>
      <c r="CJ11" s="122"/>
      <c r="CK11" s="122"/>
      <c r="CL11" s="122"/>
      <c r="CM11" s="122"/>
      <c r="CN11" s="122"/>
      <c r="CO11" s="122"/>
    </row>
    <row r="12" spans="1:93" s="124" customFormat="1" x14ac:dyDescent="0.3">
      <c r="A12" s="279"/>
      <c r="B12" s="279"/>
      <c r="C12" s="279"/>
      <c r="D12" s="122">
        <v>5</v>
      </c>
      <c r="E12" s="122">
        <v>71</v>
      </c>
      <c r="F12" s="122">
        <v>18</v>
      </c>
      <c r="G12" s="122">
        <v>440</v>
      </c>
      <c r="H12" s="122">
        <v>72</v>
      </c>
      <c r="I12" s="122">
        <v>640</v>
      </c>
      <c r="J12" s="122"/>
      <c r="K12" s="122">
        <v>240</v>
      </c>
      <c r="L12" s="122">
        <v>260</v>
      </c>
      <c r="M12" s="122">
        <v>265</v>
      </c>
      <c r="N12" s="122">
        <v>275</v>
      </c>
      <c r="O12" s="122"/>
      <c r="P12" s="122"/>
      <c r="Q12" s="122"/>
      <c r="R12" s="122"/>
      <c r="S12" s="122"/>
      <c r="T12" s="122"/>
      <c r="U12" s="122">
        <v>268</v>
      </c>
      <c r="V12" s="122">
        <v>268</v>
      </c>
      <c r="W12" s="122">
        <v>275</v>
      </c>
      <c r="X12" s="122">
        <v>275</v>
      </c>
      <c r="Y12" s="122">
        <v>270</v>
      </c>
      <c r="Z12" s="122"/>
      <c r="AA12" s="122"/>
      <c r="AB12" s="122"/>
      <c r="AC12" s="122"/>
      <c r="AD12" s="122"/>
      <c r="AE12" s="122" t="s">
        <v>165</v>
      </c>
      <c r="AF12" s="122" t="s">
        <v>166</v>
      </c>
      <c r="AG12" s="122"/>
      <c r="AH12" s="122"/>
      <c r="AI12" s="122"/>
      <c r="AJ12" s="122"/>
      <c r="AK12" s="122"/>
      <c r="AL12" s="122"/>
      <c r="AM12" s="122" t="s">
        <v>165</v>
      </c>
      <c r="AN12" s="122" t="s">
        <v>69</v>
      </c>
      <c r="AO12" s="122">
        <v>155</v>
      </c>
      <c r="AP12" s="122">
        <v>76</v>
      </c>
      <c r="AQ12" s="122" t="s">
        <v>77</v>
      </c>
      <c r="AR12" s="122">
        <v>0</v>
      </c>
      <c r="AS12" s="122"/>
      <c r="AT12" s="122">
        <v>290</v>
      </c>
      <c r="AU12" s="122">
        <v>49</v>
      </c>
      <c r="AV12" s="123" t="s">
        <v>89</v>
      </c>
      <c r="AW12" s="122"/>
      <c r="AX12" s="122">
        <v>195</v>
      </c>
      <c r="AY12" s="122" t="s">
        <v>73</v>
      </c>
      <c r="AZ12" s="122">
        <v>328</v>
      </c>
      <c r="BA12" s="122" t="s">
        <v>77</v>
      </c>
      <c r="BB12" s="122">
        <v>565</v>
      </c>
      <c r="BC12" s="122" t="s">
        <v>78</v>
      </c>
      <c r="BD12" s="122" t="s">
        <v>95</v>
      </c>
      <c r="BE12" s="122" t="s">
        <v>102</v>
      </c>
      <c r="BF12" s="122" t="s">
        <v>106</v>
      </c>
      <c r="BG12" s="122">
        <v>57.7</v>
      </c>
      <c r="BH12" s="122">
        <v>24</v>
      </c>
      <c r="BI12" s="122">
        <v>68</v>
      </c>
      <c r="BJ12" s="122">
        <v>115</v>
      </c>
      <c r="BK12" s="122">
        <v>11</v>
      </c>
      <c r="BL12" s="122" t="s">
        <v>78</v>
      </c>
      <c r="BM12" s="122">
        <v>64</v>
      </c>
      <c r="BN12" s="122">
        <v>50</v>
      </c>
      <c r="BO12" s="122">
        <v>212</v>
      </c>
      <c r="BP12" s="122">
        <v>118</v>
      </c>
      <c r="BQ12" s="122">
        <v>11</v>
      </c>
      <c r="BR12" s="122" t="s">
        <v>78</v>
      </c>
      <c r="BS12" s="203">
        <v>285</v>
      </c>
      <c r="BT12" s="122">
        <v>896</v>
      </c>
      <c r="BU12" s="122"/>
      <c r="BV12" s="123" t="s">
        <v>121</v>
      </c>
      <c r="BW12" s="122"/>
      <c r="BX12" s="122">
        <v>0</v>
      </c>
      <c r="BY12" s="122" t="s">
        <v>270</v>
      </c>
      <c r="BZ12" s="122">
        <v>414</v>
      </c>
      <c r="CA12" s="122" t="s">
        <v>77</v>
      </c>
      <c r="CB12" s="122">
        <v>564</v>
      </c>
      <c r="CC12" s="122" t="s">
        <v>78</v>
      </c>
      <c r="CD12" s="122">
        <v>140</v>
      </c>
      <c r="CE12" s="122">
        <v>275</v>
      </c>
      <c r="CF12" s="122">
        <v>125</v>
      </c>
      <c r="CG12" s="122">
        <v>0</v>
      </c>
      <c r="CH12" s="122" t="s">
        <v>270</v>
      </c>
      <c r="CI12" s="122"/>
      <c r="CJ12" s="122"/>
      <c r="CK12" s="122"/>
      <c r="CL12" s="122"/>
      <c r="CM12" s="122"/>
      <c r="CN12" s="122"/>
      <c r="CO12" s="122"/>
    </row>
    <row r="13" spans="1:93" s="121" customFormat="1" x14ac:dyDescent="0.3">
      <c r="A13" s="273" t="s">
        <v>274</v>
      </c>
      <c r="B13" s="273" t="s">
        <v>320</v>
      </c>
      <c r="C13" s="273" t="s">
        <v>289</v>
      </c>
      <c r="D13" s="118">
        <v>6</v>
      </c>
      <c r="E13" s="119">
        <v>180</v>
      </c>
      <c r="F13" s="118">
        <v>13</v>
      </c>
      <c r="G13" s="118">
        <v>445</v>
      </c>
      <c r="H13" s="119">
        <v>72</v>
      </c>
      <c r="I13" s="119">
        <v>745</v>
      </c>
      <c r="J13" s="119">
        <v>580</v>
      </c>
      <c r="K13" s="118">
        <v>290</v>
      </c>
      <c r="L13" s="118">
        <v>300</v>
      </c>
      <c r="M13" s="118">
        <v>300</v>
      </c>
      <c r="N13" s="118"/>
      <c r="O13" s="118"/>
      <c r="P13" s="119">
        <v>375</v>
      </c>
      <c r="Q13" s="119">
        <v>530</v>
      </c>
      <c r="R13" s="119">
        <v>530</v>
      </c>
      <c r="S13" s="119"/>
      <c r="T13" s="119"/>
      <c r="U13" s="118">
        <v>280</v>
      </c>
      <c r="V13" s="118">
        <v>290</v>
      </c>
      <c r="W13" s="118">
        <v>290</v>
      </c>
      <c r="X13" s="118">
        <v>490</v>
      </c>
      <c r="Y13" s="118"/>
      <c r="Z13" s="119">
        <v>395</v>
      </c>
      <c r="AA13" s="119">
        <v>495</v>
      </c>
      <c r="AB13" s="119">
        <v>495</v>
      </c>
      <c r="AC13" s="119">
        <v>490</v>
      </c>
      <c r="AD13" s="119"/>
      <c r="AE13" s="118"/>
      <c r="AF13" s="118" t="s">
        <v>165</v>
      </c>
      <c r="AG13" s="118" t="s">
        <v>70</v>
      </c>
      <c r="AH13" s="118">
        <v>305</v>
      </c>
      <c r="AI13" s="118">
        <v>55</v>
      </c>
      <c r="AJ13" s="118" t="s">
        <v>77</v>
      </c>
      <c r="AK13" s="118">
        <v>205</v>
      </c>
      <c r="AL13" s="118" t="s">
        <v>79</v>
      </c>
      <c r="AM13" s="119" t="s">
        <v>166</v>
      </c>
      <c r="AN13" s="119"/>
      <c r="AO13" s="119"/>
      <c r="AP13" s="119"/>
      <c r="AQ13" s="119"/>
      <c r="AR13" s="119"/>
      <c r="AS13" s="119"/>
      <c r="AT13" s="118">
        <v>515</v>
      </c>
      <c r="AU13" s="118">
        <v>170</v>
      </c>
      <c r="AV13" s="120" t="s">
        <v>90</v>
      </c>
      <c r="AW13" s="119"/>
      <c r="AX13" s="119">
        <v>280</v>
      </c>
      <c r="AY13" s="119" t="s">
        <v>67</v>
      </c>
      <c r="AZ13" s="119">
        <v>160</v>
      </c>
      <c r="BA13" s="119" t="s">
        <v>77</v>
      </c>
      <c r="BB13" s="119">
        <v>580</v>
      </c>
      <c r="BC13" s="119" t="s">
        <v>78</v>
      </c>
      <c r="BD13" s="118" t="s">
        <v>95</v>
      </c>
      <c r="BE13" s="118" t="s">
        <v>102</v>
      </c>
      <c r="BF13" s="118" t="s">
        <v>106</v>
      </c>
      <c r="BG13" s="119">
        <v>48.3</v>
      </c>
      <c r="BH13" s="119">
        <v>25</v>
      </c>
      <c r="BI13" s="119">
        <v>135</v>
      </c>
      <c r="BJ13" s="119">
        <v>86</v>
      </c>
      <c r="BK13" s="119">
        <v>32</v>
      </c>
      <c r="BL13" s="119" t="s">
        <v>79</v>
      </c>
      <c r="BM13" s="118">
        <v>48.3</v>
      </c>
      <c r="BN13" s="118">
        <v>24</v>
      </c>
      <c r="BO13" s="118">
        <v>135</v>
      </c>
      <c r="BP13" s="118">
        <v>86</v>
      </c>
      <c r="BQ13" s="118">
        <v>32</v>
      </c>
      <c r="BR13" s="118" t="s">
        <v>79</v>
      </c>
      <c r="BS13" s="201">
        <v>265</v>
      </c>
      <c r="BT13" s="119">
        <v>1170</v>
      </c>
      <c r="BU13" s="119">
        <v>980</v>
      </c>
      <c r="BV13" s="120" t="s">
        <v>51</v>
      </c>
      <c r="BW13" s="119"/>
      <c r="BX13" s="119">
        <v>0</v>
      </c>
      <c r="BY13" s="119" t="s">
        <v>270</v>
      </c>
      <c r="BZ13" s="119">
        <v>315</v>
      </c>
      <c r="CA13" s="119" t="s">
        <v>77</v>
      </c>
      <c r="CB13" s="119">
        <v>355</v>
      </c>
      <c r="CC13" s="119" t="s">
        <v>78</v>
      </c>
      <c r="CD13" s="118">
        <v>130</v>
      </c>
      <c r="CE13" s="118">
        <v>230</v>
      </c>
      <c r="CF13" s="118">
        <v>160</v>
      </c>
      <c r="CG13" s="118">
        <v>6</v>
      </c>
      <c r="CH13" s="118" t="s">
        <v>73</v>
      </c>
      <c r="CI13" s="118"/>
      <c r="CJ13" s="118"/>
      <c r="CK13" s="118"/>
      <c r="CL13" s="118"/>
      <c r="CM13" s="118"/>
      <c r="CN13" s="118"/>
      <c r="CO13" s="118"/>
    </row>
    <row r="14" spans="1:93" s="121" customFormat="1" x14ac:dyDescent="0.3">
      <c r="A14" s="273"/>
      <c r="B14" s="273"/>
      <c r="C14" s="273"/>
      <c r="D14" s="118">
        <v>5</v>
      </c>
      <c r="E14" s="119">
        <v>165</v>
      </c>
      <c r="F14" s="118">
        <v>15</v>
      </c>
      <c r="G14" s="118">
        <v>365</v>
      </c>
      <c r="H14" s="119">
        <v>71</v>
      </c>
      <c r="I14" s="119">
        <v>600</v>
      </c>
      <c r="J14" s="119">
        <v>510</v>
      </c>
      <c r="K14" s="118">
        <v>250</v>
      </c>
      <c r="L14" s="118">
        <v>250</v>
      </c>
      <c r="M14" s="118">
        <v>255</v>
      </c>
      <c r="N14" s="118"/>
      <c r="O14" s="118"/>
      <c r="P14" s="119"/>
      <c r="Q14" s="119"/>
      <c r="R14" s="119"/>
      <c r="S14" s="119"/>
      <c r="T14" s="119"/>
      <c r="U14" s="118"/>
      <c r="V14" s="118">
        <v>230</v>
      </c>
      <c r="W14" s="118">
        <v>250</v>
      </c>
      <c r="X14" s="118">
        <v>250</v>
      </c>
      <c r="Y14" s="118"/>
      <c r="Z14" s="119"/>
      <c r="AA14" s="119"/>
      <c r="AB14" s="119"/>
      <c r="AC14" s="119"/>
      <c r="AD14" s="119"/>
      <c r="AE14" s="118" t="s">
        <v>165</v>
      </c>
      <c r="AF14" s="118" t="s">
        <v>165</v>
      </c>
      <c r="AG14" s="118" t="s">
        <v>69</v>
      </c>
      <c r="AH14" s="118">
        <v>235</v>
      </c>
      <c r="AI14" s="118">
        <v>190</v>
      </c>
      <c r="AJ14" s="118" t="s">
        <v>77</v>
      </c>
      <c r="AK14" s="118">
        <v>70</v>
      </c>
      <c r="AL14" s="118" t="s">
        <v>79</v>
      </c>
      <c r="AM14" s="119" t="s">
        <v>166</v>
      </c>
      <c r="AN14" s="119"/>
      <c r="AO14" s="119"/>
      <c r="AP14" s="119"/>
      <c r="AQ14" s="119"/>
      <c r="AR14" s="119"/>
      <c r="AS14" s="119"/>
      <c r="AT14" s="118">
        <v>385</v>
      </c>
      <c r="AU14" s="118">
        <v>210</v>
      </c>
      <c r="AV14" s="120" t="s">
        <v>69</v>
      </c>
      <c r="AW14" s="119"/>
      <c r="AX14" s="119">
        <v>230</v>
      </c>
      <c r="AY14" s="119" t="s">
        <v>67</v>
      </c>
      <c r="AZ14" s="119">
        <v>355</v>
      </c>
      <c r="BA14" s="119" t="s">
        <v>77</v>
      </c>
      <c r="BB14" s="119">
        <v>560</v>
      </c>
      <c r="BC14" s="119" t="s">
        <v>78</v>
      </c>
      <c r="BD14" s="118" t="s">
        <v>95</v>
      </c>
      <c r="BE14" s="118" t="s">
        <v>102</v>
      </c>
      <c r="BF14" s="118" t="s">
        <v>106</v>
      </c>
      <c r="BG14" s="119"/>
      <c r="BH14" s="119"/>
      <c r="BI14" s="119"/>
      <c r="BJ14" s="119"/>
      <c r="BK14" s="119"/>
      <c r="BL14" s="119"/>
      <c r="BM14" s="118"/>
      <c r="BN14" s="118"/>
      <c r="BO14" s="118"/>
      <c r="BP14" s="118"/>
      <c r="BQ14" s="118"/>
      <c r="BR14" s="118"/>
      <c r="BS14" s="201">
        <v>525</v>
      </c>
      <c r="BT14" s="119">
        <v>1005</v>
      </c>
      <c r="BU14" s="119">
        <v>850</v>
      </c>
      <c r="BV14" s="120" t="s">
        <v>51</v>
      </c>
      <c r="BW14" s="119"/>
      <c r="BX14" s="119">
        <v>0</v>
      </c>
      <c r="BY14" s="119" t="s">
        <v>270</v>
      </c>
      <c r="BZ14" s="119">
        <v>335</v>
      </c>
      <c r="CA14" s="119" t="s">
        <v>77</v>
      </c>
      <c r="CB14" s="119">
        <v>350</v>
      </c>
      <c r="CC14" s="119" t="s">
        <v>78</v>
      </c>
      <c r="CD14" s="118">
        <v>190</v>
      </c>
      <c r="CE14" s="118">
        <v>245</v>
      </c>
      <c r="CF14" s="118">
        <v>95</v>
      </c>
      <c r="CG14" s="118">
        <v>0</v>
      </c>
      <c r="CH14" s="118" t="s">
        <v>326</v>
      </c>
      <c r="CI14" s="118"/>
      <c r="CJ14" s="118"/>
      <c r="CK14" s="118"/>
      <c r="CL14" s="118"/>
      <c r="CM14" s="118"/>
      <c r="CN14" s="118"/>
      <c r="CO14" s="118"/>
    </row>
    <row r="15" spans="1:93" s="124" customFormat="1" x14ac:dyDescent="0.3">
      <c r="A15" s="279" t="s">
        <v>274</v>
      </c>
      <c r="B15" s="279" t="s">
        <v>278</v>
      </c>
      <c r="C15" s="279" t="s">
        <v>286</v>
      </c>
      <c r="D15" s="122">
        <v>6</v>
      </c>
      <c r="E15" s="122">
        <v>130</v>
      </c>
      <c r="F15" s="122">
        <v>12</v>
      </c>
      <c r="G15" s="122">
        <v>390</v>
      </c>
      <c r="H15" s="122">
        <v>74</v>
      </c>
      <c r="I15" s="122">
        <v>675</v>
      </c>
      <c r="J15" s="122">
        <v>630</v>
      </c>
      <c r="K15" s="122">
        <v>340</v>
      </c>
      <c r="L15" s="122">
        <v>355</v>
      </c>
      <c r="M15" s="122">
        <v>355</v>
      </c>
      <c r="N15" s="122"/>
      <c r="O15" s="122"/>
      <c r="P15" s="122">
        <v>380</v>
      </c>
      <c r="Q15" s="122">
        <v>552</v>
      </c>
      <c r="R15" s="122">
        <v>530</v>
      </c>
      <c r="S15" s="122"/>
      <c r="T15" s="122"/>
      <c r="U15" s="122"/>
      <c r="V15" s="122">
        <v>355</v>
      </c>
      <c r="W15" s="122">
        <v>355</v>
      </c>
      <c r="X15" s="122">
        <v>355</v>
      </c>
      <c r="Y15" s="122">
        <v>355</v>
      </c>
      <c r="Z15" s="122"/>
      <c r="AA15" s="122">
        <v>625</v>
      </c>
      <c r="AB15" s="122">
        <v>625</v>
      </c>
      <c r="AC15" s="122">
        <v>610</v>
      </c>
      <c r="AD15" s="122">
        <v>550</v>
      </c>
      <c r="AE15" s="122"/>
      <c r="AF15" s="122" t="s">
        <v>165</v>
      </c>
      <c r="AG15" s="122" t="s">
        <v>69</v>
      </c>
      <c r="AH15" s="122">
        <v>216</v>
      </c>
      <c r="AI15" s="122">
        <v>0</v>
      </c>
      <c r="AJ15" s="122"/>
      <c r="AK15" s="122">
        <v>120</v>
      </c>
      <c r="AL15" s="122" t="s">
        <v>79</v>
      </c>
      <c r="AM15" s="122" t="s">
        <v>166</v>
      </c>
      <c r="AN15" s="122"/>
      <c r="AO15" s="122"/>
      <c r="AP15" s="122"/>
      <c r="AQ15" s="122"/>
      <c r="AR15" s="122"/>
      <c r="AS15" s="122"/>
      <c r="AT15" s="122">
        <v>400</v>
      </c>
      <c r="AU15" s="122">
        <v>160</v>
      </c>
      <c r="AV15" s="123" t="s">
        <v>89</v>
      </c>
      <c r="AW15" s="122"/>
      <c r="AX15" s="122">
        <v>205</v>
      </c>
      <c r="AY15" s="122" t="s">
        <v>67</v>
      </c>
      <c r="AZ15" s="122">
        <v>405</v>
      </c>
      <c r="BA15" s="122" t="s">
        <v>77</v>
      </c>
      <c r="BB15" s="122">
        <v>555</v>
      </c>
      <c r="BC15" s="122" t="s">
        <v>78</v>
      </c>
      <c r="BD15" s="122" t="s">
        <v>95</v>
      </c>
      <c r="BE15" s="122" t="s">
        <v>102</v>
      </c>
      <c r="BF15" s="122" t="s">
        <v>106</v>
      </c>
      <c r="BG15" s="122">
        <v>59.1</v>
      </c>
      <c r="BH15" s="122">
        <v>35</v>
      </c>
      <c r="BI15" s="122">
        <v>140</v>
      </c>
      <c r="BJ15" s="122">
        <v>116</v>
      </c>
      <c r="BK15" s="122">
        <v>26</v>
      </c>
      <c r="BL15" s="122" t="s">
        <v>79</v>
      </c>
      <c r="BM15" s="122">
        <v>44.7</v>
      </c>
      <c r="BN15" s="122">
        <v>32</v>
      </c>
      <c r="BO15" s="122">
        <v>123</v>
      </c>
      <c r="BP15" s="122">
        <v>122</v>
      </c>
      <c r="BQ15" s="122">
        <v>34</v>
      </c>
      <c r="BR15" s="122" t="s">
        <v>79</v>
      </c>
      <c r="BS15" s="203">
        <v>260</v>
      </c>
      <c r="BT15" s="122">
        <v>890</v>
      </c>
      <c r="BU15" s="122">
        <v>760</v>
      </c>
      <c r="BV15" s="123" t="s">
        <v>121</v>
      </c>
      <c r="BW15" s="122"/>
      <c r="BX15" s="122">
        <v>0</v>
      </c>
      <c r="BY15" s="122" t="s">
        <v>270</v>
      </c>
      <c r="BZ15" s="122">
        <v>420</v>
      </c>
      <c r="CA15" s="122" t="s">
        <v>77</v>
      </c>
      <c r="CB15" s="122">
        <v>530</v>
      </c>
      <c r="CC15" s="122" t="s">
        <v>78</v>
      </c>
      <c r="CD15" s="122">
        <v>170</v>
      </c>
      <c r="CE15" s="122">
        <v>195</v>
      </c>
      <c r="CF15" s="122">
        <v>150</v>
      </c>
      <c r="CG15" s="122">
        <v>0</v>
      </c>
      <c r="CH15" s="122" t="s">
        <v>270</v>
      </c>
      <c r="CI15" s="122">
        <v>76</v>
      </c>
      <c r="CJ15" s="122">
        <v>150</v>
      </c>
      <c r="CK15" s="122">
        <v>235</v>
      </c>
      <c r="CL15" s="122">
        <v>680</v>
      </c>
      <c r="CM15" s="122">
        <v>89</v>
      </c>
      <c r="CN15" s="122">
        <v>150</v>
      </c>
      <c r="CO15" s="122">
        <v>815</v>
      </c>
    </row>
    <row r="16" spans="1:93" s="124" customFormat="1" x14ac:dyDescent="0.3">
      <c r="A16" s="279"/>
      <c r="B16" s="279"/>
      <c r="C16" s="279"/>
      <c r="D16" s="122">
        <v>5</v>
      </c>
      <c r="E16" s="122">
        <v>70</v>
      </c>
      <c r="F16" s="122">
        <v>7</v>
      </c>
      <c r="G16" s="122">
        <v>395</v>
      </c>
      <c r="H16" s="122">
        <v>72</v>
      </c>
      <c r="I16" s="122">
        <v>615</v>
      </c>
      <c r="J16" s="122">
        <v>575</v>
      </c>
      <c r="K16" s="122">
        <v>205</v>
      </c>
      <c r="L16" s="122">
        <v>205</v>
      </c>
      <c r="M16" s="122">
        <v>205</v>
      </c>
      <c r="N16" s="122"/>
      <c r="O16" s="122"/>
      <c r="P16" s="122">
        <v>355</v>
      </c>
      <c r="Q16" s="122">
        <v>385</v>
      </c>
      <c r="R16" s="122">
        <v>360</v>
      </c>
      <c r="S16" s="122"/>
      <c r="T16" s="122"/>
      <c r="U16" s="122"/>
      <c r="V16" s="122">
        <v>200</v>
      </c>
      <c r="W16" s="122">
        <v>205</v>
      </c>
      <c r="X16" s="122">
        <v>205</v>
      </c>
      <c r="Y16" s="122"/>
      <c r="Z16" s="122"/>
      <c r="AA16" s="122">
        <v>370</v>
      </c>
      <c r="AB16" s="122">
        <v>370</v>
      </c>
      <c r="AC16" s="122">
        <v>365</v>
      </c>
      <c r="AD16" s="122"/>
      <c r="AE16" s="122" t="s">
        <v>165</v>
      </c>
      <c r="AF16" s="122" t="s">
        <v>166</v>
      </c>
      <c r="AG16" s="122"/>
      <c r="AH16" s="122"/>
      <c r="AI16" s="122"/>
      <c r="AJ16" s="122"/>
      <c r="AK16" s="122"/>
      <c r="AL16" s="122"/>
      <c r="AM16" s="122" t="s">
        <v>165</v>
      </c>
      <c r="AN16" s="122" t="s">
        <v>69</v>
      </c>
      <c r="AO16" s="122">
        <v>205</v>
      </c>
      <c r="AP16" s="122">
        <v>110</v>
      </c>
      <c r="AQ16" s="122" t="s">
        <v>77</v>
      </c>
      <c r="AR16" s="122">
        <v>160</v>
      </c>
      <c r="AS16" s="122" t="s">
        <v>79</v>
      </c>
      <c r="AT16" s="122">
        <v>385</v>
      </c>
      <c r="AU16" s="122">
        <v>200</v>
      </c>
      <c r="AV16" s="123" t="s">
        <v>89</v>
      </c>
      <c r="AW16" s="122"/>
      <c r="AX16" s="122">
        <v>260</v>
      </c>
      <c r="AY16" s="122" t="s">
        <v>73</v>
      </c>
      <c r="AZ16" s="122">
        <v>435</v>
      </c>
      <c r="BA16" s="122" t="s">
        <v>77</v>
      </c>
      <c r="BB16" s="122">
        <v>495</v>
      </c>
      <c r="BC16" s="122" t="s">
        <v>78</v>
      </c>
      <c r="BD16" s="122" t="s">
        <v>95</v>
      </c>
      <c r="BE16" s="122" t="s">
        <v>102</v>
      </c>
      <c r="BF16" s="122" t="s">
        <v>106</v>
      </c>
      <c r="BG16" s="122"/>
      <c r="BH16" s="122"/>
      <c r="BI16" s="122"/>
      <c r="BJ16" s="122"/>
      <c r="BK16" s="122"/>
      <c r="BL16" s="122"/>
      <c r="BM16" s="122"/>
      <c r="BN16" s="122"/>
      <c r="BO16" s="122"/>
      <c r="BP16" s="122"/>
      <c r="BQ16" s="122"/>
      <c r="BR16" s="122"/>
      <c r="BS16" s="203">
        <v>475</v>
      </c>
      <c r="BT16" s="122">
        <v>875</v>
      </c>
      <c r="BU16" s="122">
        <v>740</v>
      </c>
      <c r="BV16" s="123" t="s">
        <v>121</v>
      </c>
      <c r="BW16" s="122"/>
      <c r="BX16" s="122">
        <v>0</v>
      </c>
      <c r="BY16" s="122" t="s">
        <v>270</v>
      </c>
      <c r="BZ16" s="122">
        <v>450</v>
      </c>
      <c r="CA16" s="122" t="s">
        <v>77</v>
      </c>
      <c r="CB16" s="122">
        <v>485</v>
      </c>
      <c r="CC16" s="122" t="s">
        <v>78</v>
      </c>
      <c r="CD16" s="122">
        <v>190</v>
      </c>
      <c r="CE16" s="122">
        <v>200</v>
      </c>
      <c r="CF16" s="122">
        <v>125</v>
      </c>
      <c r="CG16" s="122">
        <v>5</v>
      </c>
      <c r="CH16" s="122" t="s">
        <v>67</v>
      </c>
      <c r="CI16" s="122"/>
      <c r="CJ16" s="122"/>
      <c r="CK16" s="122"/>
      <c r="CL16" s="122"/>
      <c r="CM16" s="122"/>
      <c r="CN16" s="122"/>
      <c r="CO16" s="122"/>
    </row>
    <row r="17" spans="1:93" s="121" customFormat="1" x14ac:dyDescent="0.3">
      <c r="A17" s="273" t="s">
        <v>274</v>
      </c>
      <c r="B17" s="273" t="s">
        <v>278</v>
      </c>
      <c r="C17" s="273" t="s">
        <v>305</v>
      </c>
      <c r="D17" s="118">
        <v>6</v>
      </c>
      <c r="E17" s="119">
        <v>260</v>
      </c>
      <c r="F17" s="118">
        <v>23</v>
      </c>
      <c r="G17" s="118">
        <v>405</v>
      </c>
      <c r="H17" s="119">
        <v>68</v>
      </c>
      <c r="I17" s="119">
        <v>695</v>
      </c>
      <c r="J17" s="119"/>
      <c r="K17" s="118">
        <v>315</v>
      </c>
      <c r="L17" s="118">
        <v>320</v>
      </c>
      <c r="M17" s="118">
        <v>320</v>
      </c>
      <c r="N17" s="118"/>
      <c r="O17" s="118"/>
      <c r="P17" s="119">
        <v>500</v>
      </c>
      <c r="Q17" s="119">
        <v>525</v>
      </c>
      <c r="R17" s="119">
        <v>500</v>
      </c>
      <c r="S17" s="119"/>
      <c r="T17" s="119"/>
      <c r="U17" s="118">
        <v>315</v>
      </c>
      <c r="V17" s="118">
        <v>318</v>
      </c>
      <c r="W17" s="118">
        <v>310</v>
      </c>
      <c r="X17" s="118">
        <v>300</v>
      </c>
      <c r="Y17" s="118"/>
      <c r="Z17" s="119">
        <v>380</v>
      </c>
      <c r="AA17" s="119">
        <v>590</v>
      </c>
      <c r="AB17" s="119">
        <v>580</v>
      </c>
      <c r="AC17" s="119">
        <v>560</v>
      </c>
      <c r="AD17" s="119"/>
      <c r="AE17" s="118"/>
      <c r="AF17" s="118" t="s">
        <v>165</v>
      </c>
      <c r="AG17" s="118" t="s">
        <v>69</v>
      </c>
      <c r="AH17" s="118">
        <v>315</v>
      </c>
      <c r="AI17" s="118">
        <v>25</v>
      </c>
      <c r="AJ17" s="118" t="s">
        <v>76</v>
      </c>
      <c r="AK17" s="118">
        <v>10</v>
      </c>
      <c r="AL17" s="118" t="s">
        <v>79</v>
      </c>
      <c r="AM17" s="119" t="s">
        <v>166</v>
      </c>
      <c r="AN17" s="119"/>
      <c r="AO17" s="119"/>
      <c r="AP17" s="119"/>
      <c r="AQ17" s="119"/>
      <c r="AR17" s="119"/>
      <c r="AS17" s="119"/>
      <c r="AT17" s="118">
        <v>510</v>
      </c>
      <c r="AU17" s="118">
        <v>120</v>
      </c>
      <c r="AV17" s="120" t="s">
        <v>89</v>
      </c>
      <c r="AW17" s="119"/>
      <c r="AX17" s="119">
        <v>290</v>
      </c>
      <c r="AY17" s="119" t="s">
        <v>67</v>
      </c>
      <c r="AZ17" s="119">
        <v>395</v>
      </c>
      <c r="BA17" s="119" t="s">
        <v>77</v>
      </c>
      <c r="BB17" s="119">
        <v>565</v>
      </c>
      <c r="BC17" s="119" t="s">
        <v>78</v>
      </c>
      <c r="BD17" s="118" t="s">
        <v>95</v>
      </c>
      <c r="BE17" s="118" t="s">
        <v>102</v>
      </c>
      <c r="BF17" s="118" t="s">
        <v>106</v>
      </c>
      <c r="BG17" s="119">
        <v>37.4</v>
      </c>
      <c r="BH17" s="119">
        <v>2</v>
      </c>
      <c r="BI17" s="119">
        <v>115</v>
      </c>
      <c r="BJ17" s="119">
        <v>110</v>
      </c>
      <c r="BK17" s="119">
        <v>10</v>
      </c>
      <c r="BL17" s="119" t="s">
        <v>78</v>
      </c>
      <c r="BM17" s="118">
        <v>37.4</v>
      </c>
      <c r="BN17" s="118">
        <v>2</v>
      </c>
      <c r="BO17" s="118">
        <v>150</v>
      </c>
      <c r="BP17" s="118">
        <v>102</v>
      </c>
      <c r="BQ17" s="118">
        <v>10</v>
      </c>
      <c r="BR17" s="118" t="s">
        <v>78</v>
      </c>
      <c r="BS17" s="201">
        <v>265</v>
      </c>
      <c r="BT17" s="119">
        <v>930</v>
      </c>
      <c r="BU17" s="119"/>
      <c r="BV17" s="120" t="s">
        <v>121</v>
      </c>
      <c r="BW17" s="119"/>
      <c r="BX17" s="119">
        <v>0</v>
      </c>
      <c r="BY17" s="119" t="s">
        <v>270</v>
      </c>
      <c r="BZ17" s="119">
        <v>555</v>
      </c>
      <c r="CA17" s="119" t="s">
        <v>77</v>
      </c>
      <c r="CB17" s="119">
        <v>575</v>
      </c>
      <c r="CC17" s="119" t="s">
        <v>78</v>
      </c>
      <c r="CD17" s="118">
        <v>90</v>
      </c>
      <c r="CE17" s="118">
        <v>280</v>
      </c>
      <c r="CF17" s="118">
        <v>160</v>
      </c>
      <c r="CG17" s="118">
        <v>0</v>
      </c>
      <c r="CH17" s="118" t="s">
        <v>270</v>
      </c>
      <c r="CI17" s="118">
        <v>71</v>
      </c>
      <c r="CJ17" s="118">
        <v>150</v>
      </c>
      <c r="CK17" s="118">
        <v>240</v>
      </c>
      <c r="CL17" s="118">
        <v>475</v>
      </c>
      <c r="CM17" s="118">
        <v>88</v>
      </c>
      <c r="CN17" s="118">
        <v>150</v>
      </c>
      <c r="CO17" s="118">
        <v>690</v>
      </c>
    </row>
    <row r="18" spans="1:93" s="121" customFormat="1" x14ac:dyDescent="0.3">
      <c r="A18" s="273"/>
      <c r="B18" s="273"/>
      <c r="C18" s="273"/>
      <c r="D18" s="118"/>
      <c r="E18" s="119"/>
      <c r="F18" s="118"/>
      <c r="G18" s="118"/>
      <c r="H18" s="119"/>
      <c r="I18" s="119"/>
      <c r="J18" s="119"/>
      <c r="K18" s="118"/>
      <c r="L18" s="118"/>
      <c r="M18" s="118"/>
      <c r="N18" s="118"/>
      <c r="O18" s="118"/>
      <c r="P18" s="119"/>
      <c r="Q18" s="119"/>
      <c r="R18" s="119"/>
      <c r="S18" s="119"/>
      <c r="T18" s="119"/>
      <c r="U18" s="118"/>
      <c r="V18" s="118"/>
      <c r="W18" s="118"/>
      <c r="X18" s="118"/>
      <c r="Y18" s="118"/>
      <c r="Z18" s="119"/>
      <c r="AA18" s="119"/>
      <c r="AB18" s="119"/>
      <c r="AC18" s="119"/>
      <c r="AD18" s="119"/>
      <c r="AE18" s="118"/>
      <c r="AF18" s="118"/>
      <c r="AG18" s="118"/>
      <c r="AH18" s="118"/>
      <c r="AI18" s="118"/>
      <c r="AJ18" s="118"/>
      <c r="AK18" s="118"/>
      <c r="AL18" s="118"/>
      <c r="AM18" s="119"/>
      <c r="AN18" s="119"/>
      <c r="AO18" s="119"/>
      <c r="AP18" s="119"/>
      <c r="AQ18" s="119"/>
      <c r="AR18" s="119"/>
      <c r="AS18" s="119"/>
      <c r="AT18" s="118"/>
      <c r="AU18" s="118"/>
      <c r="AV18" s="120"/>
      <c r="AW18" s="119"/>
      <c r="AX18" s="119"/>
      <c r="AY18" s="119"/>
      <c r="AZ18" s="119"/>
      <c r="BA18" s="119"/>
      <c r="BB18" s="119"/>
      <c r="BC18" s="119"/>
      <c r="BD18" s="118"/>
      <c r="BE18" s="118"/>
      <c r="BF18" s="118"/>
      <c r="BG18" s="119"/>
      <c r="BH18" s="119"/>
      <c r="BI18" s="119"/>
      <c r="BJ18" s="119"/>
      <c r="BK18" s="119"/>
      <c r="BL18" s="119"/>
      <c r="BM18" s="118"/>
      <c r="BN18" s="118"/>
      <c r="BO18" s="118"/>
      <c r="BP18" s="118"/>
      <c r="BQ18" s="118"/>
      <c r="BR18" s="118"/>
      <c r="BS18" s="201">
        <v>270</v>
      </c>
      <c r="BT18" s="119"/>
      <c r="BU18" s="119"/>
      <c r="BV18" s="120"/>
      <c r="BW18" s="119"/>
      <c r="BX18" s="119"/>
      <c r="BY18" s="119"/>
      <c r="BZ18" s="119"/>
      <c r="CA18" s="119"/>
      <c r="CB18" s="119"/>
      <c r="CC18" s="119"/>
      <c r="CD18" s="118"/>
      <c r="CE18" s="118"/>
      <c r="CF18" s="118"/>
      <c r="CG18" s="118"/>
      <c r="CH18" s="118"/>
      <c r="CI18" s="118"/>
      <c r="CJ18" s="118"/>
      <c r="CK18" s="118"/>
      <c r="CL18" s="118"/>
      <c r="CM18" s="118"/>
      <c r="CN18" s="118"/>
      <c r="CO18" s="118"/>
    </row>
    <row r="19" spans="1:93" s="124" customFormat="1" x14ac:dyDescent="0.3">
      <c r="A19" s="279" t="s">
        <v>274</v>
      </c>
      <c r="B19" s="279" t="s">
        <v>278</v>
      </c>
      <c r="C19" s="279" t="s">
        <v>288</v>
      </c>
      <c r="D19" s="122">
        <v>6</v>
      </c>
      <c r="E19" s="122">
        <v>150</v>
      </c>
      <c r="F19" s="122">
        <v>11</v>
      </c>
      <c r="G19" s="122">
        <v>430</v>
      </c>
      <c r="H19" s="122">
        <v>65</v>
      </c>
      <c r="I19" s="122">
        <v>770</v>
      </c>
      <c r="J19" s="122">
        <v>595</v>
      </c>
      <c r="K19" s="122">
        <v>290</v>
      </c>
      <c r="L19" s="122">
        <v>300</v>
      </c>
      <c r="M19" s="122">
        <v>260</v>
      </c>
      <c r="N19" s="122"/>
      <c r="O19" s="122"/>
      <c r="P19" s="122">
        <v>560</v>
      </c>
      <c r="Q19" s="122">
        <v>555</v>
      </c>
      <c r="R19" s="122">
        <v>540</v>
      </c>
      <c r="S19" s="122"/>
      <c r="T19" s="122"/>
      <c r="U19" s="122"/>
      <c r="V19" s="122">
        <v>255</v>
      </c>
      <c r="W19" s="122">
        <v>265</v>
      </c>
      <c r="X19" s="122">
        <v>260</v>
      </c>
      <c r="Y19" s="122"/>
      <c r="Z19" s="122"/>
      <c r="AA19" s="122">
        <v>490</v>
      </c>
      <c r="AB19" s="122">
        <v>490</v>
      </c>
      <c r="AC19" s="122">
        <v>490</v>
      </c>
      <c r="AD19" s="122"/>
      <c r="AE19" s="122"/>
      <c r="AF19" s="122" t="s">
        <v>165</v>
      </c>
      <c r="AG19" s="122" t="s">
        <v>69</v>
      </c>
      <c r="AH19" s="122">
        <v>290</v>
      </c>
      <c r="AI19" s="122">
        <v>55</v>
      </c>
      <c r="AJ19" s="122" t="s">
        <v>77</v>
      </c>
      <c r="AK19" s="122">
        <v>130</v>
      </c>
      <c r="AL19" s="122" t="s">
        <v>79</v>
      </c>
      <c r="AM19" s="122" t="s">
        <v>166</v>
      </c>
      <c r="AN19" s="122"/>
      <c r="AO19" s="122"/>
      <c r="AP19" s="122"/>
      <c r="AQ19" s="122"/>
      <c r="AR19" s="122"/>
      <c r="AS19" s="122"/>
      <c r="AT19" s="122">
        <v>465</v>
      </c>
      <c r="AU19" s="122">
        <v>180</v>
      </c>
      <c r="AV19" s="123" t="s">
        <v>89</v>
      </c>
      <c r="AW19" s="122"/>
      <c r="AX19" s="122">
        <v>250</v>
      </c>
      <c r="AY19" s="122" t="s">
        <v>67</v>
      </c>
      <c r="AZ19" s="122">
        <v>510</v>
      </c>
      <c r="BA19" s="122" t="s">
        <v>77</v>
      </c>
      <c r="BB19" s="122">
        <v>545</v>
      </c>
      <c r="BC19" s="122" t="s">
        <v>78</v>
      </c>
      <c r="BD19" s="122" t="s">
        <v>95</v>
      </c>
      <c r="BE19" s="122" t="s">
        <v>102</v>
      </c>
      <c r="BF19" s="122" t="s">
        <v>106</v>
      </c>
      <c r="BG19" s="122">
        <v>53.9</v>
      </c>
      <c r="BH19" s="122">
        <v>39</v>
      </c>
      <c r="BI19" s="122">
        <v>45</v>
      </c>
      <c r="BJ19" s="122">
        <v>130</v>
      </c>
      <c r="BK19" s="122">
        <v>5</v>
      </c>
      <c r="BL19" s="122" t="s">
        <v>79</v>
      </c>
      <c r="BM19" s="122">
        <v>49</v>
      </c>
      <c r="BN19" s="122">
        <v>39</v>
      </c>
      <c r="BO19" s="122">
        <v>230</v>
      </c>
      <c r="BP19" s="122">
        <v>130</v>
      </c>
      <c r="BQ19" s="122">
        <v>10</v>
      </c>
      <c r="BR19" s="122" t="s">
        <v>79</v>
      </c>
      <c r="BS19" s="203">
        <v>275</v>
      </c>
      <c r="BT19" s="122">
        <v>1070</v>
      </c>
      <c r="BU19" s="122">
        <v>925</v>
      </c>
      <c r="BV19" s="123" t="s">
        <v>121</v>
      </c>
      <c r="BW19" s="122"/>
      <c r="BX19" s="122">
        <v>0</v>
      </c>
      <c r="BY19" s="122" t="s">
        <v>270</v>
      </c>
      <c r="BZ19" s="122">
        <v>603</v>
      </c>
      <c r="CA19" s="122" t="s">
        <v>77</v>
      </c>
      <c r="CB19" s="122">
        <v>542</v>
      </c>
      <c r="CC19" s="122" t="s">
        <v>78</v>
      </c>
      <c r="CD19" s="122">
        <v>130</v>
      </c>
      <c r="CE19" s="122">
        <v>215</v>
      </c>
      <c r="CF19" s="122">
        <v>180</v>
      </c>
      <c r="CG19" s="122">
        <v>0</v>
      </c>
      <c r="CH19" s="122" t="s">
        <v>270</v>
      </c>
      <c r="CI19" s="122">
        <v>84</v>
      </c>
      <c r="CJ19" s="122">
        <v>150</v>
      </c>
      <c r="CK19" s="122">
        <v>254</v>
      </c>
      <c r="CL19" s="122">
        <v>680</v>
      </c>
      <c r="CM19" s="122">
        <v>65</v>
      </c>
      <c r="CN19" s="122">
        <v>150</v>
      </c>
      <c r="CO19" s="122">
        <v>590</v>
      </c>
    </row>
    <row r="20" spans="1:93" s="124" customFormat="1" x14ac:dyDescent="0.3">
      <c r="A20" s="279"/>
      <c r="B20" s="279"/>
      <c r="C20" s="279"/>
      <c r="D20" s="122">
        <v>5</v>
      </c>
      <c r="E20" s="122">
        <v>0</v>
      </c>
      <c r="F20" s="122">
        <v>14</v>
      </c>
      <c r="G20" s="122">
        <v>340</v>
      </c>
      <c r="H20" s="122">
        <v>65</v>
      </c>
      <c r="I20" s="122">
        <v>600</v>
      </c>
      <c r="J20" s="122">
        <v>490</v>
      </c>
      <c r="K20" s="122">
        <v>240</v>
      </c>
      <c r="L20" s="122">
        <v>235</v>
      </c>
      <c r="M20" s="122">
        <v>230</v>
      </c>
      <c r="N20" s="122"/>
      <c r="O20" s="122"/>
      <c r="P20" s="122">
        <v>345</v>
      </c>
      <c r="Q20" s="122">
        <v>340</v>
      </c>
      <c r="R20" s="122">
        <v>520</v>
      </c>
      <c r="S20" s="122"/>
      <c r="T20" s="122"/>
      <c r="U20" s="122"/>
      <c r="V20" s="122">
        <v>230</v>
      </c>
      <c r="W20" s="122">
        <v>235</v>
      </c>
      <c r="X20" s="122">
        <v>235</v>
      </c>
      <c r="Y20" s="122"/>
      <c r="Z20" s="122"/>
      <c r="AA20" s="122"/>
      <c r="AB20" s="122"/>
      <c r="AC20" s="122"/>
      <c r="AD20" s="122"/>
      <c r="AE20" s="122" t="s">
        <v>165</v>
      </c>
      <c r="AF20" s="122" t="s">
        <v>165</v>
      </c>
      <c r="AG20" s="122" t="s">
        <v>69</v>
      </c>
      <c r="AH20" s="122">
        <v>200</v>
      </c>
      <c r="AI20" s="122">
        <v>150</v>
      </c>
      <c r="AJ20" s="122" t="s">
        <v>77</v>
      </c>
      <c r="AK20" s="122">
        <v>120</v>
      </c>
      <c r="AL20" s="122" t="s">
        <v>79</v>
      </c>
      <c r="AM20" s="122" t="s">
        <v>166</v>
      </c>
      <c r="AN20" s="122"/>
      <c r="AO20" s="122"/>
      <c r="AP20" s="122"/>
      <c r="AQ20" s="122"/>
      <c r="AR20" s="122"/>
      <c r="AS20" s="122"/>
      <c r="AT20" s="122">
        <v>330</v>
      </c>
      <c r="AU20" s="122">
        <v>170</v>
      </c>
      <c r="AV20" s="123" t="s">
        <v>89</v>
      </c>
      <c r="AW20" s="122"/>
      <c r="AX20" s="122">
        <v>215</v>
      </c>
      <c r="AY20" s="122" t="s">
        <v>67</v>
      </c>
      <c r="AZ20" s="122">
        <v>565</v>
      </c>
      <c r="BA20" s="122" t="s">
        <v>77</v>
      </c>
      <c r="BB20" s="122">
        <v>535</v>
      </c>
      <c r="BC20" s="122" t="s">
        <v>78</v>
      </c>
      <c r="BD20" s="122" t="s">
        <v>95</v>
      </c>
      <c r="BE20" s="122" t="s">
        <v>102</v>
      </c>
      <c r="BF20" s="122" t="s">
        <v>106</v>
      </c>
      <c r="BG20" s="122">
        <v>49</v>
      </c>
      <c r="BH20" s="122">
        <v>39</v>
      </c>
      <c r="BI20" s="122">
        <v>155</v>
      </c>
      <c r="BJ20" s="122">
        <v>155</v>
      </c>
      <c r="BK20" s="122">
        <v>25</v>
      </c>
      <c r="BL20" s="122" t="s">
        <v>79</v>
      </c>
      <c r="BM20" s="122">
        <v>49</v>
      </c>
      <c r="BN20" s="122">
        <v>39</v>
      </c>
      <c r="BO20" s="122">
        <v>142</v>
      </c>
      <c r="BP20" s="122">
        <v>160</v>
      </c>
      <c r="BQ20" s="122">
        <v>30</v>
      </c>
      <c r="BR20" s="122" t="s">
        <v>79</v>
      </c>
      <c r="BS20" s="203">
        <v>300</v>
      </c>
      <c r="BT20" s="122">
        <v>960</v>
      </c>
      <c r="BU20" s="122">
        <v>940</v>
      </c>
      <c r="BV20" s="123" t="s">
        <v>121</v>
      </c>
      <c r="BW20" s="122"/>
      <c r="BX20" s="122">
        <v>0</v>
      </c>
      <c r="BY20" s="122" t="s">
        <v>270</v>
      </c>
      <c r="BZ20" s="122">
        <v>625</v>
      </c>
      <c r="CA20" s="122" t="s">
        <v>77</v>
      </c>
      <c r="CB20" s="122">
        <v>523</v>
      </c>
      <c r="CC20" s="122" t="s">
        <v>78</v>
      </c>
      <c r="CD20" s="122">
        <v>195</v>
      </c>
      <c r="CE20" s="122">
        <v>235</v>
      </c>
      <c r="CF20" s="122">
        <v>135</v>
      </c>
      <c r="CG20" s="122">
        <v>0</v>
      </c>
      <c r="CH20" s="122" t="s">
        <v>270</v>
      </c>
      <c r="CI20" s="122"/>
      <c r="CJ20" s="122"/>
      <c r="CK20" s="122"/>
      <c r="CL20" s="122"/>
      <c r="CM20" s="122"/>
      <c r="CN20" s="122"/>
      <c r="CO20" s="122"/>
    </row>
    <row r="21" spans="1:93" s="121" customFormat="1" x14ac:dyDescent="0.3">
      <c r="A21" s="273" t="s">
        <v>274</v>
      </c>
      <c r="B21" s="273" t="s">
        <v>306</v>
      </c>
      <c r="C21" s="273" t="s">
        <v>307</v>
      </c>
      <c r="D21" s="118">
        <v>6</v>
      </c>
      <c r="E21" s="119">
        <v>230</v>
      </c>
      <c r="F21" s="118">
        <v>15</v>
      </c>
      <c r="G21" s="118">
        <v>415</v>
      </c>
      <c r="H21" s="119">
        <v>74</v>
      </c>
      <c r="I21" s="119">
        <v>590</v>
      </c>
      <c r="J21" s="119">
        <v>560</v>
      </c>
      <c r="K21" s="118">
        <v>305</v>
      </c>
      <c r="L21" s="118">
        <v>330</v>
      </c>
      <c r="M21" s="118">
        <v>355</v>
      </c>
      <c r="N21" s="118"/>
      <c r="O21" s="118"/>
      <c r="P21" s="119">
        <v>440</v>
      </c>
      <c r="Q21" s="119">
        <v>525</v>
      </c>
      <c r="R21" s="119">
        <v>495</v>
      </c>
      <c r="S21" s="119"/>
      <c r="T21" s="119"/>
      <c r="U21" s="118">
        <v>220</v>
      </c>
      <c r="V21" s="118">
        <v>265</v>
      </c>
      <c r="W21" s="118">
        <v>260</v>
      </c>
      <c r="X21" s="118">
        <v>235</v>
      </c>
      <c r="Y21" s="118"/>
      <c r="Z21" s="119">
        <v>405</v>
      </c>
      <c r="AA21" s="119">
        <v>430</v>
      </c>
      <c r="AB21" s="119">
        <v>460</v>
      </c>
      <c r="AC21" s="119">
        <v>455</v>
      </c>
      <c r="AD21" s="119"/>
      <c r="AE21" s="118"/>
      <c r="AF21" s="118" t="s">
        <v>165</v>
      </c>
      <c r="AG21" s="118" t="s">
        <v>70</v>
      </c>
      <c r="AH21" s="118">
        <v>265</v>
      </c>
      <c r="AI21" s="118">
        <v>10</v>
      </c>
      <c r="AJ21" s="118" t="s">
        <v>77</v>
      </c>
      <c r="AK21" s="118">
        <v>70</v>
      </c>
      <c r="AL21" s="118" t="s">
        <v>79</v>
      </c>
      <c r="AM21" s="119" t="s">
        <v>166</v>
      </c>
      <c r="AN21" s="119"/>
      <c r="AO21" s="119"/>
      <c r="AP21" s="119"/>
      <c r="AQ21" s="119"/>
      <c r="AR21" s="119"/>
      <c r="AS21" s="119"/>
      <c r="AT21" s="118">
        <v>445</v>
      </c>
      <c r="AU21" s="118">
        <v>130</v>
      </c>
      <c r="AV21" s="120" t="s">
        <v>90</v>
      </c>
      <c r="AW21" s="119"/>
      <c r="AX21" s="119">
        <v>250</v>
      </c>
      <c r="AY21" s="119" t="s">
        <v>67</v>
      </c>
      <c r="AZ21" s="119">
        <v>520</v>
      </c>
      <c r="BA21" s="119" t="s">
        <v>77</v>
      </c>
      <c r="BB21" s="119">
        <v>555</v>
      </c>
      <c r="BC21" s="119" t="s">
        <v>78</v>
      </c>
      <c r="BD21" s="118" t="s">
        <v>95</v>
      </c>
      <c r="BE21" s="118" t="s">
        <v>102</v>
      </c>
      <c r="BF21" s="118" t="s">
        <v>106</v>
      </c>
      <c r="BG21" s="119">
        <v>56.5</v>
      </c>
      <c r="BH21" s="119">
        <v>0</v>
      </c>
      <c r="BI21" s="119">
        <v>140</v>
      </c>
      <c r="BJ21" s="119">
        <v>100</v>
      </c>
      <c r="BK21" s="119">
        <v>30</v>
      </c>
      <c r="BL21" s="119" t="s">
        <v>79</v>
      </c>
      <c r="BM21" s="118">
        <v>56.5</v>
      </c>
      <c r="BN21" s="118">
        <v>0</v>
      </c>
      <c r="BO21" s="118">
        <v>140</v>
      </c>
      <c r="BP21" s="118">
        <v>100</v>
      </c>
      <c r="BQ21" s="118">
        <v>20</v>
      </c>
      <c r="BR21" s="118" t="s">
        <v>79</v>
      </c>
      <c r="BS21" s="201">
        <v>280</v>
      </c>
      <c r="BT21" s="119">
        <v>1185</v>
      </c>
      <c r="BU21" s="119">
        <v>1020</v>
      </c>
      <c r="BV21" s="120" t="s">
        <v>51</v>
      </c>
      <c r="BW21" s="119"/>
      <c r="BX21" s="119">
        <v>0</v>
      </c>
      <c r="BY21" s="119" t="s">
        <v>270</v>
      </c>
      <c r="BZ21" s="119">
        <v>150</v>
      </c>
      <c r="CA21" s="119" t="s">
        <v>77</v>
      </c>
      <c r="CB21" s="119">
        <v>170</v>
      </c>
      <c r="CC21" s="119" t="s">
        <v>78</v>
      </c>
      <c r="CD21" s="118">
        <v>200</v>
      </c>
      <c r="CE21" s="118">
        <v>185</v>
      </c>
      <c r="CF21" s="118">
        <v>120</v>
      </c>
      <c r="CG21" s="118">
        <v>0</v>
      </c>
      <c r="CH21" s="118" t="s">
        <v>270</v>
      </c>
      <c r="CI21" s="118">
        <v>74</v>
      </c>
      <c r="CJ21" s="118">
        <v>150</v>
      </c>
      <c r="CK21" s="118">
        <v>200</v>
      </c>
      <c r="CL21" s="118">
        <v>590</v>
      </c>
      <c r="CM21" s="118">
        <v>87</v>
      </c>
      <c r="CN21" s="118">
        <v>150</v>
      </c>
      <c r="CO21" s="118">
        <v>685</v>
      </c>
    </row>
    <row r="22" spans="1:93" s="121" customFormat="1" x14ac:dyDescent="0.3">
      <c r="A22" s="273"/>
      <c r="B22" s="273"/>
      <c r="C22" s="273"/>
      <c r="D22" s="118">
        <v>5</v>
      </c>
      <c r="E22" s="119">
        <v>235</v>
      </c>
      <c r="F22" s="118">
        <v>9</v>
      </c>
      <c r="G22" s="118">
        <v>410</v>
      </c>
      <c r="H22" s="119">
        <v>71</v>
      </c>
      <c r="I22" s="119">
        <v>540</v>
      </c>
      <c r="J22" s="119">
        <v>450</v>
      </c>
      <c r="K22" s="118">
        <v>230</v>
      </c>
      <c r="L22" s="118">
        <v>230</v>
      </c>
      <c r="M22" s="118">
        <v>190</v>
      </c>
      <c r="N22" s="118"/>
      <c r="O22" s="118"/>
      <c r="P22" s="119">
        <v>230</v>
      </c>
      <c r="Q22" s="119">
        <v>330</v>
      </c>
      <c r="R22" s="119">
        <v>300</v>
      </c>
      <c r="S22" s="119"/>
      <c r="T22" s="119"/>
      <c r="U22" s="118"/>
      <c r="V22" s="118">
        <v>245</v>
      </c>
      <c r="W22" s="118">
        <v>240</v>
      </c>
      <c r="X22" s="118"/>
      <c r="Y22" s="118"/>
      <c r="Z22" s="119"/>
      <c r="AA22" s="119"/>
      <c r="AB22" s="119"/>
      <c r="AC22" s="119"/>
      <c r="AD22" s="119"/>
      <c r="AE22" s="118" t="s">
        <v>165</v>
      </c>
      <c r="AF22" s="118" t="s">
        <v>165</v>
      </c>
      <c r="AG22" s="118" t="s">
        <v>69</v>
      </c>
      <c r="AH22" s="118">
        <v>245</v>
      </c>
      <c r="AI22" s="118">
        <v>100</v>
      </c>
      <c r="AJ22" s="118" t="s">
        <v>77</v>
      </c>
      <c r="AK22" s="118">
        <v>120</v>
      </c>
      <c r="AL22" s="118" t="s">
        <v>79</v>
      </c>
      <c r="AM22" s="119" t="s">
        <v>166</v>
      </c>
      <c r="AN22" s="119"/>
      <c r="AO22" s="119"/>
      <c r="AP22" s="119"/>
      <c r="AQ22" s="119"/>
      <c r="AR22" s="119"/>
      <c r="AS22" s="119"/>
      <c r="AT22" s="118">
        <v>455</v>
      </c>
      <c r="AU22" s="118">
        <v>150</v>
      </c>
      <c r="AV22" s="120" t="s">
        <v>69</v>
      </c>
      <c r="AW22" s="119"/>
      <c r="AX22" s="119">
        <v>230</v>
      </c>
      <c r="AY22" s="119" t="s">
        <v>67</v>
      </c>
      <c r="AZ22" s="119">
        <v>350</v>
      </c>
      <c r="BA22" s="119" t="s">
        <v>77</v>
      </c>
      <c r="BB22" s="119">
        <v>505</v>
      </c>
      <c r="BC22" s="119" t="s">
        <v>78</v>
      </c>
      <c r="BD22" s="118" t="s">
        <v>95</v>
      </c>
      <c r="BE22" s="118" t="s">
        <v>102</v>
      </c>
      <c r="BF22" s="118" t="s">
        <v>106</v>
      </c>
      <c r="BG22" s="119"/>
      <c r="BH22" s="119"/>
      <c r="BI22" s="119"/>
      <c r="BJ22" s="119"/>
      <c r="BK22" s="119"/>
      <c r="BL22" s="119"/>
      <c r="BM22" s="118"/>
      <c r="BN22" s="118"/>
      <c r="BO22" s="118"/>
      <c r="BP22" s="118"/>
      <c r="BQ22" s="118"/>
      <c r="BR22" s="118"/>
      <c r="BS22" s="201"/>
      <c r="BT22" s="119">
        <v>1120</v>
      </c>
      <c r="BU22" s="119">
        <v>950</v>
      </c>
      <c r="BV22" s="120" t="s">
        <v>51</v>
      </c>
      <c r="BW22" s="119"/>
      <c r="BX22" s="119">
        <v>0</v>
      </c>
      <c r="BY22" s="119" t="s">
        <v>270</v>
      </c>
      <c r="BZ22" s="119">
        <v>155</v>
      </c>
      <c r="CA22" s="119" t="s">
        <v>77</v>
      </c>
      <c r="CB22" s="119">
        <v>110</v>
      </c>
      <c r="CC22" s="119" t="s">
        <v>78</v>
      </c>
      <c r="CD22" s="118">
        <v>180</v>
      </c>
      <c r="CE22" s="118">
        <v>235</v>
      </c>
      <c r="CF22" s="118">
        <v>95</v>
      </c>
      <c r="CG22" s="118">
        <v>0</v>
      </c>
      <c r="CH22" s="118" t="s">
        <v>270</v>
      </c>
      <c r="CI22" s="118"/>
      <c r="CJ22" s="118"/>
      <c r="CK22" s="118"/>
      <c r="CL22" s="118"/>
      <c r="CM22" s="118"/>
      <c r="CN22" s="118"/>
      <c r="CO22" s="118"/>
    </row>
    <row r="23" spans="1:93" s="124" customFormat="1" x14ac:dyDescent="0.3">
      <c r="A23" s="272" t="s">
        <v>274</v>
      </c>
      <c r="B23" s="272" t="s">
        <v>280</v>
      </c>
      <c r="C23" s="272" t="s">
        <v>290</v>
      </c>
      <c r="D23" s="125">
        <v>6</v>
      </c>
      <c r="E23" s="125">
        <v>250</v>
      </c>
      <c r="F23" s="125">
        <v>17</v>
      </c>
      <c r="G23" s="125">
        <v>400</v>
      </c>
      <c r="H23" s="125">
        <v>71</v>
      </c>
      <c r="I23" s="125">
        <v>662</v>
      </c>
      <c r="J23" s="125"/>
      <c r="K23" s="125">
        <v>305</v>
      </c>
      <c r="L23" s="125">
        <v>310</v>
      </c>
      <c r="M23" s="125">
        <v>325</v>
      </c>
      <c r="N23" s="125"/>
      <c r="O23" s="125"/>
      <c r="P23" s="125">
        <v>515</v>
      </c>
      <c r="Q23" s="125">
        <v>545</v>
      </c>
      <c r="R23" s="125">
        <v>565</v>
      </c>
      <c r="S23" s="125"/>
      <c r="T23" s="125"/>
      <c r="U23" s="125">
        <v>265</v>
      </c>
      <c r="V23" s="125">
        <v>295</v>
      </c>
      <c r="W23" s="125">
        <v>295</v>
      </c>
      <c r="X23" s="125">
        <v>270</v>
      </c>
      <c r="Y23" s="125"/>
      <c r="Z23" s="125">
        <v>310</v>
      </c>
      <c r="AA23" s="125">
        <v>530</v>
      </c>
      <c r="AB23" s="125">
        <v>520</v>
      </c>
      <c r="AC23" s="125">
        <v>515</v>
      </c>
      <c r="AD23" s="125"/>
      <c r="AE23" s="125"/>
      <c r="AF23" s="125" t="s">
        <v>165</v>
      </c>
      <c r="AG23" s="125" t="s">
        <v>70</v>
      </c>
      <c r="AH23" s="125">
        <v>270</v>
      </c>
      <c r="AI23" s="125">
        <v>30</v>
      </c>
      <c r="AJ23" s="125" t="s">
        <v>77</v>
      </c>
      <c r="AK23" s="125">
        <v>55</v>
      </c>
      <c r="AL23" s="125" t="s">
        <v>79</v>
      </c>
      <c r="AM23" s="125" t="s">
        <v>166</v>
      </c>
      <c r="AN23" s="125"/>
      <c r="AO23" s="125"/>
      <c r="AP23" s="125"/>
      <c r="AQ23" s="125"/>
      <c r="AR23" s="125"/>
      <c r="AS23" s="125"/>
      <c r="AT23" s="125">
        <v>490</v>
      </c>
      <c r="AU23" s="125">
        <v>95</v>
      </c>
      <c r="AV23" s="126" t="s">
        <v>89</v>
      </c>
      <c r="AW23" s="125"/>
      <c r="AX23" s="125">
        <v>205</v>
      </c>
      <c r="AY23" s="125" t="s">
        <v>67</v>
      </c>
      <c r="AZ23" s="125">
        <v>425</v>
      </c>
      <c r="BA23" s="125" t="s">
        <v>77</v>
      </c>
      <c r="BB23" s="125">
        <v>590</v>
      </c>
      <c r="BC23" s="125" t="s">
        <v>78</v>
      </c>
      <c r="BD23" s="125" t="s">
        <v>95</v>
      </c>
      <c r="BE23" s="125" t="s">
        <v>102</v>
      </c>
      <c r="BF23" s="125" t="s">
        <v>106</v>
      </c>
      <c r="BG23" s="125">
        <v>38.6</v>
      </c>
      <c r="BH23" s="125">
        <v>-21</v>
      </c>
      <c r="BI23" s="125">
        <v>130</v>
      </c>
      <c r="BJ23" s="125">
        <v>100</v>
      </c>
      <c r="BK23" s="125">
        <v>60</v>
      </c>
      <c r="BL23" s="125" t="s">
        <v>78</v>
      </c>
      <c r="BM23" s="125">
        <v>38.6</v>
      </c>
      <c r="BN23" s="125">
        <v>-12</v>
      </c>
      <c r="BO23" s="125">
        <v>135</v>
      </c>
      <c r="BP23" s="125">
        <v>105</v>
      </c>
      <c r="BQ23" s="125">
        <v>30</v>
      </c>
      <c r="BR23" s="125" t="s">
        <v>78</v>
      </c>
      <c r="BS23" s="200">
        <v>265</v>
      </c>
      <c r="BT23" s="125">
        <v>915</v>
      </c>
      <c r="BU23" s="125" t="s">
        <v>326</v>
      </c>
      <c r="BV23" s="126" t="s">
        <v>121</v>
      </c>
      <c r="BW23" s="125"/>
      <c r="BX23" s="125">
        <v>0</v>
      </c>
      <c r="BY23" s="125" t="s">
        <v>270</v>
      </c>
      <c r="BZ23" s="125">
        <v>490</v>
      </c>
      <c r="CA23" s="125" t="s">
        <v>77</v>
      </c>
      <c r="CB23" s="125">
        <v>570</v>
      </c>
      <c r="CC23" s="125" t="s">
        <v>78</v>
      </c>
      <c r="CD23" s="125">
        <v>120</v>
      </c>
      <c r="CE23" s="125">
        <v>280</v>
      </c>
      <c r="CF23" s="125">
        <v>150</v>
      </c>
      <c r="CG23" s="125">
        <v>0</v>
      </c>
      <c r="CH23" s="125" t="s">
        <v>270</v>
      </c>
      <c r="CI23" s="125"/>
      <c r="CJ23" s="125"/>
      <c r="CK23" s="125"/>
      <c r="CL23" s="125"/>
      <c r="CM23" s="125"/>
      <c r="CN23" s="125"/>
      <c r="CO23" s="125"/>
    </row>
    <row r="24" spans="1:93" s="124" customFormat="1" x14ac:dyDescent="0.3">
      <c r="A24" s="279"/>
      <c r="B24" s="279"/>
      <c r="C24" s="279"/>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3"/>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203">
        <v>425</v>
      </c>
      <c r="BT24" s="122"/>
      <c r="BU24" s="122"/>
      <c r="BV24" s="123"/>
      <c r="BW24" s="122"/>
      <c r="BX24" s="122"/>
      <c r="BY24" s="122"/>
      <c r="BZ24" s="122"/>
      <c r="CA24" s="122"/>
      <c r="CB24" s="122"/>
      <c r="CC24" s="122"/>
      <c r="CD24" s="122"/>
      <c r="CE24" s="122"/>
      <c r="CF24" s="122"/>
      <c r="CG24" s="122"/>
      <c r="CH24" s="122"/>
      <c r="CI24" s="122"/>
      <c r="CJ24" s="122"/>
      <c r="CK24" s="122"/>
      <c r="CL24" s="122"/>
      <c r="CM24" s="122"/>
      <c r="CN24" s="122"/>
      <c r="CO24" s="122"/>
    </row>
    <row r="25" spans="1:93" s="121" customFormat="1" x14ac:dyDescent="0.3">
      <c r="A25" s="273" t="s">
        <v>274</v>
      </c>
      <c r="B25" s="273" t="s">
        <v>280</v>
      </c>
      <c r="C25" s="273" t="s">
        <v>290</v>
      </c>
      <c r="D25" s="118">
        <v>6</v>
      </c>
      <c r="E25" s="119">
        <v>245</v>
      </c>
      <c r="F25" s="118">
        <v>11</v>
      </c>
      <c r="G25" s="118">
        <v>400</v>
      </c>
      <c r="H25" s="119">
        <v>74</v>
      </c>
      <c r="I25" s="119">
        <v>665</v>
      </c>
      <c r="J25" s="119"/>
      <c r="K25" s="118">
        <v>300</v>
      </c>
      <c r="L25" s="118">
        <v>304</v>
      </c>
      <c r="M25" s="118">
        <v>323</v>
      </c>
      <c r="N25" s="118"/>
      <c r="O25" s="118"/>
      <c r="P25" s="119">
        <v>525</v>
      </c>
      <c r="Q25" s="119">
        <v>545</v>
      </c>
      <c r="R25" s="119">
        <v>570</v>
      </c>
      <c r="S25" s="119"/>
      <c r="T25" s="119"/>
      <c r="U25" s="118">
        <v>265</v>
      </c>
      <c r="V25" s="118">
        <v>290</v>
      </c>
      <c r="W25" s="118">
        <v>285</v>
      </c>
      <c r="X25" s="118">
        <v>280</v>
      </c>
      <c r="Y25" s="118"/>
      <c r="Z25" s="119">
        <v>320</v>
      </c>
      <c r="AA25" s="119">
        <v>520</v>
      </c>
      <c r="AB25" s="119">
        <v>520</v>
      </c>
      <c r="AC25" s="119">
        <v>510</v>
      </c>
      <c r="AD25" s="119"/>
      <c r="AE25" s="118"/>
      <c r="AF25" s="118" t="s">
        <v>165</v>
      </c>
      <c r="AG25" s="118" t="s">
        <v>70</v>
      </c>
      <c r="AH25" s="118">
        <v>270</v>
      </c>
      <c r="AI25" s="118">
        <v>30</v>
      </c>
      <c r="AJ25" s="118" t="s">
        <v>77</v>
      </c>
      <c r="AK25" s="118">
        <v>35</v>
      </c>
      <c r="AL25" s="118" t="s">
        <v>79</v>
      </c>
      <c r="AM25" s="119" t="s">
        <v>166</v>
      </c>
      <c r="AN25" s="119"/>
      <c r="AO25" s="119"/>
      <c r="AP25" s="119"/>
      <c r="AQ25" s="119"/>
      <c r="AR25" s="119"/>
      <c r="AS25" s="119"/>
      <c r="AT25" s="118">
        <v>485</v>
      </c>
      <c r="AU25" s="118">
        <v>130</v>
      </c>
      <c r="AV25" s="120" t="s">
        <v>89</v>
      </c>
      <c r="AW25" s="119"/>
      <c r="AX25" s="119">
        <v>210</v>
      </c>
      <c r="AY25" s="119" t="s">
        <v>67</v>
      </c>
      <c r="AZ25" s="119">
        <v>375</v>
      </c>
      <c r="BA25" s="119" t="s">
        <v>77</v>
      </c>
      <c r="BB25" s="119">
        <v>595</v>
      </c>
      <c r="BC25" s="119" t="s">
        <v>78</v>
      </c>
      <c r="BD25" s="118" t="s">
        <v>95</v>
      </c>
      <c r="BE25" s="118" t="s">
        <v>102</v>
      </c>
      <c r="BF25" s="118" t="s">
        <v>106</v>
      </c>
      <c r="BG25" s="119">
        <v>40.200000000000003</v>
      </c>
      <c r="BH25" s="119">
        <v>-26</v>
      </c>
      <c r="BI25" s="119">
        <v>125</v>
      </c>
      <c r="BJ25" s="119">
        <v>85</v>
      </c>
      <c r="BK25" s="119">
        <v>30</v>
      </c>
      <c r="BL25" s="119" t="s">
        <v>78</v>
      </c>
      <c r="BM25" s="118">
        <v>40.200000000000003</v>
      </c>
      <c r="BN25" s="118">
        <v>-16</v>
      </c>
      <c r="BO25" s="118">
        <v>130</v>
      </c>
      <c r="BP25" s="118">
        <v>95</v>
      </c>
      <c r="BQ25" s="118">
        <v>25</v>
      </c>
      <c r="BR25" s="118" t="s">
        <v>78</v>
      </c>
      <c r="BS25" s="118">
        <v>265</v>
      </c>
      <c r="BT25" s="119">
        <v>920</v>
      </c>
      <c r="BU25" s="119" t="s">
        <v>326</v>
      </c>
      <c r="BV25" s="120" t="s">
        <v>121</v>
      </c>
      <c r="BW25" s="119"/>
      <c r="BX25" s="119"/>
      <c r="BY25" s="119" t="s">
        <v>270</v>
      </c>
      <c r="BZ25" s="119">
        <v>490</v>
      </c>
      <c r="CA25" s="119" t="s">
        <v>77</v>
      </c>
      <c r="CB25" s="119">
        <v>600</v>
      </c>
      <c r="CC25" s="119" t="s">
        <v>78</v>
      </c>
      <c r="CD25" s="118">
        <v>145</v>
      </c>
      <c r="CE25" s="118">
        <v>260</v>
      </c>
      <c r="CF25" s="118">
        <v>150</v>
      </c>
      <c r="CG25" s="118">
        <v>0</v>
      </c>
      <c r="CH25" s="118" t="s">
        <v>270</v>
      </c>
      <c r="CI25" s="118"/>
      <c r="CJ25" s="118"/>
      <c r="CK25" s="118"/>
      <c r="CL25" s="118"/>
      <c r="CM25" s="118"/>
      <c r="CN25" s="118"/>
      <c r="CO25" s="118"/>
    </row>
    <row r="26" spans="1:93" s="121" customFormat="1" x14ac:dyDescent="0.3">
      <c r="A26" s="273"/>
      <c r="B26" s="273"/>
      <c r="C26" s="273"/>
      <c r="D26" s="118"/>
      <c r="E26" s="119"/>
      <c r="F26" s="118"/>
      <c r="G26" s="118"/>
      <c r="H26" s="119"/>
      <c r="I26" s="119"/>
      <c r="J26" s="119"/>
      <c r="K26" s="118"/>
      <c r="L26" s="118"/>
      <c r="M26" s="118"/>
      <c r="N26" s="118"/>
      <c r="O26" s="118"/>
      <c r="P26" s="119"/>
      <c r="Q26" s="119"/>
      <c r="R26" s="119"/>
      <c r="S26" s="119"/>
      <c r="T26" s="119"/>
      <c r="U26" s="118"/>
      <c r="V26" s="118"/>
      <c r="W26" s="118"/>
      <c r="X26" s="118"/>
      <c r="Y26" s="118"/>
      <c r="Z26" s="119"/>
      <c r="AA26" s="119"/>
      <c r="AB26" s="119"/>
      <c r="AC26" s="119"/>
      <c r="AD26" s="119"/>
      <c r="AE26" s="118"/>
      <c r="AF26" s="118"/>
      <c r="AG26" s="118"/>
      <c r="AH26" s="118"/>
      <c r="AI26" s="118"/>
      <c r="AJ26" s="118"/>
      <c r="AK26" s="118"/>
      <c r="AL26" s="118"/>
      <c r="AM26" s="119"/>
      <c r="AN26" s="119"/>
      <c r="AO26" s="119"/>
      <c r="AP26" s="119"/>
      <c r="AQ26" s="119"/>
      <c r="AR26" s="119"/>
      <c r="AS26" s="119"/>
      <c r="AT26" s="118"/>
      <c r="AU26" s="118"/>
      <c r="AV26" s="120"/>
      <c r="AW26" s="119"/>
      <c r="AX26" s="119"/>
      <c r="AY26" s="119"/>
      <c r="AZ26" s="119"/>
      <c r="BA26" s="119"/>
      <c r="BB26" s="119"/>
      <c r="BC26" s="119"/>
      <c r="BD26" s="118"/>
      <c r="BE26" s="118"/>
      <c r="BF26" s="118"/>
      <c r="BG26" s="119"/>
      <c r="BH26" s="119"/>
      <c r="BI26" s="119"/>
      <c r="BJ26" s="119"/>
      <c r="BK26" s="119"/>
      <c r="BL26" s="119"/>
      <c r="BM26" s="118"/>
      <c r="BN26" s="118"/>
      <c r="BO26" s="118"/>
      <c r="BP26" s="118"/>
      <c r="BQ26" s="118"/>
      <c r="BR26" s="118"/>
      <c r="BS26" s="118"/>
      <c r="BT26" s="119"/>
      <c r="BU26" s="119"/>
      <c r="BV26" s="120"/>
      <c r="BW26" s="119"/>
      <c r="BX26" s="119"/>
      <c r="BY26" s="119"/>
      <c r="BZ26" s="119"/>
      <c r="CA26" s="119"/>
      <c r="CB26" s="119"/>
      <c r="CC26" s="119"/>
      <c r="CD26" s="118"/>
      <c r="CE26" s="118"/>
      <c r="CF26" s="118"/>
      <c r="CG26" s="118"/>
      <c r="CH26" s="118"/>
      <c r="CI26" s="118"/>
      <c r="CJ26" s="118"/>
      <c r="CK26" s="118"/>
      <c r="CL26" s="118"/>
      <c r="CM26" s="118"/>
      <c r="CN26" s="118"/>
      <c r="CO26" s="118"/>
    </row>
    <row r="27" spans="1:93" s="124" customFormat="1" x14ac:dyDescent="0.3">
      <c r="A27" s="279" t="s">
        <v>274</v>
      </c>
      <c r="B27" s="279" t="s">
        <v>321</v>
      </c>
      <c r="C27" s="279" t="s">
        <v>309</v>
      </c>
      <c r="D27" s="122">
        <v>6</v>
      </c>
      <c r="E27" s="122">
        <v>190</v>
      </c>
      <c r="F27" s="122">
        <v>14</v>
      </c>
      <c r="G27" s="122">
        <v>440</v>
      </c>
      <c r="H27" s="122">
        <v>75</v>
      </c>
      <c r="I27" s="122">
        <v>685</v>
      </c>
      <c r="J27" s="122">
        <v>605</v>
      </c>
      <c r="K27" s="122">
        <v>300</v>
      </c>
      <c r="L27" s="122">
        <v>315</v>
      </c>
      <c r="M27" s="122">
        <v>342</v>
      </c>
      <c r="N27" s="122"/>
      <c r="O27" s="122"/>
      <c r="P27" s="122">
        <v>355</v>
      </c>
      <c r="Q27" s="122">
        <v>520</v>
      </c>
      <c r="R27" s="122">
        <v>520</v>
      </c>
      <c r="S27" s="122"/>
      <c r="T27" s="122"/>
      <c r="U27" s="122">
        <v>290</v>
      </c>
      <c r="V27" s="122">
        <v>290</v>
      </c>
      <c r="W27" s="122">
        <v>290</v>
      </c>
      <c r="X27" s="122">
        <v>280</v>
      </c>
      <c r="Y27" s="122"/>
      <c r="Z27" s="122">
        <v>350</v>
      </c>
      <c r="AA27" s="122">
        <v>415</v>
      </c>
      <c r="AB27" s="122">
        <v>525</v>
      </c>
      <c r="AC27" s="122">
        <v>510</v>
      </c>
      <c r="AD27" s="122"/>
      <c r="AE27" s="122"/>
      <c r="AF27" s="122" t="s">
        <v>165</v>
      </c>
      <c r="AG27" s="122" t="s">
        <v>70</v>
      </c>
      <c r="AH27" s="122">
        <v>235</v>
      </c>
      <c r="AI27" s="122">
        <v>80</v>
      </c>
      <c r="AJ27" s="122" t="s">
        <v>77</v>
      </c>
      <c r="AK27" s="122">
        <v>140</v>
      </c>
      <c r="AL27" s="122" t="s">
        <v>79</v>
      </c>
      <c r="AM27" s="122" t="s">
        <v>166</v>
      </c>
      <c r="AN27" s="122"/>
      <c r="AO27" s="122"/>
      <c r="AP27" s="122"/>
      <c r="AQ27" s="122"/>
      <c r="AR27" s="122"/>
      <c r="AS27" s="122"/>
      <c r="AT27" s="122">
        <v>430</v>
      </c>
      <c r="AU27" s="122">
        <v>150</v>
      </c>
      <c r="AV27" s="123" t="s">
        <v>90</v>
      </c>
      <c r="AW27" s="122"/>
      <c r="AX27" s="122">
        <v>245</v>
      </c>
      <c r="AY27" s="122" t="s">
        <v>67</v>
      </c>
      <c r="AZ27" s="122">
        <v>175</v>
      </c>
      <c r="BA27" s="122" t="s">
        <v>77</v>
      </c>
      <c r="BB27" s="122">
        <v>700</v>
      </c>
      <c r="BC27" s="122" t="s">
        <v>78</v>
      </c>
      <c r="BD27" s="122" t="s">
        <v>95</v>
      </c>
      <c r="BE27" s="122" t="s">
        <v>102</v>
      </c>
      <c r="BF27" s="122" t="s">
        <v>106</v>
      </c>
      <c r="BG27" s="122"/>
      <c r="BH27" s="122"/>
      <c r="BI27" s="122">
        <v>135</v>
      </c>
      <c r="BJ27" s="122">
        <v>90</v>
      </c>
      <c r="BK27" s="122">
        <v>35</v>
      </c>
      <c r="BL27" s="122" t="s">
        <v>79</v>
      </c>
      <c r="BM27" s="122"/>
      <c r="BN27" s="122"/>
      <c r="BO27" s="122">
        <v>125</v>
      </c>
      <c r="BP27" s="122">
        <v>90</v>
      </c>
      <c r="BQ27" s="122">
        <v>35</v>
      </c>
      <c r="BR27" s="122" t="s">
        <v>79</v>
      </c>
      <c r="BS27" s="203">
        <v>260</v>
      </c>
      <c r="BT27" s="122">
        <v>1190</v>
      </c>
      <c r="BU27" s="122">
        <v>1060</v>
      </c>
      <c r="BV27" s="123" t="s">
        <v>51</v>
      </c>
      <c r="BW27" s="122"/>
      <c r="BX27" s="122">
        <v>0</v>
      </c>
      <c r="BY27" s="122" t="s">
        <v>270</v>
      </c>
      <c r="BZ27" s="122">
        <v>145</v>
      </c>
      <c r="CA27" s="122" t="s">
        <v>77</v>
      </c>
      <c r="CB27" s="122">
        <v>290</v>
      </c>
      <c r="CC27" s="122" t="s">
        <v>78</v>
      </c>
      <c r="CD27" s="122">
        <v>180</v>
      </c>
      <c r="CE27" s="122">
        <v>255</v>
      </c>
      <c r="CF27" s="122">
        <v>120</v>
      </c>
      <c r="CG27" s="122">
        <v>0</v>
      </c>
      <c r="CH27" s="122" t="s">
        <v>270</v>
      </c>
      <c r="CI27" s="122"/>
      <c r="CJ27" s="122"/>
      <c r="CK27" s="122"/>
      <c r="CL27" s="122"/>
      <c r="CM27" s="122"/>
      <c r="CN27" s="122"/>
      <c r="CO27" s="122"/>
    </row>
    <row r="28" spans="1:93" s="124" customFormat="1" x14ac:dyDescent="0.3">
      <c r="A28" s="279"/>
      <c r="B28" s="279"/>
      <c r="C28" s="279"/>
      <c r="D28" s="122">
        <v>5</v>
      </c>
      <c r="E28" s="122">
        <v>180</v>
      </c>
      <c r="F28" s="122">
        <v>12</v>
      </c>
      <c r="G28" s="122">
        <v>360</v>
      </c>
      <c r="H28" s="122">
        <v>71</v>
      </c>
      <c r="I28" s="122">
        <v>590</v>
      </c>
      <c r="J28" s="122">
        <v>485</v>
      </c>
      <c r="K28" s="122">
        <v>240</v>
      </c>
      <c r="L28" s="122">
        <v>240</v>
      </c>
      <c r="M28" s="122">
        <v>245</v>
      </c>
      <c r="N28" s="122"/>
      <c r="O28" s="122"/>
      <c r="P28" s="122"/>
      <c r="Q28" s="122"/>
      <c r="R28" s="122"/>
      <c r="S28" s="122"/>
      <c r="T28" s="122"/>
      <c r="U28" s="122">
        <v>195</v>
      </c>
      <c r="V28" s="122">
        <v>230</v>
      </c>
      <c r="W28" s="122">
        <v>255</v>
      </c>
      <c r="X28" s="122">
        <v>245</v>
      </c>
      <c r="Y28" s="122"/>
      <c r="Z28" s="122"/>
      <c r="AA28" s="122"/>
      <c r="AB28" s="122"/>
      <c r="AC28" s="122"/>
      <c r="AD28" s="122"/>
      <c r="AE28" s="122" t="s">
        <v>165</v>
      </c>
      <c r="AF28" s="122" t="s">
        <v>165</v>
      </c>
      <c r="AG28" s="122" t="s">
        <v>69</v>
      </c>
      <c r="AH28" s="122">
        <v>265</v>
      </c>
      <c r="AI28" s="122">
        <v>190</v>
      </c>
      <c r="AJ28" s="122" t="s">
        <v>77</v>
      </c>
      <c r="AK28" s="122">
        <v>90</v>
      </c>
      <c r="AL28" s="122" t="s">
        <v>79</v>
      </c>
      <c r="AM28" s="122" t="s">
        <v>166</v>
      </c>
      <c r="AN28" s="122"/>
      <c r="AO28" s="122"/>
      <c r="AP28" s="122"/>
      <c r="AQ28" s="122"/>
      <c r="AR28" s="122"/>
      <c r="AS28" s="122"/>
      <c r="AT28" s="122">
        <v>410</v>
      </c>
      <c r="AU28" s="122">
        <v>300</v>
      </c>
      <c r="AV28" s="123" t="s">
        <v>69</v>
      </c>
      <c r="AW28" s="122"/>
      <c r="AX28" s="122">
        <v>210</v>
      </c>
      <c r="AY28" s="122" t="s">
        <v>67</v>
      </c>
      <c r="AZ28" s="122">
        <v>335</v>
      </c>
      <c r="BA28" s="122" t="s">
        <v>77</v>
      </c>
      <c r="BB28" s="122">
        <v>560</v>
      </c>
      <c r="BC28" s="122" t="s">
        <v>78</v>
      </c>
      <c r="BD28" s="122" t="s">
        <v>95</v>
      </c>
      <c r="BE28" s="122" t="s">
        <v>102</v>
      </c>
      <c r="BF28" s="122" t="s">
        <v>106</v>
      </c>
      <c r="BG28" s="122"/>
      <c r="BH28" s="122"/>
      <c r="BI28" s="122"/>
      <c r="BJ28" s="122"/>
      <c r="BK28" s="122"/>
      <c r="BL28" s="122"/>
      <c r="BM28" s="122"/>
      <c r="BN28" s="122"/>
      <c r="BO28" s="122"/>
      <c r="BP28" s="122"/>
      <c r="BQ28" s="122"/>
      <c r="BR28" s="122"/>
      <c r="BS28" s="203">
        <v>510</v>
      </c>
      <c r="BT28" s="122">
        <v>950</v>
      </c>
      <c r="BU28" s="122">
        <v>830</v>
      </c>
      <c r="BV28" s="123" t="s">
        <v>51</v>
      </c>
      <c r="BW28" s="122"/>
      <c r="BX28" s="122">
        <v>0</v>
      </c>
      <c r="BY28" s="122" t="s">
        <v>270</v>
      </c>
      <c r="BZ28" s="122">
        <v>145</v>
      </c>
      <c r="CA28" s="122" t="s">
        <v>77</v>
      </c>
      <c r="CB28" s="122">
        <v>380</v>
      </c>
      <c r="CC28" s="122" t="s">
        <v>78</v>
      </c>
      <c r="CD28" s="122">
        <v>180</v>
      </c>
      <c r="CE28" s="122">
        <v>240</v>
      </c>
      <c r="CF28" s="122">
        <v>100</v>
      </c>
      <c r="CG28" s="122">
        <v>0</v>
      </c>
      <c r="CH28" s="122" t="s">
        <v>270</v>
      </c>
      <c r="CI28" s="122"/>
      <c r="CJ28" s="122"/>
      <c r="CK28" s="122"/>
      <c r="CL28" s="122"/>
      <c r="CM28" s="122"/>
      <c r="CN28" s="122"/>
      <c r="CO28" s="122"/>
    </row>
    <row r="29" spans="1:93" s="121" customFormat="1" x14ac:dyDescent="0.3">
      <c r="A29" s="273" t="s">
        <v>274</v>
      </c>
      <c r="B29" s="273" t="s">
        <v>284</v>
      </c>
      <c r="C29" s="273" t="s">
        <v>294</v>
      </c>
      <c r="D29" s="118">
        <v>6</v>
      </c>
      <c r="E29" s="119">
        <v>245</v>
      </c>
      <c r="F29" s="118">
        <v>19</v>
      </c>
      <c r="G29" s="118">
        <v>435</v>
      </c>
      <c r="H29" s="119">
        <v>71</v>
      </c>
      <c r="I29" s="119">
        <v>760</v>
      </c>
      <c r="J29" s="119">
        <v>600</v>
      </c>
      <c r="K29" s="118">
        <v>320</v>
      </c>
      <c r="L29" s="118">
        <v>330</v>
      </c>
      <c r="M29" s="118">
        <v>340</v>
      </c>
      <c r="N29" s="118"/>
      <c r="O29" s="118"/>
      <c r="P29" s="119">
        <v>505</v>
      </c>
      <c r="Q29" s="119">
        <v>525</v>
      </c>
      <c r="R29" s="119">
        <v>512</v>
      </c>
      <c r="S29" s="119"/>
      <c r="T29" s="119"/>
      <c r="U29" s="118">
        <v>335</v>
      </c>
      <c r="V29" s="118">
        <v>315</v>
      </c>
      <c r="W29" s="118">
        <v>405</v>
      </c>
      <c r="X29" s="118">
        <v>505</v>
      </c>
      <c r="Y29" s="118">
        <v>500</v>
      </c>
      <c r="Z29" s="119">
        <v>415</v>
      </c>
      <c r="AA29" s="119">
        <v>515</v>
      </c>
      <c r="AB29" s="119">
        <v>515</v>
      </c>
      <c r="AC29" s="119">
        <v>505</v>
      </c>
      <c r="AD29" s="119">
        <v>500</v>
      </c>
      <c r="AE29" s="118"/>
      <c r="AF29" s="118" t="s">
        <v>165</v>
      </c>
      <c r="AG29" s="118" t="s">
        <v>69</v>
      </c>
      <c r="AH29" s="118">
        <v>275</v>
      </c>
      <c r="AI29" s="118">
        <v>20</v>
      </c>
      <c r="AJ29" s="118" t="s">
        <v>77</v>
      </c>
      <c r="AK29" s="118">
        <v>70</v>
      </c>
      <c r="AL29" s="118" t="s">
        <v>79</v>
      </c>
      <c r="AM29" s="119" t="s">
        <v>166</v>
      </c>
      <c r="AN29" s="119"/>
      <c r="AO29" s="119"/>
      <c r="AP29" s="119"/>
      <c r="AQ29" s="119"/>
      <c r="AR29" s="119"/>
      <c r="AS29" s="119"/>
      <c r="AT29" s="118">
        <v>460</v>
      </c>
      <c r="AU29" s="118">
        <v>145</v>
      </c>
      <c r="AV29" s="120" t="s">
        <v>90</v>
      </c>
      <c r="AW29" s="119"/>
      <c r="AX29" s="119">
        <v>300</v>
      </c>
      <c r="AY29" s="119" t="s">
        <v>67</v>
      </c>
      <c r="AZ29" s="119">
        <v>305</v>
      </c>
      <c r="BA29" s="119" t="s">
        <v>77</v>
      </c>
      <c r="BB29" s="119">
        <v>615</v>
      </c>
      <c r="BC29" s="119" t="s">
        <v>78</v>
      </c>
      <c r="BD29" s="118" t="s">
        <v>95</v>
      </c>
      <c r="BE29" s="118" t="s">
        <v>102</v>
      </c>
      <c r="BF29" s="118" t="s">
        <v>106</v>
      </c>
      <c r="BG29" s="119">
        <v>40.799999999999997</v>
      </c>
      <c r="BH29" s="119">
        <v>36</v>
      </c>
      <c r="BI29" s="119">
        <v>145</v>
      </c>
      <c r="BJ29" s="119">
        <v>100</v>
      </c>
      <c r="BK29" s="119">
        <v>20</v>
      </c>
      <c r="BL29" s="119" t="s">
        <v>79</v>
      </c>
      <c r="BM29" s="118">
        <v>47.5</v>
      </c>
      <c r="BN29" s="118">
        <v>11</v>
      </c>
      <c r="BO29" s="118">
        <v>135</v>
      </c>
      <c r="BP29" s="118">
        <v>110</v>
      </c>
      <c r="BQ29" s="118">
        <v>25</v>
      </c>
      <c r="BR29" s="118" t="s">
        <v>79</v>
      </c>
      <c r="BS29" s="201">
        <v>275</v>
      </c>
      <c r="BT29" s="119">
        <v>1285</v>
      </c>
      <c r="BU29" s="119">
        <v>1210</v>
      </c>
      <c r="BV29" s="120" t="s">
        <v>122</v>
      </c>
      <c r="BW29" s="119"/>
      <c r="BX29" s="119">
        <v>0</v>
      </c>
      <c r="BY29" s="119" t="s">
        <v>270</v>
      </c>
      <c r="BZ29" s="119">
        <v>765</v>
      </c>
      <c r="CA29" s="119" t="s">
        <v>77</v>
      </c>
      <c r="CB29" s="119">
        <v>825</v>
      </c>
      <c r="CC29" s="119" t="s">
        <v>78</v>
      </c>
      <c r="CD29" s="118">
        <v>90</v>
      </c>
      <c r="CE29" s="118">
        <v>235</v>
      </c>
      <c r="CF29" s="118">
        <v>165</v>
      </c>
      <c r="CG29" s="118">
        <v>25</v>
      </c>
      <c r="CH29" s="118" t="s">
        <v>73</v>
      </c>
      <c r="CI29" s="118">
        <v>78</v>
      </c>
      <c r="CJ29" s="118">
        <v>150</v>
      </c>
      <c r="CK29" s="118">
        <v>250</v>
      </c>
      <c r="CL29" s="118">
        <v>670</v>
      </c>
      <c r="CM29" s="118">
        <v>88</v>
      </c>
      <c r="CN29" s="118">
        <v>150</v>
      </c>
      <c r="CO29" s="118">
        <v>775</v>
      </c>
    </row>
    <row r="30" spans="1:93" s="121" customFormat="1" x14ac:dyDescent="0.3">
      <c r="A30" s="273"/>
      <c r="B30" s="273"/>
      <c r="C30" s="273"/>
      <c r="D30" s="118">
        <v>5</v>
      </c>
      <c r="E30" s="119">
        <v>105</v>
      </c>
      <c r="F30" s="118">
        <v>12</v>
      </c>
      <c r="G30" s="118">
        <v>405</v>
      </c>
      <c r="H30" s="119">
        <v>74</v>
      </c>
      <c r="I30" s="119">
        <v>640</v>
      </c>
      <c r="J30" s="119">
        <v>560</v>
      </c>
      <c r="K30" s="118">
        <v>175</v>
      </c>
      <c r="L30" s="118">
        <v>265</v>
      </c>
      <c r="M30" s="118">
        <v>250</v>
      </c>
      <c r="N30" s="118"/>
      <c r="O30" s="118"/>
      <c r="P30" s="119">
        <v>175</v>
      </c>
      <c r="Q30" s="119">
        <v>405</v>
      </c>
      <c r="R30" s="119">
        <v>410</v>
      </c>
      <c r="S30" s="119"/>
      <c r="T30" s="119"/>
      <c r="U30" s="118"/>
      <c r="V30" s="118">
        <v>250</v>
      </c>
      <c r="W30" s="118">
        <v>255</v>
      </c>
      <c r="X30" s="118">
        <v>265</v>
      </c>
      <c r="Y30" s="118"/>
      <c r="Z30" s="119"/>
      <c r="AA30" s="119"/>
      <c r="AB30" s="119"/>
      <c r="AC30" s="119"/>
      <c r="AD30" s="119"/>
      <c r="AE30" s="118" t="s">
        <v>166</v>
      </c>
      <c r="AF30" s="118" t="s">
        <v>165</v>
      </c>
      <c r="AG30" s="118" t="s">
        <v>69</v>
      </c>
      <c r="AH30" s="118">
        <v>150</v>
      </c>
      <c r="AI30" s="118">
        <v>55</v>
      </c>
      <c r="AJ30" s="118" t="s">
        <v>77</v>
      </c>
      <c r="AK30" s="118">
        <v>80</v>
      </c>
      <c r="AL30" s="118" t="s">
        <v>79</v>
      </c>
      <c r="AM30" s="119" t="s">
        <v>166</v>
      </c>
      <c r="AN30" s="119"/>
      <c r="AO30" s="119"/>
      <c r="AP30" s="119"/>
      <c r="AQ30" s="119"/>
      <c r="AR30" s="119"/>
      <c r="AS30" s="119"/>
      <c r="AT30" s="118">
        <v>300</v>
      </c>
      <c r="AU30" s="118">
        <v>200</v>
      </c>
      <c r="AV30" s="120" t="s">
        <v>88</v>
      </c>
      <c r="AW30" s="119"/>
      <c r="AX30" s="119">
        <v>380</v>
      </c>
      <c r="AY30" s="119" t="s">
        <v>67</v>
      </c>
      <c r="AZ30" s="119">
        <v>520</v>
      </c>
      <c r="BA30" s="119" t="s">
        <v>77</v>
      </c>
      <c r="BB30" s="119">
        <v>825</v>
      </c>
      <c r="BC30" s="119" t="s">
        <v>78</v>
      </c>
      <c r="BD30" s="118" t="s">
        <v>95</v>
      </c>
      <c r="BE30" s="118" t="s">
        <v>102</v>
      </c>
      <c r="BF30" s="118" t="s">
        <v>106</v>
      </c>
      <c r="BG30" s="119"/>
      <c r="BH30" s="119"/>
      <c r="BI30" s="119"/>
      <c r="BJ30" s="119"/>
      <c r="BK30" s="119"/>
      <c r="BL30" s="119"/>
      <c r="BM30" s="118"/>
      <c r="BN30" s="118"/>
      <c r="BO30" s="118"/>
      <c r="BP30" s="118"/>
      <c r="BQ30" s="118"/>
      <c r="BR30" s="118"/>
      <c r="BS30" s="201">
        <v>473</v>
      </c>
      <c r="BT30" s="119">
        <v>1210</v>
      </c>
      <c r="BU30" s="119">
        <v>1160</v>
      </c>
      <c r="BV30" s="120" t="s">
        <v>122</v>
      </c>
      <c r="BW30" s="119"/>
      <c r="BX30" s="119">
        <v>0</v>
      </c>
      <c r="BY30" s="119" t="s">
        <v>270</v>
      </c>
      <c r="BZ30" s="119">
        <v>690</v>
      </c>
      <c r="CA30" s="119" t="s">
        <v>77</v>
      </c>
      <c r="CB30" s="119">
        <v>850</v>
      </c>
      <c r="CC30" s="119" t="s">
        <v>78</v>
      </c>
      <c r="CD30" s="118">
        <v>115</v>
      </c>
      <c r="CE30" s="118">
        <v>250</v>
      </c>
      <c r="CF30" s="118">
        <v>100</v>
      </c>
      <c r="CG30" s="118">
        <v>0</v>
      </c>
      <c r="CH30" s="118" t="s">
        <v>270</v>
      </c>
      <c r="CI30" s="118"/>
      <c r="CJ30" s="118"/>
      <c r="CK30" s="118"/>
      <c r="CL30" s="118"/>
      <c r="CM30" s="118"/>
      <c r="CN30" s="118"/>
      <c r="CO30" s="118"/>
    </row>
    <row r="31" spans="1:93" s="124" customFormat="1" x14ac:dyDescent="0.3">
      <c r="A31" s="279" t="s">
        <v>274</v>
      </c>
      <c r="B31" s="279" t="s">
        <v>277</v>
      </c>
      <c r="C31" s="279" t="s">
        <v>291</v>
      </c>
      <c r="D31" s="122">
        <v>6</v>
      </c>
      <c r="E31" s="122">
        <v>160</v>
      </c>
      <c r="F31" s="122">
        <v>15</v>
      </c>
      <c r="G31" s="122">
        <v>390</v>
      </c>
      <c r="H31" s="122">
        <v>70</v>
      </c>
      <c r="I31" s="122">
        <v>745</v>
      </c>
      <c r="J31" s="122">
        <v>590</v>
      </c>
      <c r="K31" s="122">
        <v>307</v>
      </c>
      <c r="L31" s="122">
        <v>320</v>
      </c>
      <c r="M31" s="122">
        <v>354</v>
      </c>
      <c r="N31" s="122"/>
      <c r="O31" s="122"/>
      <c r="P31" s="122">
        <v>495</v>
      </c>
      <c r="Q31" s="122">
        <v>535</v>
      </c>
      <c r="R31" s="122">
        <v>514</v>
      </c>
      <c r="S31" s="122"/>
      <c r="T31" s="122"/>
      <c r="U31" s="122"/>
      <c r="V31" s="122">
        <v>301</v>
      </c>
      <c r="W31" s="122">
        <v>310</v>
      </c>
      <c r="X31" s="122">
        <v>340</v>
      </c>
      <c r="Y31" s="122"/>
      <c r="Z31" s="122"/>
      <c r="AA31" s="122">
        <v>460</v>
      </c>
      <c r="AB31" s="122">
        <v>495</v>
      </c>
      <c r="AC31" s="122">
        <v>505</v>
      </c>
      <c r="AD31" s="122"/>
      <c r="AE31" s="122"/>
      <c r="AF31" s="122" t="s">
        <v>165</v>
      </c>
      <c r="AG31" s="122" t="s">
        <v>69</v>
      </c>
      <c r="AH31" s="122">
        <v>205</v>
      </c>
      <c r="AI31" s="122">
        <v>95</v>
      </c>
      <c r="AJ31" s="122" t="s">
        <v>77</v>
      </c>
      <c r="AK31" s="122">
        <v>70</v>
      </c>
      <c r="AL31" s="122" t="s">
        <v>79</v>
      </c>
      <c r="AM31" s="122" t="s">
        <v>166</v>
      </c>
      <c r="AN31" s="122"/>
      <c r="AO31" s="122"/>
      <c r="AP31" s="122"/>
      <c r="AQ31" s="122"/>
      <c r="AR31" s="122"/>
      <c r="AS31" s="122"/>
      <c r="AT31" s="122">
        <v>395</v>
      </c>
      <c r="AU31" s="122">
        <v>145</v>
      </c>
      <c r="AV31" s="123" t="s">
        <v>90</v>
      </c>
      <c r="AW31" s="122"/>
      <c r="AX31" s="122">
        <v>300</v>
      </c>
      <c r="AY31" s="122" t="s">
        <v>67</v>
      </c>
      <c r="AZ31" s="122">
        <v>435</v>
      </c>
      <c r="BA31" s="122" t="s">
        <v>77</v>
      </c>
      <c r="BB31" s="122">
        <v>550</v>
      </c>
      <c r="BC31" s="122" t="s">
        <v>78</v>
      </c>
      <c r="BD31" s="122" t="s">
        <v>95</v>
      </c>
      <c r="BE31" s="122" t="s">
        <v>102</v>
      </c>
      <c r="BF31" s="122" t="s">
        <v>106</v>
      </c>
      <c r="BG31" s="122">
        <v>45</v>
      </c>
      <c r="BH31" s="122">
        <v>15</v>
      </c>
      <c r="BI31" s="122">
        <v>140</v>
      </c>
      <c r="BJ31" s="122">
        <v>115</v>
      </c>
      <c r="BK31" s="122">
        <v>40</v>
      </c>
      <c r="BL31" s="122" t="s">
        <v>78</v>
      </c>
      <c r="BM31" s="122">
        <v>45</v>
      </c>
      <c r="BN31" s="122">
        <v>17</v>
      </c>
      <c r="BO31" s="122">
        <v>130</v>
      </c>
      <c r="BP31" s="122">
        <v>110</v>
      </c>
      <c r="BQ31" s="122">
        <v>27</v>
      </c>
      <c r="BR31" s="122" t="s">
        <v>78</v>
      </c>
      <c r="BS31" s="203">
        <v>270</v>
      </c>
      <c r="BT31" s="122">
        <v>1130</v>
      </c>
      <c r="BU31" s="122">
        <v>890</v>
      </c>
      <c r="BV31" s="123" t="s">
        <v>51</v>
      </c>
      <c r="BW31" s="122"/>
      <c r="BX31" s="122">
        <v>0</v>
      </c>
      <c r="BY31" s="122" t="s">
        <v>270</v>
      </c>
      <c r="BZ31" s="122">
        <v>325</v>
      </c>
      <c r="CA31" s="122" t="s">
        <v>77</v>
      </c>
      <c r="CB31" s="122">
        <v>420</v>
      </c>
      <c r="CC31" s="122" t="s">
        <v>78</v>
      </c>
      <c r="CD31" s="122">
        <v>95</v>
      </c>
      <c r="CE31" s="122">
        <v>210</v>
      </c>
      <c r="CF31" s="122">
        <v>165</v>
      </c>
      <c r="CG31" s="122">
        <v>0</v>
      </c>
      <c r="CH31" s="122" t="s">
        <v>270</v>
      </c>
      <c r="CI31" s="122">
        <v>89</v>
      </c>
      <c r="CJ31" s="122">
        <v>150</v>
      </c>
      <c r="CK31" s="122">
        <v>260</v>
      </c>
      <c r="CL31" s="122">
        <v>700</v>
      </c>
      <c r="CM31" s="122">
        <v>80</v>
      </c>
      <c r="CN31" s="122">
        <v>150</v>
      </c>
      <c r="CO31" s="122">
        <v>805</v>
      </c>
    </row>
    <row r="32" spans="1:93" s="124" customFormat="1" x14ac:dyDescent="0.3">
      <c r="A32" s="279"/>
      <c r="B32" s="279"/>
      <c r="C32" s="279"/>
      <c r="D32" s="122">
        <v>5</v>
      </c>
      <c r="E32" s="122">
        <v>130</v>
      </c>
      <c r="F32" s="122">
        <v>14</v>
      </c>
      <c r="G32" s="122">
        <v>360</v>
      </c>
      <c r="H32" s="122">
        <v>70</v>
      </c>
      <c r="I32" s="122">
        <v>570</v>
      </c>
      <c r="J32" s="122">
        <v>545</v>
      </c>
      <c r="K32" s="122">
        <v>225</v>
      </c>
      <c r="L32" s="122">
        <v>225</v>
      </c>
      <c r="M32" s="122">
        <v>230</v>
      </c>
      <c r="N32" s="122"/>
      <c r="O32" s="122"/>
      <c r="P32" s="122"/>
      <c r="Q32" s="122"/>
      <c r="R32" s="122"/>
      <c r="S32" s="122"/>
      <c r="T32" s="122"/>
      <c r="U32" s="122">
        <v>235</v>
      </c>
      <c r="V32" s="122">
        <v>225</v>
      </c>
      <c r="W32" s="122">
        <v>225</v>
      </c>
      <c r="X32" s="122">
        <v>225</v>
      </c>
      <c r="Y32" s="122"/>
      <c r="Z32" s="122"/>
      <c r="AA32" s="122"/>
      <c r="AB32" s="122"/>
      <c r="AC32" s="122"/>
      <c r="AD32" s="122"/>
      <c r="AE32" s="122" t="s">
        <v>165</v>
      </c>
      <c r="AF32" s="122" t="s">
        <v>165</v>
      </c>
      <c r="AG32" s="122" t="s">
        <v>69</v>
      </c>
      <c r="AH32" s="122">
        <v>270</v>
      </c>
      <c r="AI32" s="122">
        <v>170</v>
      </c>
      <c r="AJ32" s="122" t="s">
        <v>77</v>
      </c>
      <c r="AK32" s="122">
        <v>170</v>
      </c>
      <c r="AL32" s="122" t="s">
        <v>79</v>
      </c>
      <c r="AM32" s="122" t="s">
        <v>166</v>
      </c>
      <c r="AN32" s="122"/>
      <c r="AO32" s="122"/>
      <c r="AP32" s="122"/>
      <c r="AQ32" s="122"/>
      <c r="AR32" s="122"/>
      <c r="AS32" s="122"/>
      <c r="AT32" s="122">
        <v>390</v>
      </c>
      <c r="AU32" s="122">
        <v>220</v>
      </c>
      <c r="AV32" s="123" t="s">
        <v>69</v>
      </c>
      <c r="AW32" s="122"/>
      <c r="AX32" s="122">
        <v>190</v>
      </c>
      <c r="AY32" s="122" t="s">
        <v>67</v>
      </c>
      <c r="AZ32" s="122">
        <v>315</v>
      </c>
      <c r="BA32" s="122" t="s">
        <v>77</v>
      </c>
      <c r="BB32" s="122">
        <v>490</v>
      </c>
      <c r="BC32" s="122" t="s">
        <v>78</v>
      </c>
      <c r="BD32" s="122" t="s">
        <v>95</v>
      </c>
      <c r="BE32" s="122" t="s">
        <v>102</v>
      </c>
      <c r="BF32" s="122" t="s">
        <v>106</v>
      </c>
      <c r="BG32" s="122"/>
      <c r="BH32" s="122"/>
      <c r="BI32" s="122"/>
      <c r="BJ32" s="122"/>
      <c r="BK32" s="122"/>
      <c r="BL32" s="122"/>
      <c r="BM32" s="122"/>
      <c r="BN32" s="122"/>
      <c r="BO32" s="122"/>
      <c r="BP32" s="122"/>
      <c r="BQ32" s="122"/>
      <c r="BR32" s="122"/>
      <c r="BS32" s="203">
        <v>430</v>
      </c>
      <c r="BT32" s="122">
        <v>925</v>
      </c>
      <c r="BU32" s="122">
        <v>845</v>
      </c>
      <c r="BV32" s="123" t="s">
        <v>51</v>
      </c>
      <c r="BW32" s="122"/>
      <c r="BX32" s="122">
        <v>0</v>
      </c>
      <c r="BY32" s="122" t="s">
        <v>270</v>
      </c>
      <c r="BZ32" s="122">
        <v>375</v>
      </c>
      <c r="CA32" s="122" t="s">
        <v>77</v>
      </c>
      <c r="CB32" s="122">
        <v>375</v>
      </c>
      <c r="CC32" s="122" t="s">
        <v>78</v>
      </c>
      <c r="CD32" s="122">
        <v>315</v>
      </c>
      <c r="CE32" s="122">
        <v>205</v>
      </c>
      <c r="CF32" s="122">
        <v>85</v>
      </c>
      <c r="CG32" s="122">
        <v>0</v>
      </c>
      <c r="CH32" s="122" t="s">
        <v>270</v>
      </c>
      <c r="CI32" s="122"/>
      <c r="CJ32" s="122"/>
      <c r="CK32" s="122"/>
      <c r="CL32" s="122"/>
      <c r="CM32" s="122"/>
      <c r="CN32" s="122"/>
      <c r="CO32" s="122"/>
    </row>
    <row r="33" spans="1:94" s="121" customFormat="1" x14ac:dyDescent="0.3">
      <c r="A33" s="273" t="s">
        <v>274</v>
      </c>
      <c r="B33" s="273" t="s">
        <v>277</v>
      </c>
      <c r="C33" s="273" t="s">
        <v>323</v>
      </c>
      <c r="D33" s="118">
        <v>6</v>
      </c>
      <c r="E33" s="119">
        <v>205</v>
      </c>
      <c r="F33" s="118">
        <v>12</v>
      </c>
      <c r="G33" s="118">
        <v>465</v>
      </c>
      <c r="H33" s="119">
        <v>79</v>
      </c>
      <c r="I33" s="119">
        <v>734</v>
      </c>
      <c r="J33" s="119">
        <v>562</v>
      </c>
      <c r="K33" s="118">
        <v>305</v>
      </c>
      <c r="L33" s="118">
        <v>310</v>
      </c>
      <c r="M33" s="118">
        <v>325</v>
      </c>
      <c r="N33" s="118">
        <v>350</v>
      </c>
      <c r="O33" s="118"/>
      <c r="P33" s="119">
        <v>535</v>
      </c>
      <c r="Q33" s="119">
        <v>530</v>
      </c>
      <c r="R33" s="119">
        <v>530</v>
      </c>
      <c r="S33" s="119">
        <v>520</v>
      </c>
      <c r="T33" s="119"/>
      <c r="U33" s="118">
        <v>300</v>
      </c>
      <c r="V33" s="118">
        <v>300</v>
      </c>
      <c r="W33" s="118">
        <v>298</v>
      </c>
      <c r="X33" s="118">
        <v>310</v>
      </c>
      <c r="Y33" s="118"/>
      <c r="Z33" s="119">
        <v>360</v>
      </c>
      <c r="AA33" s="119">
        <v>525</v>
      </c>
      <c r="AB33" s="119">
        <v>520</v>
      </c>
      <c r="AC33" s="119">
        <v>532</v>
      </c>
      <c r="AD33" s="119"/>
      <c r="AE33" s="118"/>
      <c r="AF33" s="118" t="s">
        <v>165</v>
      </c>
      <c r="AG33" s="118" t="s">
        <v>82</v>
      </c>
      <c r="AH33" s="118">
        <v>315</v>
      </c>
      <c r="AI33" s="118">
        <v>185</v>
      </c>
      <c r="AJ33" s="118" t="s">
        <v>77</v>
      </c>
      <c r="AK33" s="118">
        <v>175</v>
      </c>
      <c r="AL33" s="118" t="s">
        <v>79</v>
      </c>
      <c r="AM33" s="119" t="s">
        <v>166</v>
      </c>
      <c r="AN33" s="119"/>
      <c r="AO33" s="119"/>
      <c r="AP33" s="119"/>
      <c r="AQ33" s="119"/>
      <c r="AR33" s="119"/>
      <c r="AS33" s="119"/>
      <c r="AT33" s="118">
        <v>505</v>
      </c>
      <c r="AU33" s="118">
        <v>260</v>
      </c>
      <c r="AV33" s="120" t="s">
        <v>90</v>
      </c>
      <c r="AW33" s="119"/>
      <c r="AX33" s="119">
        <v>260</v>
      </c>
      <c r="AY33" s="119" t="s">
        <v>67</v>
      </c>
      <c r="AZ33" s="119">
        <v>225</v>
      </c>
      <c r="BA33" s="119" t="s">
        <v>77</v>
      </c>
      <c r="BB33" s="119">
        <v>680</v>
      </c>
      <c r="BC33" s="119" t="s">
        <v>78</v>
      </c>
      <c r="BD33" s="118" t="s">
        <v>95</v>
      </c>
      <c r="BE33" s="118" t="s">
        <v>102</v>
      </c>
      <c r="BF33" s="118" t="s">
        <v>106</v>
      </c>
      <c r="BG33" s="119">
        <v>34.700000000000003</v>
      </c>
      <c r="BH33" s="119">
        <v>20</v>
      </c>
      <c r="BI33" s="119">
        <v>137</v>
      </c>
      <c r="BJ33" s="119">
        <v>110</v>
      </c>
      <c r="BK33" s="119">
        <v>26</v>
      </c>
      <c r="BL33" s="119" t="s">
        <v>79</v>
      </c>
      <c r="BM33" s="118">
        <v>34.700000000000003</v>
      </c>
      <c r="BN33" s="118">
        <v>20</v>
      </c>
      <c r="BO33" s="118">
        <v>125</v>
      </c>
      <c r="BP33" s="118">
        <v>118</v>
      </c>
      <c r="BQ33" s="118">
        <v>27</v>
      </c>
      <c r="BR33" s="118" t="s">
        <v>79</v>
      </c>
      <c r="BS33" s="201">
        <v>267</v>
      </c>
      <c r="BT33" s="119">
        <v>1273</v>
      </c>
      <c r="BU33" s="119">
        <v>961</v>
      </c>
      <c r="BV33" s="120" t="s">
        <v>51</v>
      </c>
      <c r="BW33" s="119"/>
      <c r="BX33" s="119">
        <v>0</v>
      </c>
      <c r="BY33" s="119" t="s">
        <v>270</v>
      </c>
      <c r="BZ33" s="119">
        <v>110</v>
      </c>
      <c r="CA33" s="119" t="s">
        <v>77</v>
      </c>
      <c r="CB33" s="119">
        <v>270</v>
      </c>
      <c r="CC33" s="119" t="s">
        <v>78</v>
      </c>
      <c r="CD33" s="118">
        <v>140</v>
      </c>
      <c r="CE33" s="118">
        <v>240</v>
      </c>
      <c r="CF33" s="118">
        <v>170</v>
      </c>
      <c r="CG33" s="118">
        <v>0</v>
      </c>
      <c r="CH33" s="118" t="s">
        <v>270</v>
      </c>
      <c r="CI33" s="118">
        <v>73</v>
      </c>
      <c r="CJ33" s="118">
        <v>150</v>
      </c>
      <c r="CK33" s="118">
        <v>210</v>
      </c>
      <c r="CL33" s="118">
        <v>870</v>
      </c>
      <c r="CM33" s="118">
        <v>86</v>
      </c>
      <c r="CN33" s="118">
        <v>150</v>
      </c>
      <c r="CO33" s="118">
        <v>975</v>
      </c>
    </row>
    <row r="34" spans="1:94" s="121" customFormat="1" x14ac:dyDescent="0.3">
      <c r="A34" s="273"/>
      <c r="B34" s="273"/>
      <c r="C34" s="273"/>
      <c r="D34" s="118">
        <v>5</v>
      </c>
      <c r="E34" s="119">
        <v>180</v>
      </c>
      <c r="F34" s="118">
        <v>10</v>
      </c>
      <c r="G34" s="118">
        <v>420</v>
      </c>
      <c r="H34" s="119">
        <v>81</v>
      </c>
      <c r="I34" s="119">
        <v>625</v>
      </c>
      <c r="J34" s="119">
        <v>525</v>
      </c>
      <c r="K34" s="118">
        <v>400</v>
      </c>
      <c r="L34" s="118">
        <v>390</v>
      </c>
      <c r="M34" s="118">
        <v>400</v>
      </c>
      <c r="N34" s="118"/>
      <c r="O34" s="118"/>
      <c r="P34" s="119"/>
      <c r="Q34" s="119"/>
      <c r="R34" s="119"/>
      <c r="S34" s="119"/>
      <c r="T34" s="119"/>
      <c r="U34" s="118">
        <v>280</v>
      </c>
      <c r="V34" s="118">
        <v>410</v>
      </c>
      <c r="W34" s="118">
        <v>410</v>
      </c>
      <c r="X34" s="118">
        <v>400</v>
      </c>
      <c r="Y34" s="118"/>
      <c r="Z34" s="119"/>
      <c r="AA34" s="119"/>
      <c r="AB34" s="119"/>
      <c r="AC34" s="119"/>
      <c r="AD34" s="119"/>
      <c r="AE34" s="118" t="s">
        <v>165</v>
      </c>
      <c r="AF34" s="118" t="s">
        <v>166</v>
      </c>
      <c r="AG34" s="118"/>
      <c r="AH34" s="118"/>
      <c r="AI34" s="118"/>
      <c r="AJ34" s="118"/>
      <c r="AK34" s="118"/>
      <c r="AL34" s="118"/>
      <c r="AM34" s="119" t="s">
        <v>165</v>
      </c>
      <c r="AN34" s="119" t="s">
        <v>70</v>
      </c>
      <c r="AO34" s="119">
        <v>165</v>
      </c>
      <c r="AP34" s="119">
        <v>95</v>
      </c>
      <c r="AQ34" s="119" t="s">
        <v>77</v>
      </c>
      <c r="AR34" s="119">
        <v>270</v>
      </c>
      <c r="AS34" s="119" t="s">
        <v>79</v>
      </c>
      <c r="AT34" s="118">
        <v>380</v>
      </c>
      <c r="AU34" s="118">
        <v>350</v>
      </c>
      <c r="AV34" s="120" t="s">
        <v>69</v>
      </c>
      <c r="AW34" s="119"/>
      <c r="AX34" s="119">
        <v>190</v>
      </c>
      <c r="AY34" s="119" t="s">
        <v>73</v>
      </c>
      <c r="AZ34" s="119">
        <v>245</v>
      </c>
      <c r="BA34" s="119" t="s">
        <v>77</v>
      </c>
      <c r="BB34" s="119">
        <v>540</v>
      </c>
      <c r="BC34" s="119" t="s">
        <v>78</v>
      </c>
      <c r="BD34" s="118" t="s">
        <v>95</v>
      </c>
      <c r="BE34" s="118" t="s">
        <v>102</v>
      </c>
      <c r="BF34" s="118" t="s">
        <v>106</v>
      </c>
      <c r="BG34" s="119"/>
      <c r="BH34" s="119"/>
      <c r="BI34" s="119"/>
      <c r="BJ34" s="119"/>
      <c r="BK34" s="119"/>
      <c r="BL34" s="119"/>
      <c r="BM34" s="118"/>
      <c r="BN34" s="118"/>
      <c r="BO34" s="118"/>
      <c r="BP34" s="118"/>
      <c r="BQ34" s="118"/>
      <c r="BR34" s="118"/>
      <c r="BS34" s="201">
        <v>675</v>
      </c>
      <c r="BT34" s="119">
        <v>1036</v>
      </c>
      <c r="BU34" s="119">
        <v>885</v>
      </c>
      <c r="BV34" s="120" t="s">
        <v>51</v>
      </c>
      <c r="BW34" s="119"/>
      <c r="BX34" s="119">
        <v>10</v>
      </c>
      <c r="BY34" s="119" t="s">
        <v>67</v>
      </c>
      <c r="BZ34" s="119">
        <v>135</v>
      </c>
      <c r="CA34" s="119" t="s">
        <v>77</v>
      </c>
      <c r="CB34" s="119">
        <v>400</v>
      </c>
      <c r="CC34" s="119" t="s">
        <v>78</v>
      </c>
      <c r="CD34" s="118">
        <v>150</v>
      </c>
      <c r="CE34" s="118">
        <v>250</v>
      </c>
      <c r="CF34" s="118">
        <v>100</v>
      </c>
      <c r="CG34" s="118">
        <v>0</v>
      </c>
      <c r="CH34" s="118" t="s">
        <v>270</v>
      </c>
      <c r="CI34" s="118"/>
      <c r="CJ34" s="118"/>
      <c r="CK34" s="118"/>
      <c r="CL34" s="118"/>
      <c r="CM34" s="118"/>
      <c r="CN34" s="118"/>
      <c r="CO34" s="118"/>
    </row>
    <row r="35" spans="1:94" s="124" customFormat="1" x14ac:dyDescent="0.3">
      <c r="A35" s="279" t="s">
        <v>274</v>
      </c>
      <c r="B35" s="279" t="s">
        <v>277</v>
      </c>
      <c r="C35" s="279" t="s">
        <v>287</v>
      </c>
      <c r="D35" s="122">
        <v>6</v>
      </c>
      <c r="E35" s="122">
        <v>190</v>
      </c>
      <c r="F35" s="122">
        <v>15</v>
      </c>
      <c r="G35" s="122">
        <v>365</v>
      </c>
      <c r="H35" s="122">
        <v>72</v>
      </c>
      <c r="I35" s="122">
        <v>775</v>
      </c>
      <c r="J35" s="122">
        <v>585</v>
      </c>
      <c r="K35" s="122">
        <v>320</v>
      </c>
      <c r="L35" s="122">
        <v>319</v>
      </c>
      <c r="M35" s="122">
        <v>348</v>
      </c>
      <c r="N35" s="122"/>
      <c r="O35" s="122"/>
      <c r="P35" s="122">
        <v>520</v>
      </c>
      <c r="Q35" s="122">
        <v>530</v>
      </c>
      <c r="R35" s="122">
        <v>470</v>
      </c>
      <c r="S35" s="122"/>
      <c r="T35" s="122"/>
      <c r="U35" s="122">
        <v>310</v>
      </c>
      <c r="V35" s="122">
        <v>315</v>
      </c>
      <c r="W35" s="122">
        <v>317</v>
      </c>
      <c r="X35" s="122">
        <v>315</v>
      </c>
      <c r="Y35" s="122"/>
      <c r="Z35" s="122">
        <v>415</v>
      </c>
      <c r="AA35" s="122">
        <v>465</v>
      </c>
      <c r="AB35" s="122">
        <v>509</v>
      </c>
      <c r="AC35" s="122">
        <v>506</v>
      </c>
      <c r="AD35" s="122"/>
      <c r="AE35" s="122"/>
      <c r="AF35" s="122" t="s">
        <v>165</v>
      </c>
      <c r="AG35" s="122" t="s">
        <v>82</v>
      </c>
      <c r="AH35" s="122">
        <v>315</v>
      </c>
      <c r="AI35" s="122">
        <v>172</v>
      </c>
      <c r="AJ35" s="122" t="s">
        <v>77</v>
      </c>
      <c r="AK35" s="122">
        <v>256</v>
      </c>
      <c r="AL35" s="122" t="s">
        <v>79</v>
      </c>
      <c r="AM35" s="122" t="s">
        <v>166</v>
      </c>
      <c r="AN35" s="122"/>
      <c r="AO35" s="122"/>
      <c r="AP35" s="122"/>
      <c r="AQ35" s="122"/>
      <c r="AR35" s="122"/>
      <c r="AS35" s="122"/>
      <c r="AT35" s="122">
        <v>475</v>
      </c>
      <c r="AU35" s="122">
        <v>395</v>
      </c>
      <c r="AV35" s="123" t="s">
        <v>90</v>
      </c>
      <c r="AW35" s="122"/>
      <c r="AX35" s="122">
        <v>275</v>
      </c>
      <c r="AY35" s="122" t="s">
        <v>67</v>
      </c>
      <c r="AZ35" s="122">
        <v>190</v>
      </c>
      <c r="BA35" s="122" t="s">
        <v>77</v>
      </c>
      <c r="BB35" s="122">
        <v>663</v>
      </c>
      <c r="BC35" s="122" t="s">
        <v>78</v>
      </c>
      <c r="BD35" s="122" t="s">
        <v>95</v>
      </c>
      <c r="BE35" s="122" t="s">
        <v>102</v>
      </c>
      <c r="BF35" s="122" t="s">
        <v>106</v>
      </c>
      <c r="BG35" s="122">
        <v>32</v>
      </c>
      <c r="BH35" s="122">
        <v>19</v>
      </c>
      <c r="BI35" s="122">
        <v>144</v>
      </c>
      <c r="BJ35" s="122">
        <v>119</v>
      </c>
      <c r="BK35" s="122">
        <v>14</v>
      </c>
      <c r="BL35" s="122" t="s">
        <v>79</v>
      </c>
      <c r="BM35" s="122">
        <v>32</v>
      </c>
      <c r="BN35" s="122">
        <v>19</v>
      </c>
      <c r="BO35" s="122">
        <v>126</v>
      </c>
      <c r="BP35" s="122">
        <v>122</v>
      </c>
      <c r="BQ35" s="122">
        <v>0</v>
      </c>
      <c r="BR35" s="122" t="s">
        <v>270</v>
      </c>
      <c r="BS35" s="203">
        <v>294</v>
      </c>
      <c r="BT35" s="122">
        <v>950</v>
      </c>
      <c r="BU35" s="122">
        <v>670</v>
      </c>
      <c r="BV35" s="123" t="s">
        <v>10</v>
      </c>
      <c r="BW35" s="122" t="s">
        <v>328</v>
      </c>
      <c r="BX35" s="122">
        <v>18</v>
      </c>
      <c r="BY35" s="122" t="s">
        <v>67</v>
      </c>
      <c r="BZ35" s="122">
        <v>305</v>
      </c>
      <c r="CA35" s="122" t="s">
        <v>77</v>
      </c>
      <c r="CB35" s="122">
        <v>605</v>
      </c>
      <c r="CC35" s="122" t="s">
        <v>78</v>
      </c>
      <c r="CD35" s="122">
        <v>85</v>
      </c>
      <c r="CE35" s="122">
        <v>260</v>
      </c>
      <c r="CF35" s="122">
        <v>200</v>
      </c>
      <c r="CG35" s="122"/>
      <c r="CH35" s="122" t="s">
        <v>326</v>
      </c>
      <c r="CI35" s="122">
        <v>76</v>
      </c>
      <c r="CJ35" s="122">
        <v>150</v>
      </c>
      <c r="CK35" s="122">
        <v>210</v>
      </c>
      <c r="CL35" s="122">
        <v>585</v>
      </c>
      <c r="CM35" s="122">
        <v>82</v>
      </c>
      <c r="CN35" s="122">
        <v>267</v>
      </c>
      <c r="CO35" s="122">
        <v>680</v>
      </c>
    </row>
    <row r="36" spans="1:94" s="124" customFormat="1" ht="13.5" thickBot="1" x14ac:dyDescent="0.35">
      <c r="A36" s="283"/>
      <c r="B36" s="283"/>
      <c r="C36" s="283"/>
      <c r="D36" s="127">
        <v>5</v>
      </c>
      <c r="E36" s="127">
        <v>130</v>
      </c>
      <c r="F36" s="127">
        <v>11</v>
      </c>
      <c r="G36" s="127">
        <v>360</v>
      </c>
      <c r="H36" s="127">
        <v>76</v>
      </c>
      <c r="I36" s="127">
        <v>652</v>
      </c>
      <c r="J36" s="127">
        <v>555</v>
      </c>
      <c r="K36" s="127">
        <v>415</v>
      </c>
      <c r="L36" s="127">
        <v>415</v>
      </c>
      <c r="M36" s="127">
        <v>420</v>
      </c>
      <c r="N36" s="127"/>
      <c r="O36" s="127"/>
      <c r="P36" s="127"/>
      <c r="Q36" s="127"/>
      <c r="R36" s="127"/>
      <c r="S36" s="127"/>
      <c r="T36" s="127"/>
      <c r="U36" s="127">
        <v>390</v>
      </c>
      <c r="V36" s="127">
        <v>425</v>
      </c>
      <c r="W36" s="127">
        <v>415</v>
      </c>
      <c r="X36" s="127">
        <v>420</v>
      </c>
      <c r="Y36" s="127"/>
      <c r="Z36" s="127"/>
      <c r="AA36" s="127"/>
      <c r="AB36" s="127"/>
      <c r="AC36" s="127"/>
      <c r="AD36" s="127"/>
      <c r="AE36" s="127" t="s">
        <v>166</v>
      </c>
      <c r="AF36" s="127" t="s">
        <v>166</v>
      </c>
      <c r="AG36" s="127"/>
      <c r="AH36" s="127"/>
      <c r="AI36" s="127"/>
      <c r="AJ36" s="127"/>
      <c r="AK36" s="127"/>
      <c r="AL36" s="127"/>
      <c r="AM36" s="127" t="s">
        <v>165</v>
      </c>
      <c r="AN36" s="127" t="s">
        <v>70</v>
      </c>
      <c r="AO36" s="127">
        <v>295</v>
      </c>
      <c r="AP36" s="127">
        <v>215</v>
      </c>
      <c r="AQ36" s="127" t="s">
        <v>77</v>
      </c>
      <c r="AR36" s="127">
        <v>295</v>
      </c>
      <c r="AS36" s="127" t="s">
        <v>79</v>
      </c>
      <c r="AT36" s="127">
        <v>435</v>
      </c>
      <c r="AU36" s="127">
        <v>420</v>
      </c>
      <c r="AV36" s="128" t="s">
        <v>10</v>
      </c>
      <c r="AW36" s="127" t="s">
        <v>328</v>
      </c>
      <c r="AX36" s="127">
        <v>215</v>
      </c>
      <c r="AY36" s="127" t="s">
        <v>73</v>
      </c>
      <c r="AZ36" s="127">
        <v>275</v>
      </c>
      <c r="BA36" s="127" t="s">
        <v>77</v>
      </c>
      <c r="BB36" s="127">
        <v>525</v>
      </c>
      <c r="BC36" s="127" t="s">
        <v>78</v>
      </c>
      <c r="BD36" s="127" t="s">
        <v>95</v>
      </c>
      <c r="BE36" s="127" t="s">
        <v>102</v>
      </c>
      <c r="BF36" s="127" t="s">
        <v>106</v>
      </c>
      <c r="BG36" s="127"/>
      <c r="BH36" s="127"/>
      <c r="BI36" s="127"/>
      <c r="BJ36" s="127"/>
      <c r="BK36" s="127"/>
      <c r="BL36" s="127"/>
      <c r="BM36" s="127"/>
      <c r="BN36" s="127"/>
      <c r="BO36" s="127"/>
      <c r="BP36" s="127"/>
      <c r="BQ36" s="127"/>
      <c r="BR36" s="127"/>
      <c r="BS36" s="204">
        <v>630</v>
      </c>
      <c r="BT36" s="127">
        <v>760</v>
      </c>
      <c r="BU36" s="127">
        <v>660</v>
      </c>
      <c r="BV36" s="128" t="s">
        <v>10</v>
      </c>
      <c r="BW36" s="127" t="s">
        <v>328</v>
      </c>
      <c r="BX36" s="127">
        <v>0</v>
      </c>
      <c r="BY36" s="127"/>
      <c r="BZ36" s="127">
        <v>290</v>
      </c>
      <c r="CA36" s="127" t="s">
        <v>77</v>
      </c>
      <c r="CB36" s="127">
        <v>525</v>
      </c>
      <c r="CC36" s="127" t="s">
        <v>78</v>
      </c>
      <c r="CD36" s="127">
        <v>100</v>
      </c>
      <c r="CE36" s="127">
        <v>225</v>
      </c>
      <c r="CF36" s="127">
        <v>110</v>
      </c>
      <c r="CG36" s="127"/>
      <c r="CH36" s="127" t="s">
        <v>326</v>
      </c>
      <c r="CI36" s="127"/>
      <c r="CJ36" s="127"/>
      <c r="CK36" s="127"/>
      <c r="CL36" s="127"/>
      <c r="CM36" s="127"/>
      <c r="CN36" s="127"/>
      <c r="CO36" s="127"/>
    </row>
    <row r="37" spans="1:94" s="121" customFormat="1" x14ac:dyDescent="0.3">
      <c r="A37" s="270" t="s">
        <v>275</v>
      </c>
      <c r="B37" s="270" t="s">
        <v>350</v>
      </c>
      <c r="C37" s="270" t="s">
        <v>354</v>
      </c>
      <c r="D37" s="129">
        <v>4</v>
      </c>
      <c r="E37" s="130">
        <v>235</v>
      </c>
      <c r="F37" s="129">
        <v>13.8</v>
      </c>
      <c r="G37" s="129">
        <v>424</v>
      </c>
      <c r="H37" s="130">
        <v>70.400000000000006</v>
      </c>
      <c r="I37" s="130"/>
      <c r="J37" s="130">
        <v>639</v>
      </c>
      <c r="K37" s="129">
        <v>312</v>
      </c>
      <c r="L37" s="129">
        <v>354</v>
      </c>
      <c r="M37" s="129">
        <v>385</v>
      </c>
      <c r="N37" s="129"/>
      <c r="O37" s="129"/>
      <c r="P37" s="130">
        <v>506</v>
      </c>
      <c r="Q37" s="130">
        <v>502</v>
      </c>
      <c r="R37" s="130">
        <v>486</v>
      </c>
      <c r="S37" s="130"/>
      <c r="T37" s="130"/>
      <c r="U37" s="129">
        <v>305</v>
      </c>
      <c r="V37" s="129">
        <v>292</v>
      </c>
      <c r="W37" s="129">
        <v>302</v>
      </c>
      <c r="X37" s="129">
        <v>315</v>
      </c>
      <c r="Y37" s="129">
        <v>302</v>
      </c>
      <c r="Z37" s="130">
        <v>418</v>
      </c>
      <c r="AA37" s="130">
        <v>509</v>
      </c>
      <c r="AB37" s="130">
        <v>507</v>
      </c>
      <c r="AC37" s="130">
        <v>489</v>
      </c>
      <c r="AD37" s="130">
        <v>419</v>
      </c>
      <c r="AE37" s="129" t="s">
        <v>165</v>
      </c>
      <c r="AF37" s="129" t="s">
        <v>166</v>
      </c>
      <c r="AG37" s="129" t="s">
        <v>69</v>
      </c>
      <c r="AH37" s="129">
        <v>194</v>
      </c>
      <c r="AI37" s="129">
        <v>37</v>
      </c>
      <c r="AJ37" s="129" t="s">
        <v>77</v>
      </c>
      <c r="AK37" s="129">
        <v>26</v>
      </c>
      <c r="AL37" s="129" t="s">
        <v>79</v>
      </c>
      <c r="AM37" s="130" t="s">
        <v>165</v>
      </c>
      <c r="AN37" s="130" t="s">
        <v>82</v>
      </c>
      <c r="AO37" s="130">
        <v>278</v>
      </c>
      <c r="AP37" s="130">
        <v>5</v>
      </c>
      <c r="AQ37" s="130" t="s">
        <v>76</v>
      </c>
      <c r="AR37" s="130">
        <v>33</v>
      </c>
      <c r="AS37" s="130" t="s">
        <v>79</v>
      </c>
      <c r="AT37" s="129">
        <v>462</v>
      </c>
      <c r="AU37" s="129">
        <v>85</v>
      </c>
      <c r="AV37" s="131" t="s">
        <v>90</v>
      </c>
      <c r="AW37" s="130"/>
      <c r="AX37" s="130">
        <v>243</v>
      </c>
      <c r="AY37" s="130" t="s">
        <v>73</v>
      </c>
      <c r="AZ37" s="130">
        <v>271</v>
      </c>
      <c r="BA37" s="130" t="s">
        <v>77</v>
      </c>
      <c r="BB37" s="130">
        <v>576</v>
      </c>
      <c r="BC37" s="130" t="s">
        <v>78</v>
      </c>
      <c r="BD37" s="129" t="s">
        <v>95</v>
      </c>
      <c r="BE37" s="129" t="s">
        <v>102</v>
      </c>
      <c r="BF37" s="129" t="s">
        <v>106</v>
      </c>
      <c r="BG37" s="130">
        <v>40</v>
      </c>
      <c r="BH37" s="130">
        <v>60.2</v>
      </c>
      <c r="BI37" s="130">
        <v>132</v>
      </c>
      <c r="BJ37" s="130">
        <v>66</v>
      </c>
      <c r="BK37" s="130">
        <v>47</v>
      </c>
      <c r="BL37" s="130" t="s">
        <v>79</v>
      </c>
      <c r="BM37" s="129">
        <v>40</v>
      </c>
      <c r="BN37" s="129">
        <v>58.7</v>
      </c>
      <c r="BO37" s="129">
        <v>136</v>
      </c>
      <c r="BP37" s="129">
        <v>70</v>
      </c>
      <c r="BQ37" s="129">
        <v>48</v>
      </c>
      <c r="BR37" s="129" t="s">
        <v>79</v>
      </c>
      <c r="BS37" s="199">
        <v>262</v>
      </c>
      <c r="BT37" s="130"/>
      <c r="BU37" s="130">
        <v>861</v>
      </c>
      <c r="BV37" s="131" t="s">
        <v>121</v>
      </c>
      <c r="BW37" s="130"/>
      <c r="BX37" s="130">
        <v>0</v>
      </c>
      <c r="BY37" s="130" t="s">
        <v>270</v>
      </c>
      <c r="BZ37" s="130">
        <v>456</v>
      </c>
      <c r="CA37" s="130" t="s">
        <v>77</v>
      </c>
      <c r="CB37" s="130">
        <v>587</v>
      </c>
      <c r="CC37" s="130" t="s">
        <v>78</v>
      </c>
      <c r="CD37" s="129"/>
      <c r="CE37" s="129"/>
      <c r="CF37" s="129"/>
      <c r="CG37" s="129"/>
      <c r="CH37" s="129" t="s">
        <v>270</v>
      </c>
      <c r="CI37" s="129">
        <v>83</v>
      </c>
      <c r="CJ37" s="129" t="s">
        <v>374</v>
      </c>
      <c r="CK37" s="129">
        <v>214</v>
      </c>
      <c r="CL37" s="129">
        <v>354</v>
      </c>
      <c r="CM37" s="129" t="s">
        <v>375</v>
      </c>
      <c r="CN37" s="129" t="s">
        <v>374</v>
      </c>
      <c r="CO37" s="129">
        <v>884</v>
      </c>
    </row>
    <row r="38" spans="1:94" s="121" customFormat="1" x14ac:dyDescent="0.3">
      <c r="A38" s="273"/>
      <c r="B38" s="273"/>
      <c r="C38" s="273"/>
      <c r="D38" s="118"/>
      <c r="E38" s="119"/>
      <c r="F38" s="118"/>
      <c r="G38" s="118"/>
      <c r="H38" s="119"/>
      <c r="I38" s="119"/>
      <c r="J38" s="119"/>
      <c r="K38" s="118"/>
      <c r="L38" s="118"/>
      <c r="M38" s="118"/>
      <c r="N38" s="118"/>
      <c r="O38" s="118"/>
      <c r="P38" s="119"/>
      <c r="Q38" s="119"/>
      <c r="R38" s="119"/>
      <c r="S38" s="119"/>
      <c r="T38" s="119"/>
      <c r="U38" s="118"/>
      <c r="V38" s="118"/>
      <c r="W38" s="118"/>
      <c r="X38" s="118"/>
      <c r="Y38" s="118"/>
      <c r="Z38" s="119"/>
      <c r="AA38" s="119"/>
      <c r="AB38" s="119"/>
      <c r="AC38" s="119"/>
      <c r="AD38" s="119"/>
      <c r="AE38" s="118"/>
      <c r="AF38" s="118"/>
      <c r="AG38" s="118"/>
      <c r="AH38" s="118"/>
      <c r="AI38" s="118"/>
      <c r="AJ38" s="118"/>
      <c r="AK38" s="118"/>
      <c r="AL38" s="118"/>
      <c r="AM38" s="119"/>
      <c r="AN38" s="119"/>
      <c r="AO38" s="119"/>
      <c r="AP38" s="119"/>
      <c r="AQ38" s="119"/>
      <c r="AR38" s="119"/>
      <c r="AS38" s="119"/>
      <c r="AT38" s="118"/>
      <c r="AU38" s="118"/>
      <c r="AV38" s="120"/>
      <c r="AW38" s="119"/>
      <c r="AX38" s="119"/>
      <c r="AY38" s="119"/>
      <c r="AZ38" s="119"/>
      <c r="BA38" s="119"/>
      <c r="BB38" s="119"/>
      <c r="BC38" s="119"/>
      <c r="BD38" s="118"/>
      <c r="BE38" s="118"/>
      <c r="BF38" s="118"/>
      <c r="BG38" s="119"/>
      <c r="BH38" s="119"/>
      <c r="BI38" s="119"/>
      <c r="BJ38" s="119"/>
      <c r="BK38" s="119"/>
      <c r="BL38" s="119"/>
      <c r="BM38" s="118"/>
      <c r="BN38" s="118"/>
      <c r="BO38" s="118"/>
      <c r="BP38" s="118"/>
      <c r="BQ38" s="118"/>
      <c r="BR38" s="118"/>
      <c r="BS38" s="201"/>
      <c r="BT38" s="119"/>
      <c r="BU38" s="119"/>
      <c r="BV38" s="120"/>
      <c r="BW38" s="119"/>
      <c r="BX38" s="119"/>
      <c r="BY38" s="119"/>
      <c r="BZ38" s="119"/>
      <c r="CA38" s="119"/>
      <c r="CB38" s="119"/>
      <c r="CC38" s="119"/>
      <c r="CD38" s="118"/>
      <c r="CE38" s="118"/>
      <c r="CF38" s="118"/>
      <c r="CG38" s="118"/>
      <c r="CH38" s="118"/>
      <c r="CI38" s="118"/>
      <c r="CJ38" s="118"/>
      <c r="CK38" s="118"/>
      <c r="CL38" s="118"/>
      <c r="CM38" s="118"/>
      <c r="CN38" s="118"/>
      <c r="CO38" s="118"/>
    </row>
    <row r="39" spans="1:94" s="124" customFormat="1" x14ac:dyDescent="0.3">
      <c r="A39" s="279" t="s">
        <v>275</v>
      </c>
      <c r="B39" s="279" t="s">
        <v>351</v>
      </c>
      <c r="C39" s="279" t="s">
        <v>355</v>
      </c>
      <c r="D39" s="122">
        <v>6</v>
      </c>
      <c r="E39" s="122">
        <v>223</v>
      </c>
      <c r="F39" s="122">
        <v>15.1</v>
      </c>
      <c r="G39" s="122">
        <v>381</v>
      </c>
      <c r="H39" s="122">
        <v>64.7</v>
      </c>
      <c r="I39" s="122">
        <v>774</v>
      </c>
      <c r="J39" s="122">
        <v>686</v>
      </c>
      <c r="K39" s="122">
        <v>369</v>
      </c>
      <c r="L39" s="122">
        <v>361</v>
      </c>
      <c r="M39" s="122">
        <v>341</v>
      </c>
      <c r="N39" s="122"/>
      <c r="O39" s="122"/>
      <c r="P39" s="122">
        <v>448</v>
      </c>
      <c r="Q39" s="122">
        <v>521</v>
      </c>
      <c r="R39" s="122">
        <v>424</v>
      </c>
      <c r="S39" s="122"/>
      <c r="T39" s="122"/>
      <c r="U39" s="122"/>
      <c r="V39" s="122">
        <v>355</v>
      </c>
      <c r="W39" s="122">
        <v>358</v>
      </c>
      <c r="X39" s="122">
        <v>337</v>
      </c>
      <c r="Y39" s="122">
        <v>299</v>
      </c>
      <c r="Z39" s="122"/>
      <c r="AA39" s="122">
        <v>561</v>
      </c>
      <c r="AB39" s="122">
        <v>559</v>
      </c>
      <c r="AC39" s="122">
        <v>535</v>
      </c>
      <c r="AD39" s="122">
        <v>488</v>
      </c>
      <c r="AE39" s="122" t="s">
        <v>165</v>
      </c>
      <c r="AF39" s="122" t="s">
        <v>165</v>
      </c>
      <c r="AG39" s="122" t="s">
        <v>69</v>
      </c>
      <c r="AH39" s="122">
        <v>218</v>
      </c>
      <c r="AI39" s="122">
        <v>59</v>
      </c>
      <c r="AJ39" s="122" t="s">
        <v>77</v>
      </c>
      <c r="AK39" s="122">
        <v>6</v>
      </c>
      <c r="AL39" s="122" t="s">
        <v>79</v>
      </c>
      <c r="AM39" s="122" t="s">
        <v>166</v>
      </c>
      <c r="AN39" s="122" t="s">
        <v>69</v>
      </c>
      <c r="AO39" s="122">
        <v>186</v>
      </c>
      <c r="AP39" s="122">
        <v>81</v>
      </c>
      <c r="AQ39" s="122" t="s">
        <v>77</v>
      </c>
      <c r="AR39" s="122">
        <v>9</v>
      </c>
      <c r="AS39" s="122" t="s">
        <v>79</v>
      </c>
      <c r="AT39" s="122">
        <v>425</v>
      </c>
      <c r="AU39" s="122">
        <v>125</v>
      </c>
      <c r="AV39" s="123" t="s">
        <v>89</v>
      </c>
      <c r="AW39" s="122"/>
      <c r="AX39" s="122">
        <v>260</v>
      </c>
      <c r="AY39" s="122" t="s">
        <v>67</v>
      </c>
      <c r="AZ39" s="122">
        <v>406</v>
      </c>
      <c r="BA39" s="122" t="s">
        <v>77</v>
      </c>
      <c r="BB39" s="122">
        <v>596</v>
      </c>
      <c r="BC39" s="122" t="s">
        <v>78</v>
      </c>
      <c r="BD39" s="122" t="s">
        <v>95</v>
      </c>
      <c r="BE39" s="122" t="s">
        <v>102</v>
      </c>
      <c r="BF39" s="122" t="s">
        <v>106</v>
      </c>
      <c r="BG39" s="122">
        <v>40</v>
      </c>
      <c r="BH39" s="122">
        <v>18.5</v>
      </c>
      <c r="BI39" s="122">
        <v>177</v>
      </c>
      <c r="BJ39" s="122">
        <v>108</v>
      </c>
      <c r="BK39" s="122">
        <v>11</v>
      </c>
      <c r="BL39" s="122" t="s">
        <v>79</v>
      </c>
      <c r="BM39" s="122">
        <v>40</v>
      </c>
      <c r="BN39" s="122">
        <v>13.5</v>
      </c>
      <c r="BO39" s="122">
        <v>125</v>
      </c>
      <c r="BP39" s="122">
        <v>103</v>
      </c>
      <c r="BQ39" s="122">
        <v>2</v>
      </c>
      <c r="BR39" s="122" t="s">
        <v>79</v>
      </c>
      <c r="BS39" s="203">
        <v>280</v>
      </c>
      <c r="BT39" s="122">
        <v>964</v>
      </c>
      <c r="BU39" s="122">
        <v>852</v>
      </c>
      <c r="BV39" s="123" t="s">
        <v>121</v>
      </c>
      <c r="BW39" s="122"/>
      <c r="BX39" s="122">
        <v>9</v>
      </c>
      <c r="BY39" s="122" t="s">
        <v>67</v>
      </c>
      <c r="BZ39" s="122">
        <v>482</v>
      </c>
      <c r="CA39" s="122" t="s">
        <v>77</v>
      </c>
      <c r="CB39" s="122">
        <v>579</v>
      </c>
      <c r="CC39" s="122" t="s">
        <v>78</v>
      </c>
      <c r="CD39" s="122">
        <v>165</v>
      </c>
      <c r="CE39" s="122">
        <v>262</v>
      </c>
      <c r="CF39" s="122">
        <v>160</v>
      </c>
      <c r="CG39" s="122">
        <v>0</v>
      </c>
      <c r="CH39" s="122" t="s">
        <v>270</v>
      </c>
      <c r="CI39" s="122">
        <v>80.3</v>
      </c>
      <c r="CJ39" s="122">
        <v>150</v>
      </c>
      <c r="CK39" s="122">
        <v>260</v>
      </c>
      <c r="CL39" s="122">
        <v>459</v>
      </c>
      <c r="CM39" s="122" t="s">
        <v>376</v>
      </c>
      <c r="CN39" s="122">
        <v>150</v>
      </c>
      <c r="CO39" s="122">
        <v>696</v>
      </c>
    </row>
    <row r="40" spans="1:94" s="124" customFormat="1" x14ac:dyDescent="0.3">
      <c r="A40" s="279"/>
      <c r="B40" s="279"/>
      <c r="C40" s="279"/>
      <c r="D40" s="122">
        <v>5</v>
      </c>
      <c r="E40" s="122">
        <v>183</v>
      </c>
      <c r="F40" s="122">
        <v>6.7</v>
      </c>
      <c r="G40" s="122">
        <v>378</v>
      </c>
      <c r="H40" s="122">
        <v>67.8</v>
      </c>
      <c r="I40" s="122"/>
      <c r="J40" s="122">
        <v>604</v>
      </c>
      <c r="K40" s="122">
        <v>317</v>
      </c>
      <c r="L40" s="122">
        <v>326</v>
      </c>
      <c r="M40" s="122">
        <v>338</v>
      </c>
      <c r="N40" s="122"/>
      <c r="O40" s="122"/>
      <c r="P40" s="122"/>
      <c r="Q40" s="122"/>
      <c r="R40" s="122"/>
      <c r="S40" s="122"/>
      <c r="T40" s="122"/>
      <c r="U40" s="122">
        <v>222</v>
      </c>
      <c r="V40" s="122">
        <v>223</v>
      </c>
      <c r="W40" s="122">
        <v>220</v>
      </c>
      <c r="X40" s="122">
        <v>222</v>
      </c>
      <c r="Y40" s="122">
        <v>227</v>
      </c>
      <c r="Z40" s="122"/>
      <c r="AA40" s="122"/>
      <c r="AB40" s="122"/>
      <c r="AC40" s="122"/>
      <c r="AD40" s="122"/>
      <c r="AE40" s="122" t="s">
        <v>165</v>
      </c>
      <c r="AF40" s="122" t="s">
        <v>165</v>
      </c>
      <c r="AG40" s="122" t="s">
        <v>69</v>
      </c>
      <c r="AH40" s="122">
        <v>196</v>
      </c>
      <c r="AI40" s="122">
        <v>90</v>
      </c>
      <c r="AJ40" s="122" t="s">
        <v>77</v>
      </c>
      <c r="AK40" s="122">
        <v>36</v>
      </c>
      <c r="AL40" s="122" t="s">
        <v>79</v>
      </c>
      <c r="AM40" s="122" t="s">
        <v>166</v>
      </c>
      <c r="AN40" s="122" t="s">
        <v>69</v>
      </c>
      <c r="AO40" s="122">
        <v>153</v>
      </c>
      <c r="AP40" s="122">
        <v>88</v>
      </c>
      <c r="AQ40" s="122" t="s">
        <v>77</v>
      </c>
      <c r="AR40" s="122">
        <v>57</v>
      </c>
      <c r="AS40" s="122" t="s">
        <v>79</v>
      </c>
      <c r="AT40" s="122">
        <v>357</v>
      </c>
      <c r="AU40" s="122">
        <v>134</v>
      </c>
      <c r="AV40" s="123" t="s">
        <v>89</v>
      </c>
      <c r="AW40" s="122"/>
      <c r="AX40" s="122">
        <v>200</v>
      </c>
      <c r="AY40" s="122" t="s">
        <v>67</v>
      </c>
      <c r="AZ40" s="122">
        <v>433</v>
      </c>
      <c r="BA40" s="122" t="s">
        <v>77</v>
      </c>
      <c r="BB40" s="122">
        <v>532</v>
      </c>
      <c r="BC40" s="122" t="s">
        <v>78</v>
      </c>
      <c r="BD40" s="122" t="s">
        <v>95</v>
      </c>
      <c r="BE40" s="122" t="s">
        <v>102</v>
      </c>
      <c r="BF40" s="122" t="s">
        <v>106</v>
      </c>
      <c r="BG40" s="122"/>
      <c r="BH40" s="122"/>
      <c r="BI40" s="122"/>
      <c r="BJ40" s="122"/>
      <c r="BK40" s="122"/>
      <c r="BL40" s="122"/>
      <c r="BM40" s="122"/>
      <c r="BN40" s="122"/>
      <c r="BO40" s="122"/>
      <c r="BP40" s="122"/>
      <c r="BQ40" s="122"/>
      <c r="BR40" s="122"/>
      <c r="BS40" s="203">
        <v>419</v>
      </c>
      <c r="BT40" s="122"/>
      <c r="BU40" s="122">
        <v>844</v>
      </c>
      <c r="BV40" s="123" t="s">
        <v>121</v>
      </c>
      <c r="BW40" s="122"/>
      <c r="BX40" s="122">
        <v>4</v>
      </c>
      <c r="BY40" s="122" t="s">
        <v>67</v>
      </c>
      <c r="BZ40" s="122">
        <v>474</v>
      </c>
      <c r="CA40" s="122" t="s">
        <v>77</v>
      </c>
      <c r="CB40" s="122">
        <v>556</v>
      </c>
      <c r="CC40" s="122" t="s">
        <v>78</v>
      </c>
      <c r="CD40" s="122"/>
      <c r="CE40" s="122"/>
      <c r="CF40" s="122"/>
      <c r="CG40" s="122">
        <v>0</v>
      </c>
      <c r="CH40" s="122" t="s">
        <v>270</v>
      </c>
      <c r="CI40" s="122"/>
      <c r="CJ40" s="122"/>
      <c r="CK40" s="122"/>
      <c r="CL40" s="122"/>
      <c r="CM40" s="122"/>
      <c r="CN40" s="122"/>
      <c r="CO40" s="122"/>
    </row>
    <row r="41" spans="1:94" s="121" customFormat="1" x14ac:dyDescent="0.3">
      <c r="A41" s="273" t="s">
        <v>275</v>
      </c>
      <c r="B41" s="273" t="s">
        <v>321</v>
      </c>
      <c r="C41" s="273" t="s">
        <v>356</v>
      </c>
      <c r="D41" s="118">
        <v>6</v>
      </c>
      <c r="E41" s="119">
        <v>160</v>
      </c>
      <c r="F41" s="118">
        <v>13.4</v>
      </c>
      <c r="G41" s="118">
        <v>441</v>
      </c>
      <c r="H41" s="119">
        <v>67.8</v>
      </c>
      <c r="I41" s="119">
        <v>849</v>
      </c>
      <c r="J41" s="119">
        <v>778</v>
      </c>
      <c r="K41" s="118">
        <v>312</v>
      </c>
      <c r="L41" s="118">
        <v>301</v>
      </c>
      <c r="M41" s="118">
        <v>341</v>
      </c>
      <c r="N41" s="118"/>
      <c r="O41" s="118"/>
      <c r="P41" s="119">
        <v>484</v>
      </c>
      <c r="Q41" s="119">
        <v>521</v>
      </c>
      <c r="R41" s="119"/>
      <c r="S41" s="119"/>
      <c r="T41" s="119"/>
      <c r="U41" s="118">
        <v>306</v>
      </c>
      <c r="V41" s="118">
        <v>299</v>
      </c>
      <c r="W41" s="118">
        <v>290</v>
      </c>
      <c r="X41" s="118">
        <v>318</v>
      </c>
      <c r="Y41" s="118">
        <v>373</v>
      </c>
      <c r="Z41" s="119">
        <v>514</v>
      </c>
      <c r="AA41" s="119">
        <v>502</v>
      </c>
      <c r="AB41" s="119">
        <v>500</v>
      </c>
      <c r="AC41" s="119">
        <v>498</v>
      </c>
      <c r="AD41" s="119">
        <v>509</v>
      </c>
      <c r="AE41" s="118" t="s">
        <v>165</v>
      </c>
      <c r="AF41" s="118" t="s">
        <v>165</v>
      </c>
      <c r="AG41" s="118" t="s">
        <v>69</v>
      </c>
      <c r="AH41" s="118">
        <v>206</v>
      </c>
      <c r="AI41" s="118">
        <v>32</v>
      </c>
      <c r="AJ41" s="118" t="s">
        <v>77</v>
      </c>
      <c r="AK41" s="118">
        <v>37</v>
      </c>
      <c r="AL41" s="118" t="s">
        <v>79</v>
      </c>
      <c r="AM41" s="119" t="s">
        <v>166</v>
      </c>
      <c r="AN41" s="119" t="s">
        <v>69</v>
      </c>
      <c r="AO41" s="119">
        <v>224</v>
      </c>
      <c r="AP41" s="119">
        <v>42</v>
      </c>
      <c r="AQ41" s="119" t="s">
        <v>77</v>
      </c>
      <c r="AR41" s="119">
        <v>51</v>
      </c>
      <c r="AS41" s="119" t="s">
        <v>79</v>
      </c>
      <c r="AT41" s="118">
        <v>446</v>
      </c>
      <c r="AU41" s="118">
        <v>82</v>
      </c>
      <c r="AV41" s="120" t="s">
        <v>89</v>
      </c>
      <c r="AW41" s="119"/>
      <c r="AX41" s="119">
        <v>224</v>
      </c>
      <c r="AY41" s="119" t="s">
        <v>67</v>
      </c>
      <c r="AZ41" s="119">
        <v>618</v>
      </c>
      <c r="BA41" s="119" t="s">
        <v>77</v>
      </c>
      <c r="BB41" s="119">
        <v>590</v>
      </c>
      <c r="BC41" s="119" t="s">
        <v>78</v>
      </c>
      <c r="BD41" s="118" t="s">
        <v>95</v>
      </c>
      <c r="BE41" s="118" t="s">
        <v>102</v>
      </c>
      <c r="BF41" s="118" t="s">
        <v>106</v>
      </c>
      <c r="BG41" s="119">
        <v>45</v>
      </c>
      <c r="BH41" s="119">
        <v>12.3</v>
      </c>
      <c r="BI41" s="119">
        <v>147</v>
      </c>
      <c r="BJ41" s="119">
        <v>94</v>
      </c>
      <c r="BK41" s="119">
        <v>43</v>
      </c>
      <c r="BL41" s="119" t="s">
        <v>327</v>
      </c>
      <c r="BM41" s="118">
        <v>45</v>
      </c>
      <c r="BN41" s="118">
        <v>12.8</v>
      </c>
      <c r="BO41" s="118">
        <v>135</v>
      </c>
      <c r="BP41" s="118">
        <v>91</v>
      </c>
      <c r="BQ41" s="118">
        <v>45</v>
      </c>
      <c r="BR41" s="118" t="s">
        <v>79</v>
      </c>
      <c r="BS41" s="201">
        <v>282</v>
      </c>
      <c r="BT41" s="119">
        <v>1042</v>
      </c>
      <c r="BU41" s="119">
        <v>906</v>
      </c>
      <c r="BV41" s="120" t="s">
        <v>121</v>
      </c>
      <c r="BW41" s="119"/>
      <c r="BX41" s="119">
        <v>10</v>
      </c>
      <c r="BY41" s="119" t="s">
        <v>73</v>
      </c>
      <c r="BZ41" s="119">
        <v>498</v>
      </c>
      <c r="CA41" s="119" t="s">
        <v>77</v>
      </c>
      <c r="CB41" s="119">
        <v>599</v>
      </c>
      <c r="CC41" s="119" t="s">
        <v>78</v>
      </c>
      <c r="CD41" s="118">
        <v>144</v>
      </c>
      <c r="CE41" s="118">
        <v>281</v>
      </c>
      <c r="CF41" s="118">
        <v>143</v>
      </c>
      <c r="CG41" s="118">
        <v>0</v>
      </c>
      <c r="CH41" s="118" t="s">
        <v>270</v>
      </c>
      <c r="CI41" s="118">
        <v>89</v>
      </c>
      <c r="CJ41" s="118" t="s">
        <v>374</v>
      </c>
      <c r="CK41" s="118">
        <v>142</v>
      </c>
      <c r="CL41" s="118">
        <v>444</v>
      </c>
      <c r="CM41" s="118" t="s">
        <v>377</v>
      </c>
      <c r="CN41" s="118" t="s">
        <v>378</v>
      </c>
      <c r="CO41" s="118">
        <v>524</v>
      </c>
    </row>
    <row r="42" spans="1:94" s="121" customFormat="1" x14ac:dyDescent="0.3">
      <c r="A42" s="273"/>
      <c r="B42" s="273"/>
      <c r="C42" s="273"/>
      <c r="D42" s="118">
        <v>5</v>
      </c>
      <c r="E42" s="119">
        <v>135</v>
      </c>
      <c r="F42" s="118">
        <v>12.4</v>
      </c>
      <c r="G42" s="118">
        <v>340</v>
      </c>
      <c r="H42" s="119">
        <v>67</v>
      </c>
      <c r="I42" s="119">
        <v>681</v>
      </c>
      <c r="J42" s="119">
        <v>600</v>
      </c>
      <c r="K42" s="118">
        <v>235</v>
      </c>
      <c r="L42" s="118">
        <v>240</v>
      </c>
      <c r="M42" s="118">
        <v>238</v>
      </c>
      <c r="N42" s="118"/>
      <c r="O42" s="118"/>
      <c r="P42" s="119"/>
      <c r="Q42" s="119"/>
      <c r="R42" s="119"/>
      <c r="S42" s="119"/>
      <c r="T42" s="119"/>
      <c r="U42" s="118">
        <v>237</v>
      </c>
      <c r="V42" s="118">
        <v>243</v>
      </c>
      <c r="W42" s="118">
        <v>243</v>
      </c>
      <c r="X42" s="118">
        <v>240</v>
      </c>
      <c r="Y42" s="118">
        <v>231</v>
      </c>
      <c r="Z42" s="119"/>
      <c r="AA42" s="119"/>
      <c r="AB42" s="119"/>
      <c r="AC42" s="119"/>
      <c r="AD42" s="119"/>
      <c r="AE42" s="118" t="s">
        <v>165</v>
      </c>
      <c r="AF42" s="118" t="s">
        <v>166</v>
      </c>
      <c r="AG42" s="118" t="s">
        <v>69</v>
      </c>
      <c r="AH42" s="118">
        <v>125</v>
      </c>
      <c r="AI42" s="118">
        <v>53</v>
      </c>
      <c r="AJ42" s="118" t="s">
        <v>77</v>
      </c>
      <c r="AK42" s="118">
        <v>102</v>
      </c>
      <c r="AL42" s="118" t="s">
        <v>79</v>
      </c>
      <c r="AM42" s="119" t="s">
        <v>165</v>
      </c>
      <c r="AN42" s="119" t="s">
        <v>69</v>
      </c>
      <c r="AO42" s="119">
        <v>222</v>
      </c>
      <c r="AP42" s="119">
        <v>121</v>
      </c>
      <c r="AQ42" s="119" t="s">
        <v>77</v>
      </c>
      <c r="AR42" s="119">
        <v>86</v>
      </c>
      <c r="AS42" s="119" t="s">
        <v>79</v>
      </c>
      <c r="AT42" s="118">
        <v>316</v>
      </c>
      <c r="AU42" s="118">
        <v>82</v>
      </c>
      <c r="AV42" s="120" t="s">
        <v>89</v>
      </c>
      <c r="AW42" s="119"/>
      <c r="AX42" s="119">
        <v>211</v>
      </c>
      <c r="AY42" s="119" t="s">
        <v>73</v>
      </c>
      <c r="AZ42" s="119">
        <v>496</v>
      </c>
      <c r="BA42" s="119" t="s">
        <v>77</v>
      </c>
      <c r="BB42" s="119">
        <v>525</v>
      </c>
      <c r="BC42" s="119" t="s">
        <v>78</v>
      </c>
      <c r="BD42" s="118" t="s">
        <v>95</v>
      </c>
      <c r="BE42" s="118" t="s">
        <v>102</v>
      </c>
      <c r="BF42" s="118" t="s">
        <v>106</v>
      </c>
      <c r="BG42" s="119"/>
      <c r="BH42" s="119"/>
      <c r="BI42" s="119"/>
      <c r="BJ42" s="119"/>
      <c r="BK42" s="119"/>
      <c r="BL42" s="119"/>
      <c r="BM42" s="118"/>
      <c r="BN42" s="118"/>
      <c r="BO42" s="118"/>
      <c r="BP42" s="118"/>
      <c r="BQ42" s="118"/>
      <c r="BR42" s="118"/>
      <c r="BS42" s="201">
        <v>420</v>
      </c>
      <c r="BT42" s="119">
        <v>965</v>
      </c>
      <c r="BU42" s="119">
        <v>921</v>
      </c>
      <c r="BV42" s="120" t="s">
        <v>121</v>
      </c>
      <c r="BW42" s="119"/>
      <c r="BX42" s="119">
        <v>0</v>
      </c>
      <c r="BY42" s="119" t="s">
        <v>270</v>
      </c>
      <c r="BZ42" s="119">
        <v>551</v>
      </c>
      <c r="CA42" s="119" t="s">
        <v>77</v>
      </c>
      <c r="CB42" s="119">
        <v>555</v>
      </c>
      <c r="CC42" s="119" t="s">
        <v>78</v>
      </c>
      <c r="CD42" s="118">
        <v>176</v>
      </c>
      <c r="CE42" s="118">
        <v>180</v>
      </c>
      <c r="CF42" s="118">
        <v>148</v>
      </c>
      <c r="CG42" s="118">
        <v>0</v>
      </c>
      <c r="CH42" s="118" t="s">
        <v>270</v>
      </c>
      <c r="CI42" s="118"/>
      <c r="CJ42" s="118"/>
      <c r="CK42" s="118"/>
      <c r="CL42" s="118"/>
      <c r="CM42" s="118"/>
      <c r="CN42" s="118"/>
      <c r="CO42" s="118"/>
    </row>
    <row r="43" spans="1:94" s="124" customFormat="1" x14ac:dyDescent="0.3">
      <c r="A43" s="279" t="s">
        <v>275</v>
      </c>
      <c r="B43" s="279" t="s">
        <v>352</v>
      </c>
      <c r="C43" s="279" t="s">
        <v>357</v>
      </c>
      <c r="D43" s="122">
        <v>6</v>
      </c>
      <c r="E43" s="122">
        <v>252</v>
      </c>
      <c r="F43" s="122">
        <v>11.4</v>
      </c>
      <c r="G43" s="122">
        <v>441</v>
      </c>
      <c r="H43" s="122">
        <v>68</v>
      </c>
      <c r="I43" s="122">
        <v>744</v>
      </c>
      <c r="J43" s="122">
        <v>611</v>
      </c>
      <c r="K43" s="122">
        <v>343</v>
      </c>
      <c r="L43" s="122">
        <v>354</v>
      </c>
      <c r="M43" s="122">
        <v>372</v>
      </c>
      <c r="N43" s="122"/>
      <c r="O43" s="122"/>
      <c r="P43" s="122">
        <v>480</v>
      </c>
      <c r="Q43" s="122">
        <v>546</v>
      </c>
      <c r="R43" s="122">
        <v>526</v>
      </c>
      <c r="S43" s="122"/>
      <c r="T43" s="122"/>
      <c r="U43" s="122"/>
      <c r="V43" s="122">
        <v>348</v>
      </c>
      <c r="W43" s="122">
        <v>343</v>
      </c>
      <c r="X43" s="122">
        <v>347</v>
      </c>
      <c r="Y43" s="122">
        <v>355</v>
      </c>
      <c r="Z43" s="122"/>
      <c r="AA43" s="122">
        <v>534</v>
      </c>
      <c r="AB43" s="122">
        <v>526</v>
      </c>
      <c r="AC43" s="122">
        <v>525</v>
      </c>
      <c r="AD43" s="122">
        <v>520</v>
      </c>
      <c r="AE43" s="122" t="s">
        <v>165</v>
      </c>
      <c r="AF43" s="122" t="s">
        <v>165</v>
      </c>
      <c r="AG43" s="122" t="s">
        <v>69</v>
      </c>
      <c r="AH43" s="122">
        <v>273</v>
      </c>
      <c r="AI43" s="122">
        <v>61</v>
      </c>
      <c r="AJ43" s="122" t="s">
        <v>77</v>
      </c>
      <c r="AK43" s="122">
        <v>40</v>
      </c>
      <c r="AL43" s="122" t="s">
        <v>79</v>
      </c>
      <c r="AM43" s="122" t="s">
        <v>166</v>
      </c>
      <c r="AN43" s="122" t="s">
        <v>69</v>
      </c>
      <c r="AO43" s="122">
        <v>161</v>
      </c>
      <c r="AP43" s="122">
        <v>21</v>
      </c>
      <c r="AQ43" s="122" t="s">
        <v>77</v>
      </c>
      <c r="AR43" s="122">
        <v>45</v>
      </c>
      <c r="AS43" s="122" t="s">
        <v>79</v>
      </c>
      <c r="AT43" s="122">
        <v>443</v>
      </c>
      <c r="AU43" s="122">
        <v>85</v>
      </c>
      <c r="AV43" s="123" t="s">
        <v>89</v>
      </c>
      <c r="AW43" s="122"/>
      <c r="AX43" s="122">
        <v>242</v>
      </c>
      <c r="AY43" s="122" t="s">
        <v>67</v>
      </c>
      <c r="AZ43" s="122">
        <v>380</v>
      </c>
      <c r="BA43" s="122" t="s">
        <v>77</v>
      </c>
      <c r="BB43" s="122">
        <v>580</v>
      </c>
      <c r="BC43" s="122" t="s">
        <v>78</v>
      </c>
      <c r="BD43" s="122" t="s">
        <v>95</v>
      </c>
      <c r="BE43" s="122" t="s">
        <v>102</v>
      </c>
      <c r="BF43" s="122" t="s">
        <v>106</v>
      </c>
      <c r="BG43" s="122">
        <v>47</v>
      </c>
      <c r="BH43" s="122">
        <v>14.8</v>
      </c>
      <c r="BI43" s="122">
        <v>151</v>
      </c>
      <c r="BJ43" s="122">
        <v>102</v>
      </c>
      <c r="BK43" s="122">
        <v>34</v>
      </c>
      <c r="BL43" s="122" t="s">
        <v>79</v>
      </c>
      <c r="BM43" s="122">
        <v>47</v>
      </c>
      <c r="BN43" s="122">
        <v>12.5</v>
      </c>
      <c r="BO43" s="122">
        <v>179</v>
      </c>
      <c r="BP43" s="122">
        <v>26</v>
      </c>
      <c r="BQ43" s="122">
        <v>40</v>
      </c>
      <c r="BR43" s="122" t="s">
        <v>79</v>
      </c>
      <c r="BS43" s="203">
        <v>273</v>
      </c>
      <c r="BT43" s="122">
        <v>851</v>
      </c>
      <c r="BU43" s="122">
        <v>108</v>
      </c>
      <c r="BV43" s="123" t="s">
        <v>121</v>
      </c>
      <c r="BW43" s="122"/>
      <c r="BX43" s="122">
        <v>22</v>
      </c>
      <c r="BY43" s="122" t="s">
        <v>67</v>
      </c>
      <c r="BZ43" s="122">
        <v>473</v>
      </c>
      <c r="CA43" s="122" t="s">
        <v>77</v>
      </c>
      <c r="CB43" s="122">
        <v>553</v>
      </c>
      <c r="CC43" s="122" t="s">
        <v>78</v>
      </c>
      <c r="CD43" s="122">
        <v>142</v>
      </c>
      <c r="CE43" s="122">
        <v>221</v>
      </c>
      <c r="CF43" s="122">
        <v>149</v>
      </c>
      <c r="CG43" s="122">
        <v>0</v>
      </c>
      <c r="CH43" s="122" t="s">
        <v>270</v>
      </c>
      <c r="CI43" s="122">
        <v>88.8</v>
      </c>
      <c r="CJ43" s="122" t="s">
        <v>378</v>
      </c>
      <c r="CK43" s="122">
        <v>260</v>
      </c>
      <c r="CL43" s="122">
        <v>426</v>
      </c>
      <c r="CM43" s="122" t="s">
        <v>379</v>
      </c>
      <c r="CN43" s="122" t="s">
        <v>374</v>
      </c>
      <c r="CO43" s="122">
        <v>542</v>
      </c>
    </row>
    <row r="44" spans="1:94" s="124" customFormat="1" x14ac:dyDescent="0.3">
      <c r="A44" s="279"/>
      <c r="B44" s="279"/>
      <c r="C44" s="279"/>
      <c r="D44" s="122">
        <v>5</v>
      </c>
      <c r="E44" s="122">
        <v>136</v>
      </c>
      <c r="F44" s="122">
        <v>8.6</v>
      </c>
      <c r="G44" s="122">
        <v>330</v>
      </c>
      <c r="H44" s="122">
        <v>63.2</v>
      </c>
      <c r="I44" s="122"/>
      <c r="J44" s="122">
        <v>560</v>
      </c>
      <c r="K44" s="122">
        <v>184</v>
      </c>
      <c r="L44" s="122">
        <v>185</v>
      </c>
      <c r="M44" s="122">
        <v>186</v>
      </c>
      <c r="N44" s="122"/>
      <c r="O44" s="122"/>
      <c r="P44" s="122"/>
      <c r="Q44" s="122"/>
      <c r="R44" s="122"/>
      <c r="S44" s="122"/>
      <c r="T44" s="122"/>
      <c r="U44" s="122"/>
      <c r="V44" s="122">
        <v>194</v>
      </c>
      <c r="W44" s="122">
        <v>195</v>
      </c>
      <c r="X44" s="122">
        <v>186</v>
      </c>
      <c r="Y44" s="122"/>
      <c r="Z44" s="122"/>
      <c r="AA44" s="122"/>
      <c r="AB44" s="122"/>
      <c r="AC44" s="122"/>
      <c r="AD44" s="122"/>
      <c r="AE44" s="122" t="s">
        <v>165</v>
      </c>
      <c r="AF44" s="122" t="s">
        <v>166</v>
      </c>
      <c r="AG44" s="122" t="s">
        <v>69</v>
      </c>
      <c r="AH44" s="122">
        <v>150</v>
      </c>
      <c r="AI44" s="122">
        <v>64</v>
      </c>
      <c r="AJ44" s="122" t="s">
        <v>77</v>
      </c>
      <c r="AK44" s="122">
        <v>81</v>
      </c>
      <c r="AL44" s="122" t="s">
        <v>79</v>
      </c>
      <c r="AM44" s="122" t="s">
        <v>165</v>
      </c>
      <c r="AN44" s="122" t="s">
        <v>69</v>
      </c>
      <c r="AO44" s="122">
        <v>192</v>
      </c>
      <c r="AP44" s="122">
        <v>126</v>
      </c>
      <c r="AQ44" s="122" t="s">
        <v>77</v>
      </c>
      <c r="AR44" s="122">
        <v>44</v>
      </c>
      <c r="AS44" s="122" t="s">
        <v>79</v>
      </c>
      <c r="AT44" s="122">
        <v>345</v>
      </c>
      <c r="AU44" s="122">
        <v>115</v>
      </c>
      <c r="AV44" s="123" t="s">
        <v>89</v>
      </c>
      <c r="AW44" s="122"/>
      <c r="AX44" s="122">
        <v>186</v>
      </c>
      <c r="AY44" s="122" t="s">
        <v>73</v>
      </c>
      <c r="AZ44" s="122">
        <v>411</v>
      </c>
      <c r="BA44" s="122" t="s">
        <v>77</v>
      </c>
      <c r="BB44" s="122">
        <v>513</v>
      </c>
      <c r="BC44" s="122" t="s">
        <v>78</v>
      </c>
      <c r="BD44" s="122" t="s">
        <v>95</v>
      </c>
      <c r="BE44" s="122" t="s">
        <v>102</v>
      </c>
      <c r="BF44" s="122" t="s">
        <v>106</v>
      </c>
      <c r="BG44" s="122"/>
      <c r="BH44" s="122"/>
      <c r="BI44" s="122"/>
      <c r="BJ44" s="122"/>
      <c r="BK44" s="122"/>
      <c r="BL44" s="122"/>
      <c r="BM44" s="122"/>
      <c r="BN44" s="122"/>
      <c r="BO44" s="122"/>
      <c r="BP44" s="122"/>
      <c r="BQ44" s="122"/>
      <c r="BR44" s="122"/>
      <c r="BS44" s="203"/>
      <c r="BT44" s="122"/>
      <c r="BU44" s="122">
        <v>861</v>
      </c>
      <c r="BV44" s="123" t="s">
        <v>121</v>
      </c>
      <c r="BW44" s="122"/>
      <c r="BX44" s="122">
        <v>0</v>
      </c>
      <c r="BY44" s="122" t="s">
        <v>270</v>
      </c>
      <c r="BZ44" s="122">
        <v>519</v>
      </c>
      <c r="CA44" s="122" t="s">
        <v>77</v>
      </c>
      <c r="CB44" s="122">
        <v>528</v>
      </c>
      <c r="CC44" s="122" t="s">
        <v>78</v>
      </c>
      <c r="CD44" s="122"/>
      <c r="CE44" s="122"/>
      <c r="CF44" s="122"/>
      <c r="CG44" s="122"/>
      <c r="CH44" s="122" t="s">
        <v>270</v>
      </c>
      <c r="CI44" s="122"/>
      <c r="CJ44" s="122"/>
      <c r="CK44" s="122"/>
      <c r="CL44" s="122"/>
      <c r="CM44" s="122"/>
      <c r="CN44" s="122"/>
      <c r="CO44" s="122"/>
    </row>
    <row r="45" spans="1:94" s="121" customFormat="1" x14ac:dyDescent="0.3">
      <c r="A45" s="273" t="s">
        <v>275</v>
      </c>
      <c r="B45" s="273" t="s">
        <v>353</v>
      </c>
      <c r="C45" s="273" t="s">
        <v>373</v>
      </c>
      <c r="D45" s="118">
        <v>6</v>
      </c>
      <c r="E45" s="119">
        <v>226</v>
      </c>
      <c r="F45" s="118">
        <v>16.8</v>
      </c>
      <c r="G45" s="118">
        <v>394</v>
      </c>
      <c r="H45" s="119">
        <v>63.7</v>
      </c>
      <c r="I45" s="119">
        <v>771</v>
      </c>
      <c r="J45" s="119">
        <v>626</v>
      </c>
      <c r="K45" s="118">
        <v>300</v>
      </c>
      <c r="L45" s="118">
        <v>300</v>
      </c>
      <c r="M45" s="118">
        <v>527</v>
      </c>
      <c r="N45" s="118"/>
      <c r="O45" s="118"/>
      <c r="P45" s="119">
        <v>488</v>
      </c>
      <c r="Q45" s="119">
        <v>568</v>
      </c>
      <c r="R45" s="119">
        <v>527</v>
      </c>
      <c r="S45" s="119"/>
      <c r="T45" s="119"/>
      <c r="U45" s="118"/>
      <c r="V45" s="118">
        <v>300</v>
      </c>
      <c r="W45" s="118">
        <v>300</v>
      </c>
      <c r="X45" s="118">
        <v>300</v>
      </c>
      <c r="Y45" s="118">
        <v>527</v>
      </c>
      <c r="Z45" s="119"/>
      <c r="AA45" s="119">
        <v>558</v>
      </c>
      <c r="AB45" s="119">
        <v>556</v>
      </c>
      <c r="AC45" s="119">
        <v>547</v>
      </c>
      <c r="AD45" s="119">
        <v>527</v>
      </c>
      <c r="AE45" s="118" t="s">
        <v>165</v>
      </c>
      <c r="AF45" s="118" t="s">
        <v>165</v>
      </c>
      <c r="AG45" s="118" t="s">
        <v>69</v>
      </c>
      <c r="AH45" s="118">
        <v>257</v>
      </c>
      <c r="AI45" s="118">
        <v>0</v>
      </c>
      <c r="AJ45" s="118"/>
      <c r="AK45" s="118">
        <v>26</v>
      </c>
      <c r="AL45" s="118" t="s">
        <v>79</v>
      </c>
      <c r="AM45" s="119" t="s">
        <v>166</v>
      </c>
      <c r="AN45" s="119" t="s">
        <v>69</v>
      </c>
      <c r="AO45" s="119">
        <v>218</v>
      </c>
      <c r="AP45" s="119">
        <v>71</v>
      </c>
      <c r="AQ45" s="119" t="s">
        <v>77</v>
      </c>
      <c r="AR45" s="119">
        <v>40</v>
      </c>
      <c r="AS45" s="119" t="s">
        <v>79</v>
      </c>
      <c r="AT45" s="118">
        <v>472</v>
      </c>
      <c r="AU45" s="118">
        <v>55</v>
      </c>
      <c r="AV45" s="120" t="s">
        <v>90</v>
      </c>
      <c r="AW45" s="119"/>
      <c r="AX45" s="119">
        <v>298</v>
      </c>
      <c r="AY45" s="119" t="s">
        <v>67</v>
      </c>
      <c r="AZ45" s="119">
        <v>259</v>
      </c>
      <c r="BA45" s="119" t="s">
        <v>77</v>
      </c>
      <c r="BB45" s="119">
        <v>548</v>
      </c>
      <c r="BC45" s="119" t="s">
        <v>78</v>
      </c>
      <c r="BD45" s="118" t="s">
        <v>95</v>
      </c>
      <c r="BE45" s="118" t="s">
        <v>102</v>
      </c>
      <c r="BF45" s="118" t="s">
        <v>106</v>
      </c>
      <c r="BG45" s="119">
        <v>33</v>
      </c>
      <c r="BH45" s="119">
        <v>44.2</v>
      </c>
      <c r="BI45" s="119">
        <v>119</v>
      </c>
      <c r="BJ45" s="119">
        <v>92</v>
      </c>
      <c r="BK45" s="119">
        <v>31</v>
      </c>
      <c r="BL45" s="119" t="s">
        <v>79</v>
      </c>
      <c r="BM45" s="118">
        <v>33</v>
      </c>
      <c r="BN45" s="118">
        <v>40</v>
      </c>
      <c r="BO45" s="118">
        <v>155</v>
      </c>
      <c r="BP45" s="118">
        <v>89</v>
      </c>
      <c r="BQ45" s="118">
        <v>30</v>
      </c>
      <c r="BR45" s="118" t="s">
        <v>79</v>
      </c>
      <c r="BS45" s="201">
        <v>420</v>
      </c>
      <c r="BT45" s="119">
        <v>1002</v>
      </c>
      <c r="BU45" s="119">
        <v>796</v>
      </c>
      <c r="BV45" s="120" t="s">
        <v>121</v>
      </c>
      <c r="BW45" s="119"/>
      <c r="BX45" s="119">
        <v>16</v>
      </c>
      <c r="BY45" s="119" t="s">
        <v>67</v>
      </c>
      <c r="BZ45" s="119">
        <v>458</v>
      </c>
      <c r="CA45" s="119" t="s">
        <v>77</v>
      </c>
      <c r="CB45" s="119">
        <v>554</v>
      </c>
      <c r="CC45" s="119" t="s">
        <v>78</v>
      </c>
      <c r="CD45" s="118">
        <v>133</v>
      </c>
      <c r="CE45" s="118">
        <v>224</v>
      </c>
      <c r="CF45" s="118">
        <v>168</v>
      </c>
      <c r="CG45" s="118">
        <v>17</v>
      </c>
      <c r="CH45" s="118" t="s">
        <v>73</v>
      </c>
      <c r="CI45" s="118">
        <v>92</v>
      </c>
      <c r="CJ45" s="118" t="s">
        <v>374</v>
      </c>
      <c r="CK45" s="118">
        <v>126</v>
      </c>
      <c r="CL45" s="118">
        <v>635</v>
      </c>
      <c r="CM45" s="118" t="s">
        <v>270</v>
      </c>
      <c r="CN45" s="118" t="s">
        <v>380</v>
      </c>
      <c r="CO45" s="118"/>
    </row>
    <row r="46" spans="1:94" s="121" customFormat="1" ht="13.5" thickBot="1" x14ac:dyDescent="0.35">
      <c r="A46" s="274"/>
      <c r="B46" s="274"/>
      <c r="C46" s="274"/>
      <c r="D46" s="132">
        <v>5</v>
      </c>
      <c r="E46" s="133">
        <v>40</v>
      </c>
      <c r="F46" s="132">
        <v>15.7</v>
      </c>
      <c r="G46" s="132">
        <v>330</v>
      </c>
      <c r="H46" s="133">
        <v>68.5</v>
      </c>
      <c r="I46" s="133">
        <v>684</v>
      </c>
      <c r="J46" s="133">
        <v>625</v>
      </c>
      <c r="K46" s="132">
        <v>236</v>
      </c>
      <c r="L46" s="132">
        <v>231</v>
      </c>
      <c r="M46" s="132">
        <v>237</v>
      </c>
      <c r="N46" s="132"/>
      <c r="O46" s="132"/>
      <c r="P46" s="133"/>
      <c r="Q46" s="133"/>
      <c r="R46" s="133"/>
      <c r="S46" s="133"/>
      <c r="T46" s="133"/>
      <c r="U46" s="132"/>
      <c r="V46" s="132">
        <v>213</v>
      </c>
      <c r="W46" s="132">
        <v>230</v>
      </c>
      <c r="X46" s="132">
        <v>220</v>
      </c>
      <c r="Y46" s="132">
        <v>217</v>
      </c>
      <c r="Z46" s="133"/>
      <c r="AA46" s="133"/>
      <c r="AB46" s="133"/>
      <c r="AC46" s="133"/>
      <c r="AD46" s="133"/>
      <c r="AE46" s="132" t="s">
        <v>165</v>
      </c>
      <c r="AF46" s="132" t="s">
        <v>166</v>
      </c>
      <c r="AG46" s="132" t="s">
        <v>69</v>
      </c>
      <c r="AH46" s="132">
        <v>101</v>
      </c>
      <c r="AI46" s="132">
        <v>69</v>
      </c>
      <c r="AJ46" s="132" t="s">
        <v>77</v>
      </c>
      <c r="AK46" s="132">
        <v>45</v>
      </c>
      <c r="AL46" s="132" t="s">
        <v>79</v>
      </c>
      <c r="AM46" s="133" t="s">
        <v>165</v>
      </c>
      <c r="AN46" s="133" t="s">
        <v>69</v>
      </c>
      <c r="AO46" s="133">
        <v>137</v>
      </c>
      <c r="AP46" s="133">
        <v>94</v>
      </c>
      <c r="AQ46" s="133" t="s">
        <v>77</v>
      </c>
      <c r="AR46" s="133">
        <v>52</v>
      </c>
      <c r="AS46" s="133" t="s">
        <v>79</v>
      </c>
      <c r="AT46" s="132">
        <v>232</v>
      </c>
      <c r="AU46" s="132">
        <v>102</v>
      </c>
      <c r="AV46" s="134" t="s">
        <v>89</v>
      </c>
      <c r="AW46" s="133"/>
      <c r="AX46" s="133">
        <v>203</v>
      </c>
      <c r="AY46" s="133" t="s">
        <v>73</v>
      </c>
      <c r="AZ46" s="133">
        <v>490</v>
      </c>
      <c r="BA46" s="133" t="s">
        <v>77</v>
      </c>
      <c r="BB46" s="133">
        <v>551</v>
      </c>
      <c r="BC46" s="133" t="s">
        <v>78</v>
      </c>
      <c r="BD46" s="132" t="s">
        <v>95</v>
      </c>
      <c r="BE46" s="132" t="s">
        <v>102</v>
      </c>
      <c r="BF46" s="132" t="s">
        <v>106</v>
      </c>
      <c r="BG46" s="133"/>
      <c r="BH46" s="133"/>
      <c r="BI46" s="133"/>
      <c r="BJ46" s="133"/>
      <c r="BK46" s="133"/>
      <c r="BL46" s="133"/>
      <c r="BM46" s="132"/>
      <c r="BN46" s="132"/>
      <c r="BO46" s="132"/>
      <c r="BP46" s="132"/>
      <c r="BQ46" s="132"/>
      <c r="BR46" s="132"/>
      <c r="BS46" s="202">
        <v>420</v>
      </c>
      <c r="BT46" s="133">
        <v>924</v>
      </c>
      <c r="BU46" s="133">
        <v>842</v>
      </c>
      <c r="BV46" s="134" t="s">
        <v>121</v>
      </c>
      <c r="BW46" s="133"/>
      <c r="BX46" s="133">
        <v>0</v>
      </c>
      <c r="BY46" s="133" t="s">
        <v>270</v>
      </c>
      <c r="BZ46" s="133">
        <v>467</v>
      </c>
      <c r="CA46" s="133" t="s">
        <v>77</v>
      </c>
      <c r="CB46" s="133">
        <v>552</v>
      </c>
      <c r="CC46" s="133" t="s">
        <v>78</v>
      </c>
      <c r="CD46" s="132">
        <v>130</v>
      </c>
      <c r="CE46" s="132">
        <v>227</v>
      </c>
      <c r="CF46" s="132">
        <v>108</v>
      </c>
      <c r="CG46" s="132">
        <v>0</v>
      </c>
      <c r="CH46" s="132" t="s">
        <v>270</v>
      </c>
      <c r="CI46" s="132"/>
      <c r="CJ46" s="132"/>
      <c r="CK46" s="132"/>
      <c r="CL46" s="132"/>
      <c r="CM46" s="132"/>
      <c r="CN46" s="132"/>
      <c r="CO46" s="132"/>
    </row>
    <row r="47" spans="1:94" s="124" customFormat="1" x14ac:dyDescent="0.3">
      <c r="A47" s="272" t="s">
        <v>276</v>
      </c>
      <c r="B47" s="272" t="s">
        <v>350</v>
      </c>
      <c r="C47" s="272" t="s">
        <v>371</v>
      </c>
      <c r="D47" s="125">
        <v>6</v>
      </c>
      <c r="E47" s="125">
        <v>171</v>
      </c>
      <c r="F47" s="125">
        <v>12.8</v>
      </c>
      <c r="G47" s="125">
        <v>442</v>
      </c>
      <c r="H47" s="125">
        <v>71</v>
      </c>
      <c r="I47" s="125">
        <v>762</v>
      </c>
      <c r="J47" s="125">
        <v>561</v>
      </c>
      <c r="K47" s="125">
        <v>282</v>
      </c>
      <c r="L47" s="125">
        <v>305</v>
      </c>
      <c r="M47" s="125">
        <v>296</v>
      </c>
      <c r="N47" s="125"/>
      <c r="O47" s="125"/>
      <c r="P47" s="125">
        <v>490</v>
      </c>
      <c r="Q47" s="125">
        <v>530</v>
      </c>
      <c r="R47" s="125">
        <v>520</v>
      </c>
      <c r="S47" s="125"/>
      <c r="T47" s="125"/>
      <c r="U47" s="125"/>
      <c r="V47" s="125">
        <v>252</v>
      </c>
      <c r="W47" s="125">
        <v>268</v>
      </c>
      <c r="X47" s="125">
        <v>260</v>
      </c>
      <c r="Y47" s="125"/>
      <c r="Z47" s="125"/>
      <c r="AA47" s="125">
        <v>350</v>
      </c>
      <c r="AB47" s="125">
        <v>490</v>
      </c>
      <c r="AC47" s="125">
        <v>475</v>
      </c>
      <c r="AD47" s="125"/>
      <c r="AE47" s="125"/>
      <c r="AF47" s="125" t="s">
        <v>166</v>
      </c>
      <c r="AG47" s="125" t="s">
        <v>70</v>
      </c>
      <c r="AH47" s="125">
        <v>220</v>
      </c>
      <c r="AI47" s="125">
        <v>90</v>
      </c>
      <c r="AJ47" s="125" t="s">
        <v>77</v>
      </c>
      <c r="AK47" s="125">
        <v>115</v>
      </c>
      <c r="AL47" s="125" t="s">
        <v>79</v>
      </c>
      <c r="AM47" s="125" t="s">
        <v>166</v>
      </c>
      <c r="AN47" s="125" t="s">
        <v>69</v>
      </c>
      <c r="AO47" s="125">
        <v>210</v>
      </c>
      <c r="AP47" s="125">
        <v>45</v>
      </c>
      <c r="AQ47" s="125" t="s">
        <v>77</v>
      </c>
      <c r="AR47" s="125">
        <v>80</v>
      </c>
      <c r="AS47" s="125" t="s">
        <v>78</v>
      </c>
      <c r="AT47" s="125">
        <v>417</v>
      </c>
      <c r="AU47" s="125">
        <v>118</v>
      </c>
      <c r="AV47" s="126" t="s">
        <v>90</v>
      </c>
      <c r="AW47" s="125"/>
      <c r="AX47" s="125">
        <v>255</v>
      </c>
      <c r="AY47" s="125" t="s">
        <v>67</v>
      </c>
      <c r="AZ47" s="125">
        <v>155</v>
      </c>
      <c r="BA47" s="125" t="s">
        <v>77</v>
      </c>
      <c r="BB47" s="125">
        <v>582</v>
      </c>
      <c r="BC47" s="125" t="s">
        <v>78</v>
      </c>
      <c r="BD47" s="125" t="s">
        <v>95</v>
      </c>
      <c r="BE47" s="125" t="s">
        <v>102</v>
      </c>
      <c r="BF47" s="125" t="s">
        <v>106</v>
      </c>
      <c r="BG47" s="125">
        <v>55</v>
      </c>
      <c r="BH47" s="125">
        <v>50</v>
      </c>
      <c r="BI47" s="125">
        <v>87</v>
      </c>
      <c r="BJ47" s="125">
        <v>90</v>
      </c>
      <c r="BK47" s="125">
        <v>12</v>
      </c>
      <c r="BL47" s="125" t="s">
        <v>79</v>
      </c>
      <c r="BM47" s="125">
        <v>55</v>
      </c>
      <c r="BN47" s="125">
        <v>50</v>
      </c>
      <c r="BO47" s="125">
        <v>198</v>
      </c>
      <c r="BP47" s="125">
        <v>90</v>
      </c>
      <c r="BQ47" s="125">
        <v>12</v>
      </c>
      <c r="BR47" s="125" t="s">
        <v>79</v>
      </c>
      <c r="BS47" s="200">
        <v>285</v>
      </c>
      <c r="BT47" s="125">
        <v>1332</v>
      </c>
      <c r="BU47" s="125"/>
      <c r="BV47" s="126" t="s">
        <v>51</v>
      </c>
      <c r="BW47" s="125"/>
      <c r="BX47" s="125">
        <v>0</v>
      </c>
      <c r="BY47" s="125" t="s">
        <v>270</v>
      </c>
      <c r="BZ47" s="125">
        <v>270</v>
      </c>
      <c r="CA47" s="125" t="s">
        <v>77</v>
      </c>
      <c r="CB47" s="125">
        <v>257</v>
      </c>
      <c r="CC47" s="125" t="s">
        <v>79</v>
      </c>
      <c r="CD47" s="125">
        <v>130</v>
      </c>
      <c r="CE47" s="125">
        <v>210</v>
      </c>
      <c r="CF47" s="125">
        <v>230</v>
      </c>
      <c r="CG47" s="125">
        <v>0</v>
      </c>
      <c r="CH47" s="125"/>
      <c r="CI47" s="125">
        <v>62.2</v>
      </c>
      <c r="CJ47" s="125">
        <v>150</v>
      </c>
      <c r="CK47" s="125">
        <v>552</v>
      </c>
      <c r="CL47" s="125">
        <v>664</v>
      </c>
      <c r="CM47" s="125">
        <v>86</v>
      </c>
      <c r="CN47" s="125">
        <v>150</v>
      </c>
      <c r="CO47" s="125">
        <v>910</v>
      </c>
      <c r="CP47" s="135" t="s">
        <v>412</v>
      </c>
    </row>
    <row r="48" spans="1:94" s="124" customFormat="1" x14ac:dyDescent="0.3">
      <c r="A48" s="279"/>
      <c r="B48" s="279"/>
      <c r="C48" s="279"/>
      <c r="D48" s="122">
        <v>5</v>
      </c>
      <c r="E48" s="122">
        <v>152</v>
      </c>
      <c r="F48" s="122">
        <v>13.3</v>
      </c>
      <c r="G48" s="122">
        <v>408</v>
      </c>
      <c r="H48" s="122">
        <v>68.400000000000006</v>
      </c>
      <c r="I48" s="122"/>
      <c r="J48" s="122">
        <v>549</v>
      </c>
      <c r="K48" s="122">
        <v>190</v>
      </c>
      <c r="L48" s="122">
        <v>175</v>
      </c>
      <c r="M48" s="122">
        <v>225</v>
      </c>
      <c r="N48" s="122"/>
      <c r="O48" s="122"/>
      <c r="P48" s="122"/>
      <c r="Q48" s="122"/>
      <c r="R48" s="122"/>
      <c r="S48" s="122"/>
      <c r="T48" s="122"/>
      <c r="U48" s="122"/>
      <c r="V48" s="122">
        <v>225</v>
      </c>
      <c r="W48" s="122">
        <v>250</v>
      </c>
      <c r="X48" s="122">
        <v>245</v>
      </c>
      <c r="Y48" s="122"/>
      <c r="Z48" s="122"/>
      <c r="AA48" s="122"/>
      <c r="AB48" s="122"/>
      <c r="AC48" s="122"/>
      <c r="AD48" s="122"/>
      <c r="AE48" s="122" t="s">
        <v>166</v>
      </c>
      <c r="AF48" s="122" t="s">
        <v>165</v>
      </c>
      <c r="AG48" s="122" t="s">
        <v>69</v>
      </c>
      <c r="AH48" s="122">
        <v>230</v>
      </c>
      <c r="AI48" s="122">
        <v>150</v>
      </c>
      <c r="AJ48" s="122" t="s">
        <v>77</v>
      </c>
      <c r="AK48" s="122">
        <v>38</v>
      </c>
      <c r="AL48" s="122" t="s">
        <v>79</v>
      </c>
      <c r="AM48" s="122" t="s">
        <v>165</v>
      </c>
      <c r="AN48" s="122" t="s">
        <v>70</v>
      </c>
      <c r="AO48" s="122">
        <v>145</v>
      </c>
      <c r="AP48" s="122">
        <v>70</v>
      </c>
      <c r="AQ48" s="122" t="s">
        <v>77</v>
      </c>
      <c r="AR48" s="122">
        <v>67</v>
      </c>
      <c r="AS48" s="122" t="s">
        <v>78</v>
      </c>
      <c r="AT48" s="122">
        <v>385</v>
      </c>
      <c r="AU48" s="122">
        <v>103</v>
      </c>
      <c r="AV48" s="123" t="s">
        <v>88</v>
      </c>
      <c r="AW48" s="122"/>
      <c r="AX48" s="122">
        <v>207</v>
      </c>
      <c r="AY48" s="122" t="s">
        <v>73</v>
      </c>
      <c r="AZ48" s="122">
        <v>370</v>
      </c>
      <c r="BA48" s="122" t="s">
        <v>77</v>
      </c>
      <c r="BB48" s="122">
        <v>530</v>
      </c>
      <c r="BC48" s="122" t="s">
        <v>78</v>
      </c>
      <c r="BD48" s="122" t="s">
        <v>95</v>
      </c>
      <c r="BE48" s="122" t="s">
        <v>102</v>
      </c>
      <c r="BF48" s="122" t="s">
        <v>106</v>
      </c>
      <c r="BG48" s="122">
        <v>55</v>
      </c>
      <c r="BH48" s="122">
        <v>50</v>
      </c>
      <c r="BI48" s="122">
        <v>157</v>
      </c>
      <c r="BJ48" s="122">
        <v>140</v>
      </c>
      <c r="BK48" s="122">
        <v>12</v>
      </c>
      <c r="BL48" s="122" t="s">
        <v>79</v>
      </c>
      <c r="BM48" s="122">
        <v>55</v>
      </c>
      <c r="BN48" s="122">
        <v>50</v>
      </c>
      <c r="BO48" s="122">
        <v>157</v>
      </c>
      <c r="BP48" s="122">
        <v>140</v>
      </c>
      <c r="BQ48" s="122">
        <v>12</v>
      </c>
      <c r="BR48" s="122" t="s">
        <v>79</v>
      </c>
      <c r="BS48" s="203">
        <v>328</v>
      </c>
      <c r="BT48" s="122">
        <v>995</v>
      </c>
      <c r="BU48" s="122"/>
      <c r="BV48" s="123" t="s">
        <v>51</v>
      </c>
      <c r="BW48" s="122"/>
      <c r="BX48" s="122">
        <v>0</v>
      </c>
      <c r="BY48" s="122" t="s">
        <v>270</v>
      </c>
      <c r="BZ48" s="122">
        <v>300</v>
      </c>
      <c r="CA48" s="122" t="s">
        <v>77</v>
      </c>
      <c r="CB48" s="122">
        <v>262</v>
      </c>
      <c r="CC48" s="122" t="s">
        <v>79</v>
      </c>
      <c r="CD48" s="122"/>
      <c r="CE48" s="122"/>
      <c r="CF48" s="122"/>
      <c r="CG48" s="122">
        <v>0</v>
      </c>
      <c r="CH48" s="122" t="s">
        <v>270</v>
      </c>
      <c r="CI48" s="122"/>
      <c r="CJ48" s="122"/>
      <c r="CK48" s="122"/>
      <c r="CL48" s="122"/>
      <c r="CM48" s="122"/>
      <c r="CN48" s="122"/>
      <c r="CO48" s="122"/>
      <c r="CP48" s="135"/>
    </row>
    <row r="49" spans="1:94" s="121" customFormat="1" x14ac:dyDescent="0.3">
      <c r="A49" s="273" t="s">
        <v>276</v>
      </c>
      <c r="B49" s="273" t="s">
        <v>278</v>
      </c>
      <c r="C49" s="273" t="s">
        <v>370</v>
      </c>
      <c r="D49" s="118">
        <v>6</v>
      </c>
      <c r="E49" s="119">
        <v>228</v>
      </c>
      <c r="F49" s="118">
        <v>8.9</v>
      </c>
      <c r="G49" s="118">
        <v>430</v>
      </c>
      <c r="H49" s="119">
        <v>69.2</v>
      </c>
      <c r="I49" s="119">
        <v>760</v>
      </c>
      <c r="J49" s="119">
        <v>541</v>
      </c>
      <c r="K49" s="118">
        <v>310</v>
      </c>
      <c r="L49" s="118">
        <v>315</v>
      </c>
      <c r="M49" s="118">
        <v>323</v>
      </c>
      <c r="N49" s="118"/>
      <c r="O49" s="118"/>
      <c r="P49" s="119">
        <v>450</v>
      </c>
      <c r="Q49" s="119">
        <v>452</v>
      </c>
      <c r="R49" s="119">
        <v>440</v>
      </c>
      <c r="S49" s="119"/>
      <c r="T49" s="119"/>
      <c r="U49" s="118"/>
      <c r="V49" s="118">
        <v>280</v>
      </c>
      <c r="W49" s="118">
        <v>276</v>
      </c>
      <c r="X49" s="118">
        <v>263</v>
      </c>
      <c r="Y49" s="118"/>
      <c r="Z49" s="119"/>
      <c r="AA49" s="119">
        <v>433</v>
      </c>
      <c r="AB49" s="119">
        <v>426</v>
      </c>
      <c r="AC49" s="119">
        <v>412</v>
      </c>
      <c r="AD49" s="119"/>
      <c r="AE49" s="118"/>
      <c r="AF49" s="118" t="s">
        <v>165</v>
      </c>
      <c r="AG49" s="118" t="s">
        <v>70</v>
      </c>
      <c r="AH49" s="118">
        <v>195</v>
      </c>
      <c r="AI49" s="118">
        <v>207</v>
      </c>
      <c r="AJ49" s="118" t="s">
        <v>77</v>
      </c>
      <c r="AK49" s="118">
        <v>175</v>
      </c>
      <c r="AL49" s="118" t="s">
        <v>79</v>
      </c>
      <c r="AM49" s="119" t="s">
        <v>166</v>
      </c>
      <c r="AN49" s="119" t="s">
        <v>69</v>
      </c>
      <c r="AO49" s="119">
        <v>197</v>
      </c>
      <c r="AP49" s="119">
        <v>25</v>
      </c>
      <c r="AQ49" s="119" t="s">
        <v>77</v>
      </c>
      <c r="AR49" s="119">
        <v>0</v>
      </c>
      <c r="AS49" s="119"/>
      <c r="AT49" s="118">
        <v>425</v>
      </c>
      <c r="AU49" s="118">
        <v>0</v>
      </c>
      <c r="AV49" s="120" t="s">
        <v>90</v>
      </c>
      <c r="AW49" s="119"/>
      <c r="AX49" s="119">
        <v>260</v>
      </c>
      <c r="AY49" s="119" t="s">
        <v>67</v>
      </c>
      <c r="AZ49" s="119">
        <v>340</v>
      </c>
      <c r="BA49" s="119" t="s">
        <v>77</v>
      </c>
      <c r="BB49" s="119">
        <v>610</v>
      </c>
      <c r="BC49" s="119" t="s">
        <v>78</v>
      </c>
      <c r="BD49" s="118" t="s">
        <v>95</v>
      </c>
      <c r="BE49" s="118" t="s">
        <v>102</v>
      </c>
      <c r="BF49" s="118" t="s">
        <v>106</v>
      </c>
      <c r="BG49" s="119"/>
      <c r="BH49" s="119"/>
      <c r="BI49" s="119"/>
      <c r="BJ49" s="119"/>
      <c r="BK49" s="119"/>
      <c r="BL49" s="119"/>
      <c r="BM49" s="118"/>
      <c r="BN49" s="118"/>
      <c r="BO49" s="118"/>
      <c r="BP49" s="118"/>
      <c r="BQ49" s="118"/>
      <c r="BR49" s="118"/>
      <c r="BS49" s="201"/>
      <c r="BT49" s="119"/>
      <c r="BU49" s="119"/>
      <c r="BV49" s="120"/>
      <c r="BW49" s="119"/>
      <c r="BX49" s="119"/>
      <c r="BY49" s="119" t="s">
        <v>270</v>
      </c>
      <c r="BZ49" s="119"/>
      <c r="CA49" s="119"/>
      <c r="CB49" s="119"/>
      <c r="CC49" s="119"/>
      <c r="CD49" s="118">
        <v>82</v>
      </c>
      <c r="CE49" s="118">
        <v>260</v>
      </c>
      <c r="CF49" s="118">
        <v>185</v>
      </c>
      <c r="CG49" s="118">
        <v>0</v>
      </c>
      <c r="CH49" s="118" t="s">
        <v>270</v>
      </c>
      <c r="CI49" s="118">
        <v>84.7</v>
      </c>
      <c r="CJ49" s="118">
        <v>150</v>
      </c>
      <c r="CK49" s="118">
        <v>530</v>
      </c>
      <c r="CL49" s="118">
        <v>770</v>
      </c>
      <c r="CM49" s="118">
        <v>89.2</v>
      </c>
      <c r="CN49" s="118">
        <v>150</v>
      </c>
      <c r="CO49" s="118">
        <v>838</v>
      </c>
      <c r="CP49" s="136" t="s">
        <v>413</v>
      </c>
    </row>
    <row r="50" spans="1:94" s="121" customFormat="1" x14ac:dyDescent="0.3">
      <c r="A50" s="273"/>
      <c r="B50" s="273"/>
      <c r="C50" s="273"/>
      <c r="D50" s="118">
        <v>5</v>
      </c>
      <c r="E50" s="119">
        <v>146</v>
      </c>
      <c r="F50" s="118">
        <v>9</v>
      </c>
      <c r="G50" s="118">
        <v>435</v>
      </c>
      <c r="H50" s="119">
        <v>70.599999999999994</v>
      </c>
      <c r="I50" s="119">
        <v>752</v>
      </c>
      <c r="J50" s="119">
        <v>562</v>
      </c>
      <c r="K50" s="118">
        <v>306</v>
      </c>
      <c r="L50" s="118">
        <v>313</v>
      </c>
      <c r="M50" s="118">
        <v>325</v>
      </c>
      <c r="N50" s="118"/>
      <c r="O50" s="118"/>
      <c r="P50" s="119">
        <v>377</v>
      </c>
      <c r="Q50" s="119">
        <v>425</v>
      </c>
      <c r="R50" s="119">
        <v>430</v>
      </c>
      <c r="S50" s="119"/>
      <c r="T50" s="119"/>
      <c r="U50" s="118">
        <v>290</v>
      </c>
      <c r="V50" s="118">
        <v>278</v>
      </c>
      <c r="W50" s="118">
        <v>264</v>
      </c>
      <c r="X50" s="118" t="s">
        <v>270</v>
      </c>
      <c r="Y50" s="118"/>
      <c r="Z50" s="119">
        <v>423</v>
      </c>
      <c r="AA50" s="119">
        <v>428</v>
      </c>
      <c r="AB50" s="119">
        <v>430</v>
      </c>
      <c r="AC50" s="119"/>
      <c r="AD50" s="119"/>
      <c r="AE50" s="118" t="s">
        <v>165</v>
      </c>
      <c r="AF50" s="118" t="s">
        <v>166</v>
      </c>
      <c r="AG50" s="118" t="s">
        <v>69</v>
      </c>
      <c r="AH50" s="118">
        <v>196</v>
      </c>
      <c r="AI50" s="118">
        <v>12</v>
      </c>
      <c r="AJ50" s="118" t="s">
        <v>76</v>
      </c>
      <c r="AK50" s="118">
        <v>0</v>
      </c>
      <c r="AL50" s="118"/>
      <c r="AM50" s="119" t="s">
        <v>166</v>
      </c>
      <c r="AN50" s="119" t="s">
        <v>69</v>
      </c>
      <c r="AO50" s="119">
        <v>200</v>
      </c>
      <c r="AP50" s="119">
        <v>27</v>
      </c>
      <c r="AQ50" s="119" t="s">
        <v>77</v>
      </c>
      <c r="AR50" s="119">
        <v>0</v>
      </c>
      <c r="AS50" s="119"/>
      <c r="AT50" s="118">
        <v>395</v>
      </c>
      <c r="AU50" s="118">
        <v>200</v>
      </c>
      <c r="AV50" s="120" t="s">
        <v>69</v>
      </c>
      <c r="AW50" s="119"/>
      <c r="AX50" s="119">
        <v>200</v>
      </c>
      <c r="AY50" s="119" t="s">
        <v>73</v>
      </c>
      <c r="AZ50" s="119">
        <v>242</v>
      </c>
      <c r="BA50" s="119" t="s">
        <v>77</v>
      </c>
      <c r="BB50" s="119">
        <v>442</v>
      </c>
      <c r="BC50" s="119" t="s">
        <v>78</v>
      </c>
      <c r="BD50" s="118" t="s">
        <v>95</v>
      </c>
      <c r="BE50" s="118" t="s">
        <v>102</v>
      </c>
      <c r="BF50" s="118" t="s">
        <v>106</v>
      </c>
      <c r="BG50" s="119">
        <v>50</v>
      </c>
      <c r="BH50" s="119">
        <v>63.7</v>
      </c>
      <c r="BI50" s="119">
        <v>148</v>
      </c>
      <c r="BJ50" s="119">
        <v>78</v>
      </c>
      <c r="BK50" s="119">
        <v>0</v>
      </c>
      <c r="BL50" s="119" t="s">
        <v>270</v>
      </c>
      <c r="BM50" s="118">
        <v>50</v>
      </c>
      <c r="BN50" s="118">
        <v>63.7</v>
      </c>
      <c r="BO50" s="118">
        <v>141</v>
      </c>
      <c r="BP50" s="118">
        <v>78</v>
      </c>
      <c r="BQ50" s="118">
        <v>0</v>
      </c>
      <c r="BR50" s="118" t="s">
        <v>270</v>
      </c>
      <c r="BS50" s="201">
        <v>290</v>
      </c>
      <c r="BT50" s="119">
        <v>1693</v>
      </c>
      <c r="BU50" s="119">
        <v>1660</v>
      </c>
      <c r="BV50" s="120" t="s">
        <v>51</v>
      </c>
      <c r="BW50" s="119"/>
      <c r="BX50" s="119">
        <v>185</v>
      </c>
      <c r="BY50" s="119" t="s">
        <v>270</v>
      </c>
      <c r="BZ50" s="119">
        <v>136</v>
      </c>
      <c r="CA50" s="119" t="s">
        <v>77</v>
      </c>
      <c r="CB50" s="119">
        <v>40</v>
      </c>
      <c r="CC50" s="119" t="s">
        <v>78</v>
      </c>
      <c r="CD50" s="118">
        <v>90</v>
      </c>
      <c r="CE50" s="118">
        <v>260</v>
      </c>
      <c r="CF50" s="118">
        <v>190</v>
      </c>
      <c r="CG50" s="118">
        <v>0</v>
      </c>
      <c r="CH50" s="118" t="s">
        <v>270</v>
      </c>
      <c r="CI50" s="118"/>
      <c r="CJ50" s="118"/>
      <c r="CK50" s="118"/>
      <c r="CL50" s="118"/>
      <c r="CM50" s="118"/>
      <c r="CN50" s="118"/>
      <c r="CO50" s="118"/>
      <c r="CP50" s="136"/>
    </row>
    <row r="51" spans="1:94" s="124" customFormat="1" x14ac:dyDescent="0.3">
      <c r="A51" s="279" t="s">
        <v>276</v>
      </c>
      <c r="B51" s="279" t="s">
        <v>306</v>
      </c>
      <c r="C51" s="279" t="s">
        <v>372</v>
      </c>
      <c r="D51" s="122">
        <v>6</v>
      </c>
      <c r="E51" s="122">
        <v>254</v>
      </c>
      <c r="F51" s="122">
        <v>8.3000000000000007</v>
      </c>
      <c r="G51" s="122">
        <v>434</v>
      </c>
      <c r="H51" s="122">
        <v>62.2</v>
      </c>
      <c r="I51" s="122"/>
      <c r="J51" s="122">
        <v>530</v>
      </c>
      <c r="K51" s="122">
        <v>330</v>
      </c>
      <c r="L51" s="122">
        <v>346</v>
      </c>
      <c r="M51" s="122">
        <v>420</v>
      </c>
      <c r="N51" s="122"/>
      <c r="O51" s="122"/>
      <c r="P51" s="122">
        <v>394</v>
      </c>
      <c r="Q51" s="122">
        <v>464</v>
      </c>
      <c r="R51" s="122">
        <v>498</v>
      </c>
      <c r="S51" s="122"/>
      <c r="T51" s="122"/>
      <c r="U51" s="122"/>
      <c r="V51" s="122">
        <v>295</v>
      </c>
      <c r="W51" s="122">
        <v>293</v>
      </c>
      <c r="X51" s="122">
        <v>314</v>
      </c>
      <c r="Y51" s="122"/>
      <c r="Z51" s="122"/>
      <c r="AA51" s="122">
        <v>342</v>
      </c>
      <c r="AB51" s="122">
        <v>510</v>
      </c>
      <c r="AC51" s="122">
        <v>508</v>
      </c>
      <c r="AD51" s="122"/>
      <c r="AE51" s="122"/>
      <c r="AF51" s="122" t="s">
        <v>165</v>
      </c>
      <c r="AG51" s="122"/>
      <c r="AH51" s="122">
        <v>220</v>
      </c>
      <c r="AI51" s="122">
        <v>40</v>
      </c>
      <c r="AJ51" s="122" t="s">
        <v>77</v>
      </c>
      <c r="AK51" s="122"/>
      <c r="AL51" s="122" t="s">
        <v>78</v>
      </c>
      <c r="AM51" s="122" t="s">
        <v>166</v>
      </c>
      <c r="AN51" s="122" t="s">
        <v>69</v>
      </c>
      <c r="AO51" s="122">
        <v>170</v>
      </c>
      <c r="AP51" s="122">
        <v>0</v>
      </c>
      <c r="AQ51" s="122"/>
      <c r="AR51" s="122">
        <v>17</v>
      </c>
      <c r="AS51" s="122" t="s">
        <v>78</v>
      </c>
      <c r="AT51" s="122">
        <v>390</v>
      </c>
      <c r="AU51" s="122">
        <v>180</v>
      </c>
      <c r="AV51" s="123" t="s">
        <v>88</v>
      </c>
      <c r="AW51" s="122"/>
      <c r="AX51" s="122">
        <v>245</v>
      </c>
      <c r="AY51" s="122" t="s">
        <v>67</v>
      </c>
      <c r="AZ51" s="122">
        <v>216</v>
      </c>
      <c r="BA51" s="122" t="s">
        <v>77</v>
      </c>
      <c r="BB51" s="122">
        <v>572</v>
      </c>
      <c r="BC51" s="122" t="s">
        <v>78</v>
      </c>
      <c r="BD51" s="122" t="s">
        <v>95</v>
      </c>
      <c r="BE51" s="122" t="s">
        <v>102</v>
      </c>
      <c r="BF51" s="122" t="s">
        <v>106</v>
      </c>
      <c r="BG51" s="122">
        <v>48</v>
      </c>
      <c r="BH51" s="122">
        <v>40</v>
      </c>
      <c r="BI51" s="122">
        <v>140</v>
      </c>
      <c r="BJ51" s="122">
        <v>105</v>
      </c>
      <c r="BK51" s="122">
        <v>33</v>
      </c>
      <c r="BL51" s="122" t="s">
        <v>79</v>
      </c>
      <c r="BM51" s="122">
        <v>73</v>
      </c>
      <c r="BN51" s="122">
        <v>40</v>
      </c>
      <c r="BO51" s="122">
        <v>140</v>
      </c>
      <c r="BP51" s="122">
        <v>105</v>
      </c>
      <c r="BQ51" s="122">
        <v>33</v>
      </c>
      <c r="BR51" s="122" t="s">
        <v>79</v>
      </c>
      <c r="BS51" s="203">
        <v>280</v>
      </c>
      <c r="BT51" s="122">
        <v>1460</v>
      </c>
      <c r="BU51" s="122"/>
      <c r="BV51" s="123" t="s">
        <v>51</v>
      </c>
      <c r="BW51" s="122"/>
      <c r="BX51" s="122">
        <v>0</v>
      </c>
      <c r="BY51" s="122" t="s">
        <v>270</v>
      </c>
      <c r="BZ51" s="122">
        <v>245</v>
      </c>
      <c r="CA51" s="122" t="s">
        <v>77</v>
      </c>
      <c r="CB51" s="122">
        <v>82</v>
      </c>
      <c r="CC51" s="122" t="s">
        <v>78</v>
      </c>
      <c r="CD51" s="122">
        <v>106</v>
      </c>
      <c r="CE51" s="122">
        <v>230</v>
      </c>
      <c r="CF51" s="122">
        <v>180</v>
      </c>
      <c r="CG51" s="122">
        <v>0</v>
      </c>
      <c r="CH51" s="122" t="s">
        <v>270</v>
      </c>
      <c r="CI51" s="122">
        <v>75.7</v>
      </c>
      <c r="CJ51" s="122">
        <v>150</v>
      </c>
      <c r="CK51" s="122">
        <v>480</v>
      </c>
      <c r="CL51" s="122">
        <v>560</v>
      </c>
      <c r="CM51" s="122">
        <v>83.7</v>
      </c>
      <c r="CN51" s="122">
        <v>150</v>
      </c>
      <c r="CO51" s="122">
        <v>660</v>
      </c>
      <c r="CP51" s="135"/>
    </row>
    <row r="52" spans="1:94" s="124" customFormat="1" x14ac:dyDescent="0.3">
      <c r="A52" s="279"/>
      <c r="B52" s="279"/>
      <c r="C52" s="279"/>
      <c r="D52" s="122">
        <v>5</v>
      </c>
      <c r="E52" s="122">
        <v>290</v>
      </c>
      <c r="F52" s="122">
        <v>9.3000000000000007</v>
      </c>
      <c r="G52" s="122">
        <v>390</v>
      </c>
      <c r="H52" s="122">
        <v>62.7</v>
      </c>
      <c r="I52" s="122">
        <v>590</v>
      </c>
      <c r="J52" s="122">
        <v>460</v>
      </c>
      <c r="K52" s="122">
        <v>290</v>
      </c>
      <c r="L52" s="122">
        <v>295</v>
      </c>
      <c r="M52" s="122">
        <v>290</v>
      </c>
      <c r="N52" s="122"/>
      <c r="O52" s="122"/>
      <c r="P52" s="122"/>
      <c r="Q52" s="122">
        <v>325</v>
      </c>
      <c r="R52" s="122"/>
      <c r="S52" s="122"/>
      <c r="T52" s="122"/>
      <c r="U52" s="122"/>
      <c r="V52" s="122">
        <v>200</v>
      </c>
      <c r="W52" s="122">
        <v>285</v>
      </c>
      <c r="X52" s="122">
        <v>285</v>
      </c>
      <c r="Y52" s="122"/>
      <c r="Z52" s="122"/>
      <c r="AA52" s="122"/>
      <c r="AB52" s="122"/>
      <c r="AC52" s="122"/>
      <c r="AD52" s="122"/>
      <c r="AE52" s="122" t="s">
        <v>166</v>
      </c>
      <c r="AF52" s="122" t="s">
        <v>165</v>
      </c>
      <c r="AG52" s="122" t="s">
        <v>69</v>
      </c>
      <c r="AH52" s="122">
        <v>170</v>
      </c>
      <c r="AI52" s="122">
        <v>30</v>
      </c>
      <c r="AJ52" s="122" t="s">
        <v>77</v>
      </c>
      <c r="AK52" s="122">
        <v>47</v>
      </c>
      <c r="AL52" s="122" t="s">
        <v>78</v>
      </c>
      <c r="AM52" s="122" t="s">
        <v>166</v>
      </c>
      <c r="AN52" s="122" t="s">
        <v>69</v>
      </c>
      <c r="AO52" s="122">
        <v>80</v>
      </c>
      <c r="AP52" s="122">
        <v>45</v>
      </c>
      <c r="AQ52" s="122" t="s">
        <v>77</v>
      </c>
      <c r="AR52" s="122">
        <v>32</v>
      </c>
      <c r="AS52" s="122" t="s">
        <v>78</v>
      </c>
      <c r="AT52" s="122">
        <v>250</v>
      </c>
      <c r="AU52" s="122">
        <v>85</v>
      </c>
      <c r="AV52" s="123" t="s">
        <v>88</v>
      </c>
      <c r="AW52" s="122"/>
      <c r="AX52" s="122">
        <v>340</v>
      </c>
      <c r="AY52" s="122" t="s">
        <v>73</v>
      </c>
      <c r="AZ52" s="122">
        <v>280</v>
      </c>
      <c r="BA52" s="122" t="s">
        <v>77</v>
      </c>
      <c r="BB52" s="122">
        <v>740</v>
      </c>
      <c r="BC52" s="122" t="s">
        <v>78</v>
      </c>
      <c r="BD52" s="122" t="s">
        <v>95</v>
      </c>
      <c r="BE52" s="122" t="s">
        <v>102</v>
      </c>
      <c r="BF52" s="122" t="s">
        <v>106</v>
      </c>
      <c r="BG52" s="122"/>
      <c r="BH52" s="122"/>
      <c r="BI52" s="122"/>
      <c r="BJ52" s="122"/>
      <c r="BK52" s="122"/>
      <c r="BL52" s="122"/>
      <c r="BM52" s="122">
        <v>50</v>
      </c>
      <c r="BN52" s="122">
        <v>36</v>
      </c>
      <c r="BO52" s="122">
        <v>63</v>
      </c>
      <c r="BP52" s="122">
        <v>135</v>
      </c>
      <c r="BQ52" s="122">
        <v>0</v>
      </c>
      <c r="BR52" s="122" t="s">
        <v>270</v>
      </c>
      <c r="BS52" s="203">
        <v>284</v>
      </c>
      <c r="BT52" s="122"/>
      <c r="BU52" s="122"/>
      <c r="BV52" s="123"/>
      <c r="BW52" s="122"/>
      <c r="BX52" s="122"/>
      <c r="BY52" s="122" t="s">
        <v>270</v>
      </c>
      <c r="BZ52" s="122"/>
      <c r="CA52" s="122"/>
      <c r="CB52" s="122"/>
      <c r="CC52" s="122"/>
      <c r="CD52" s="122">
        <v>152</v>
      </c>
      <c r="CE52" s="122">
        <v>280</v>
      </c>
      <c r="CF52" s="122">
        <v>108</v>
      </c>
      <c r="CG52" s="122">
        <v>0</v>
      </c>
      <c r="CH52" s="122" t="s">
        <v>270</v>
      </c>
      <c r="CI52" s="122"/>
      <c r="CJ52" s="122"/>
      <c r="CK52" s="122"/>
      <c r="CL52" s="122"/>
      <c r="CM52" s="122"/>
      <c r="CN52" s="122"/>
      <c r="CO52" s="122"/>
      <c r="CP52" s="135"/>
    </row>
    <row r="53" spans="1:94" s="121" customFormat="1" x14ac:dyDescent="0.3">
      <c r="A53" s="273" t="s">
        <v>276</v>
      </c>
      <c r="B53" s="273" t="s">
        <v>280</v>
      </c>
      <c r="C53" s="273" t="s">
        <v>368</v>
      </c>
      <c r="D53" s="118">
        <v>6</v>
      </c>
      <c r="E53" s="119">
        <v>241</v>
      </c>
      <c r="F53" s="118">
        <v>16.5</v>
      </c>
      <c r="G53" s="118">
        <v>425</v>
      </c>
      <c r="H53" s="119">
        <v>71.5</v>
      </c>
      <c r="I53" s="119"/>
      <c r="J53" s="119">
        <v>617</v>
      </c>
      <c r="K53" s="118">
        <v>305</v>
      </c>
      <c r="L53" s="118">
        <v>315</v>
      </c>
      <c r="M53" s="118">
        <v>325</v>
      </c>
      <c r="N53" s="118"/>
      <c r="O53" s="118"/>
      <c r="P53" s="119">
        <v>520</v>
      </c>
      <c r="Q53" s="119">
        <v>545</v>
      </c>
      <c r="R53" s="119">
        <v>565</v>
      </c>
      <c r="S53" s="119"/>
      <c r="T53" s="119"/>
      <c r="U53" s="118"/>
      <c r="V53" s="118">
        <v>298</v>
      </c>
      <c r="W53" s="118">
        <v>286</v>
      </c>
      <c r="X53" s="118">
        <v>290</v>
      </c>
      <c r="Y53" s="118"/>
      <c r="Z53" s="119"/>
      <c r="AA53" s="119">
        <v>528</v>
      </c>
      <c r="AB53" s="119">
        <v>513</v>
      </c>
      <c r="AC53" s="119">
        <v>513</v>
      </c>
      <c r="AD53" s="119"/>
      <c r="AE53" s="118"/>
      <c r="AF53" s="118" t="s">
        <v>165</v>
      </c>
      <c r="AG53" s="118" t="s">
        <v>70</v>
      </c>
      <c r="AH53" s="118">
        <v>270</v>
      </c>
      <c r="AI53" s="118">
        <v>10</v>
      </c>
      <c r="AJ53" s="118" t="s">
        <v>77</v>
      </c>
      <c r="AK53" s="118">
        <v>50</v>
      </c>
      <c r="AL53" s="118" t="s">
        <v>78</v>
      </c>
      <c r="AM53" s="119" t="s">
        <v>166</v>
      </c>
      <c r="AN53" s="119" t="s">
        <v>70</v>
      </c>
      <c r="AO53" s="119">
        <v>218</v>
      </c>
      <c r="AP53" s="119">
        <v>20</v>
      </c>
      <c r="AQ53" s="119" t="s">
        <v>76</v>
      </c>
      <c r="AR53" s="119">
        <v>30</v>
      </c>
      <c r="AS53" s="119" t="s">
        <v>78</v>
      </c>
      <c r="AT53" s="118">
        <v>490</v>
      </c>
      <c r="AU53" s="118">
        <v>310</v>
      </c>
      <c r="AV53" s="120" t="s">
        <v>69</v>
      </c>
      <c r="AW53" s="119"/>
      <c r="AX53" s="119">
        <v>212</v>
      </c>
      <c r="AY53" s="119" t="s">
        <v>67</v>
      </c>
      <c r="AZ53" s="119">
        <v>335</v>
      </c>
      <c r="BA53" s="119" t="s">
        <v>77</v>
      </c>
      <c r="BB53" s="119">
        <v>600</v>
      </c>
      <c r="BC53" s="119" t="s">
        <v>78</v>
      </c>
      <c r="BD53" s="118" t="s">
        <v>95</v>
      </c>
      <c r="BE53" s="118" t="s">
        <v>102</v>
      </c>
      <c r="BF53" s="118" t="s">
        <v>106</v>
      </c>
      <c r="BG53" s="119">
        <v>45</v>
      </c>
      <c r="BH53" s="119">
        <v>11.8</v>
      </c>
      <c r="BI53" s="119">
        <v>136</v>
      </c>
      <c r="BJ53" s="119">
        <v>110</v>
      </c>
      <c r="BK53" s="119">
        <v>0</v>
      </c>
      <c r="BL53" s="119" t="s">
        <v>270</v>
      </c>
      <c r="BM53" s="118">
        <v>45</v>
      </c>
      <c r="BN53" s="118">
        <v>11.8</v>
      </c>
      <c r="BO53" s="118">
        <v>136</v>
      </c>
      <c r="BP53" s="118">
        <v>110</v>
      </c>
      <c r="BQ53" s="118">
        <v>0</v>
      </c>
      <c r="BR53" s="118" t="s">
        <v>270</v>
      </c>
      <c r="BS53" s="201">
        <v>270</v>
      </c>
      <c r="BT53" s="119">
        <v>915</v>
      </c>
      <c r="BU53" s="119"/>
      <c r="BV53" s="120" t="s">
        <v>121</v>
      </c>
      <c r="BW53" s="119"/>
      <c r="BX53" s="119">
        <v>0</v>
      </c>
      <c r="BY53" s="119" t="s">
        <v>270</v>
      </c>
      <c r="BZ53" s="119">
        <v>472</v>
      </c>
      <c r="CA53" s="119" t="s">
        <v>77</v>
      </c>
      <c r="CB53" s="119">
        <v>561</v>
      </c>
      <c r="CC53" s="119" t="s">
        <v>78</v>
      </c>
      <c r="CD53" s="118"/>
      <c r="CE53" s="118"/>
      <c r="CF53" s="118"/>
      <c r="CG53" s="118"/>
      <c r="CH53" s="118" t="s">
        <v>270</v>
      </c>
      <c r="CI53" s="118">
        <v>85.4</v>
      </c>
      <c r="CJ53" s="118">
        <v>90</v>
      </c>
      <c r="CK53" s="118">
        <v>425</v>
      </c>
      <c r="CL53" s="118" t="s">
        <v>414</v>
      </c>
      <c r="CM53" s="118">
        <v>89.9</v>
      </c>
      <c r="CN53" s="118">
        <v>90</v>
      </c>
      <c r="CO53" s="118" t="s">
        <v>415</v>
      </c>
      <c r="CP53" s="136"/>
    </row>
    <row r="54" spans="1:94" s="121" customFormat="1" x14ac:dyDescent="0.3">
      <c r="A54" s="273"/>
      <c r="B54" s="273"/>
      <c r="C54" s="273"/>
      <c r="D54" s="118">
        <v>5</v>
      </c>
      <c r="E54" s="119">
        <v>63.5</v>
      </c>
      <c r="F54" s="118">
        <v>6</v>
      </c>
      <c r="G54" s="118">
        <v>373</v>
      </c>
      <c r="H54" s="119">
        <v>61.1</v>
      </c>
      <c r="I54" s="119"/>
      <c r="J54" s="119">
        <v>532</v>
      </c>
      <c r="K54" s="118">
        <v>190</v>
      </c>
      <c r="L54" s="118">
        <v>185</v>
      </c>
      <c r="M54" s="118">
        <v>185</v>
      </c>
      <c r="N54" s="118"/>
      <c r="O54" s="118"/>
      <c r="P54" s="119"/>
      <c r="Q54" s="119"/>
      <c r="R54" s="119"/>
      <c r="S54" s="119"/>
      <c r="T54" s="119"/>
      <c r="U54" s="118"/>
      <c r="V54" s="118">
        <v>192</v>
      </c>
      <c r="W54" s="118">
        <v>212</v>
      </c>
      <c r="X54" s="118">
        <v>204</v>
      </c>
      <c r="Y54" s="118"/>
      <c r="Z54" s="119"/>
      <c r="AA54" s="119"/>
      <c r="AB54" s="119"/>
      <c r="AC54" s="119"/>
      <c r="AD54" s="119"/>
      <c r="AE54" s="118"/>
      <c r="AF54" s="118"/>
      <c r="AG54" s="118"/>
      <c r="AH54" s="118"/>
      <c r="AI54" s="118"/>
      <c r="AJ54" s="118"/>
      <c r="AK54" s="118"/>
      <c r="AL54" s="118"/>
      <c r="AM54" s="119"/>
      <c r="AN54" s="119"/>
      <c r="AO54" s="119"/>
      <c r="AP54" s="119"/>
      <c r="AQ54" s="119"/>
      <c r="AR54" s="119"/>
      <c r="AS54" s="119"/>
      <c r="AT54" s="118"/>
      <c r="AU54" s="118"/>
      <c r="AV54" s="120"/>
      <c r="AW54" s="119"/>
      <c r="AX54" s="119"/>
      <c r="AY54" s="119"/>
      <c r="AZ54" s="119"/>
      <c r="BA54" s="119"/>
      <c r="BB54" s="119"/>
      <c r="BC54" s="119"/>
      <c r="BD54" s="118"/>
      <c r="BE54" s="118"/>
      <c r="BF54" s="118"/>
      <c r="BG54" s="119"/>
      <c r="BH54" s="119"/>
      <c r="BI54" s="119"/>
      <c r="BJ54" s="119"/>
      <c r="BK54" s="119"/>
      <c r="BL54" s="119"/>
      <c r="BM54" s="118"/>
      <c r="BN54" s="118"/>
      <c r="BO54" s="118"/>
      <c r="BP54" s="118"/>
      <c r="BQ54" s="118"/>
      <c r="BR54" s="118"/>
      <c r="BS54" s="201"/>
      <c r="BT54" s="119"/>
      <c r="BU54" s="119"/>
      <c r="BV54" s="120"/>
      <c r="BW54" s="119"/>
      <c r="BX54" s="119"/>
      <c r="BY54" s="119" t="s">
        <v>270</v>
      </c>
      <c r="BZ54" s="119"/>
      <c r="CA54" s="119"/>
      <c r="CB54" s="119"/>
      <c r="CC54" s="119"/>
      <c r="CD54" s="118"/>
      <c r="CE54" s="118"/>
      <c r="CF54" s="118"/>
      <c r="CG54" s="118"/>
      <c r="CH54" s="118" t="s">
        <v>270</v>
      </c>
      <c r="CI54" s="118"/>
      <c r="CJ54" s="118"/>
      <c r="CK54" s="118"/>
      <c r="CL54" s="118"/>
      <c r="CM54" s="118"/>
      <c r="CN54" s="118"/>
      <c r="CO54" s="118"/>
      <c r="CP54" s="136" t="s">
        <v>416</v>
      </c>
    </row>
    <row r="55" spans="1:94" s="124" customFormat="1" x14ac:dyDescent="0.3">
      <c r="A55" s="279" t="s">
        <v>276</v>
      </c>
      <c r="B55" s="279" t="s">
        <v>351</v>
      </c>
      <c r="C55" s="279" t="s">
        <v>367</v>
      </c>
      <c r="D55" s="122">
        <v>6</v>
      </c>
      <c r="E55" s="122">
        <v>203</v>
      </c>
      <c r="F55" s="122">
        <v>13.3</v>
      </c>
      <c r="G55" s="122">
        <v>438</v>
      </c>
      <c r="H55" s="122">
        <v>67</v>
      </c>
      <c r="I55" s="122">
        <v>644</v>
      </c>
      <c r="J55" s="122">
        <v>556</v>
      </c>
      <c r="K55" s="122">
        <v>240</v>
      </c>
      <c r="L55" s="122">
        <v>302</v>
      </c>
      <c r="M55" s="122">
        <v>331</v>
      </c>
      <c r="N55" s="122"/>
      <c r="O55" s="122"/>
      <c r="P55" s="122">
        <v>502</v>
      </c>
      <c r="Q55" s="122">
        <v>531</v>
      </c>
      <c r="R55" s="122">
        <v>501</v>
      </c>
      <c r="S55" s="122"/>
      <c r="T55" s="122"/>
      <c r="U55" s="122"/>
      <c r="V55" s="122">
        <v>245</v>
      </c>
      <c r="W55" s="122">
        <v>299</v>
      </c>
      <c r="X55" s="122">
        <v>276</v>
      </c>
      <c r="Y55" s="122"/>
      <c r="Z55" s="122"/>
      <c r="AA55" s="122">
        <v>484</v>
      </c>
      <c r="AB55" s="122">
        <v>525</v>
      </c>
      <c r="AC55" s="122">
        <v>522</v>
      </c>
      <c r="AD55" s="122"/>
      <c r="AE55" s="122"/>
      <c r="AF55" s="122" t="s">
        <v>165</v>
      </c>
      <c r="AG55" s="122" t="s">
        <v>70</v>
      </c>
      <c r="AH55" s="122">
        <v>286</v>
      </c>
      <c r="AI55" s="122">
        <v>40</v>
      </c>
      <c r="AJ55" s="122" t="s">
        <v>77</v>
      </c>
      <c r="AK55" s="122">
        <v>70</v>
      </c>
      <c r="AL55" s="122" t="s">
        <v>79</v>
      </c>
      <c r="AM55" s="122" t="s">
        <v>166</v>
      </c>
      <c r="AN55" s="122" t="s">
        <v>70</v>
      </c>
      <c r="AO55" s="122">
        <v>140</v>
      </c>
      <c r="AP55" s="122">
        <v>55</v>
      </c>
      <c r="AQ55" s="122" t="s">
        <v>77</v>
      </c>
      <c r="AR55" s="122">
        <v>75</v>
      </c>
      <c r="AS55" s="122"/>
      <c r="AT55" s="122">
        <v>432</v>
      </c>
      <c r="AU55" s="122">
        <v>120</v>
      </c>
      <c r="AV55" s="123" t="s">
        <v>90</v>
      </c>
      <c r="AW55" s="122"/>
      <c r="AX55" s="122">
        <v>457</v>
      </c>
      <c r="AY55" s="122" t="s">
        <v>67</v>
      </c>
      <c r="AZ55" s="122">
        <v>230</v>
      </c>
      <c r="BA55" s="122" t="s">
        <v>77</v>
      </c>
      <c r="BB55" s="122">
        <v>636</v>
      </c>
      <c r="BC55" s="122" t="s">
        <v>78</v>
      </c>
      <c r="BD55" s="122" t="s">
        <v>95</v>
      </c>
      <c r="BE55" s="122" t="s">
        <v>102</v>
      </c>
      <c r="BF55" s="122" t="s">
        <v>106</v>
      </c>
      <c r="BG55" s="122">
        <v>50</v>
      </c>
      <c r="BH55" s="122">
        <v>22</v>
      </c>
      <c r="BI55" s="122">
        <v>142</v>
      </c>
      <c r="BJ55" s="122">
        <v>88</v>
      </c>
      <c r="BK55" s="122">
        <v>0</v>
      </c>
      <c r="BL55" s="122" t="s">
        <v>270</v>
      </c>
      <c r="BM55" s="122">
        <v>50</v>
      </c>
      <c r="BN55" s="122">
        <v>22</v>
      </c>
      <c r="BO55" s="122">
        <v>142</v>
      </c>
      <c r="BP55" s="122">
        <v>89</v>
      </c>
      <c r="BQ55" s="122">
        <v>0</v>
      </c>
      <c r="BR55" s="122" t="s">
        <v>270</v>
      </c>
      <c r="BS55" s="203">
        <v>285</v>
      </c>
      <c r="BT55" s="122">
        <v>1060</v>
      </c>
      <c r="BU55" s="122">
        <v>938</v>
      </c>
      <c r="BV55" s="123" t="s">
        <v>51</v>
      </c>
      <c r="BW55" s="122"/>
      <c r="BX55" s="122">
        <v>0</v>
      </c>
      <c r="BY55" s="122" t="s">
        <v>270</v>
      </c>
      <c r="BZ55" s="122">
        <v>310</v>
      </c>
      <c r="CA55" s="122" t="s">
        <v>77</v>
      </c>
      <c r="CB55" s="122">
        <v>393</v>
      </c>
      <c r="CC55" s="122" t="s">
        <v>79</v>
      </c>
      <c r="CD55" s="122">
        <v>140</v>
      </c>
      <c r="CE55" s="122">
        <v>206</v>
      </c>
      <c r="CF55" s="122">
        <v>144</v>
      </c>
      <c r="CG55" s="122">
        <v>0</v>
      </c>
      <c r="CH55" s="122" t="s">
        <v>270</v>
      </c>
      <c r="CI55" s="122">
        <v>65</v>
      </c>
      <c r="CJ55" s="122">
        <v>150</v>
      </c>
      <c r="CK55" s="122">
        <v>363</v>
      </c>
      <c r="CL55" s="122">
        <v>62</v>
      </c>
      <c r="CM55" s="122">
        <v>90</v>
      </c>
      <c r="CN55" s="122">
        <v>150</v>
      </c>
      <c r="CO55" s="122">
        <v>825</v>
      </c>
      <c r="CP55" s="135" t="s">
        <v>418</v>
      </c>
    </row>
    <row r="56" spans="1:94" s="124" customFormat="1" x14ac:dyDescent="0.3">
      <c r="A56" s="279"/>
      <c r="B56" s="279"/>
      <c r="C56" s="279"/>
      <c r="D56" s="122">
        <v>5</v>
      </c>
      <c r="E56" s="122">
        <v>154</v>
      </c>
      <c r="F56" s="122">
        <v>8</v>
      </c>
      <c r="G56" s="122">
        <v>514</v>
      </c>
      <c r="H56" s="122">
        <v>71</v>
      </c>
      <c r="I56" s="122"/>
      <c r="J56" s="122">
        <v>605</v>
      </c>
      <c r="K56" s="122">
        <v>251</v>
      </c>
      <c r="L56" s="122">
        <v>257</v>
      </c>
      <c r="M56" s="122">
        <v>253</v>
      </c>
      <c r="N56" s="122"/>
      <c r="O56" s="122"/>
      <c r="P56" s="122"/>
      <c r="Q56" s="122"/>
      <c r="R56" s="122"/>
      <c r="S56" s="122"/>
      <c r="T56" s="122"/>
      <c r="U56" s="122"/>
      <c r="V56" s="122">
        <v>252</v>
      </c>
      <c r="W56" s="122">
        <v>248</v>
      </c>
      <c r="X56" s="122">
        <v>246</v>
      </c>
      <c r="Y56" s="122"/>
      <c r="Z56" s="122"/>
      <c r="AA56" s="122"/>
      <c r="AB56" s="122"/>
      <c r="AC56" s="122"/>
      <c r="AD56" s="122"/>
      <c r="AE56" s="122" t="s">
        <v>165</v>
      </c>
      <c r="AF56" s="122" t="s">
        <v>165</v>
      </c>
      <c r="AG56" s="122" t="s">
        <v>70</v>
      </c>
      <c r="AH56" s="122">
        <v>150</v>
      </c>
      <c r="AI56" s="122">
        <v>70</v>
      </c>
      <c r="AJ56" s="122" t="s">
        <v>77</v>
      </c>
      <c r="AK56" s="122">
        <v>45</v>
      </c>
      <c r="AL56" s="122" t="s">
        <v>79</v>
      </c>
      <c r="AM56" s="122" t="s">
        <v>166</v>
      </c>
      <c r="AN56" s="122" t="s">
        <v>70</v>
      </c>
      <c r="AO56" s="122">
        <v>178</v>
      </c>
      <c r="AP56" s="122">
        <v>80</v>
      </c>
      <c r="AQ56" s="122" t="s">
        <v>77</v>
      </c>
      <c r="AR56" s="122">
        <v>10</v>
      </c>
      <c r="AS56" s="122" t="s">
        <v>79</v>
      </c>
      <c r="AT56" s="122">
        <v>310</v>
      </c>
      <c r="AU56" s="122">
        <v>117</v>
      </c>
      <c r="AV56" s="123" t="s">
        <v>69</v>
      </c>
      <c r="AW56" s="122"/>
      <c r="AX56" s="122">
        <v>179</v>
      </c>
      <c r="AY56" s="122" t="s">
        <v>67</v>
      </c>
      <c r="AZ56" s="122">
        <v>190</v>
      </c>
      <c r="BA56" s="122" t="s">
        <v>77</v>
      </c>
      <c r="BB56" s="122">
        <v>516</v>
      </c>
      <c r="BC56" s="122" t="s">
        <v>78</v>
      </c>
      <c r="BD56" s="122" t="s">
        <v>95</v>
      </c>
      <c r="BE56" s="122" t="s">
        <v>102</v>
      </c>
      <c r="BF56" s="122" t="s">
        <v>106</v>
      </c>
      <c r="BG56" s="122"/>
      <c r="BH56" s="122"/>
      <c r="BI56" s="122"/>
      <c r="BJ56" s="122"/>
      <c r="BK56" s="122"/>
      <c r="BL56" s="122" t="s">
        <v>270</v>
      </c>
      <c r="BM56" s="122"/>
      <c r="BN56" s="122"/>
      <c r="BO56" s="122"/>
      <c r="BP56" s="122"/>
      <c r="BQ56" s="122"/>
      <c r="BR56" s="122" t="s">
        <v>270</v>
      </c>
      <c r="BS56" s="203">
        <v>413</v>
      </c>
      <c r="BT56" s="122">
        <v>998</v>
      </c>
      <c r="BU56" s="122">
        <v>845</v>
      </c>
      <c r="BV56" s="123" t="s">
        <v>51</v>
      </c>
      <c r="BW56" s="122"/>
      <c r="BX56" s="122">
        <v>0</v>
      </c>
      <c r="BY56" s="122" t="s">
        <v>270</v>
      </c>
      <c r="BZ56" s="122">
        <v>300</v>
      </c>
      <c r="CA56" s="122" t="s">
        <v>77</v>
      </c>
      <c r="CB56" s="122">
        <v>411</v>
      </c>
      <c r="CC56" s="122" t="s">
        <v>79</v>
      </c>
      <c r="CD56" s="122">
        <v>140</v>
      </c>
      <c r="CE56" s="122">
        <v>175</v>
      </c>
      <c r="CF56" s="122">
        <v>130</v>
      </c>
      <c r="CG56" s="122"/>
      <c r="CH56" s="122" t="s">
        <v>270</v>
      </c>
      <c r="CI56" s="122"/>
      <c r="CJ56" s="122"/>
      <c r="CK56" s="122"/>
      <c r="CL56" s="122"/>
      <c r="CM56" s="122"/>
      <c r="CN56" s="122"/>
      <c r="CO56" s="122"/>
      <c r="CP56" s="135"/>
    </row>
    <row r="57" spans="1:94" s="121" customFormat="1" x14ac:dyDescent="0.3">
      <c r="A57" s="273" t="s">
        <v>276</v>
      </c>
      <c r="B57" s="273" t="s">
        <v>365</v>
      </c>
      <c r="C57" s="273" t="s">
        <v>366</v>
      </c>
      <c r="D57" s="118">
        <v>6</v>
      </c>
      <c r="E57" s="119">
        <v>195</v>
      </c>
      <c r="F57" s="118">
        <v>13.7</v>
      </c>
      <c r="G57" s="118">
        <v>434</v>
      </c>
      <c r="H57" s="119">
        <v>71.099999999999994</v>
      </c>
      <c r="I57" s="119"/>
      <c r="J57" s="119">
        <v>600</v>
      </c>
      <c r="K57" s="118">
        <v>268</v>
      </c>
      <c r="L57" s="118">
        <v>272</v>
      </c>
      <c r="M57" s="118">
        <v>338</v>
      </c>
      <c r="N57" s="118"/>
      <c r="O57" s="118"/>
      <c r="P57" s="119">
        <v>535</v>
      </c>
      <c r="Q57" s="119">
        <v>535</v>
      </c>
      <c r="R57" s="119">
        <v>492</v>
      </c>
      <c r="S57" s="119"/>
      <c r="T57" s="119"/>
      <c r="U57" s="118"/>
      <c r="V57" s="118">
        <v>260</v>
      </c>
      <c r="W57" s="118">
        <v>260</v>
      </c>
      <c r="X57" s="118">
        <v>332</v>
      </c>
      <c r="Y57" s="118"/>
      <c r="Z57" s="119"/>
      <c r="AA57" s="119">
        <v>442</v>
      </c>
      <c r="AB57" s="119">
        <v>479</v>
      </c>
      <c r="AC57" s="119">
        <v>473</v>
      </c>
      <c r="AD57" s="119"/>
      <c r="AE57" s="118"/>
      <c r="AF57" s="118" t="s">
        <v>165</v>
      </c>
      <c r="AG57" s="118" t="s">
        <v>70</v>
      </c>
      <c r="AH57" s="118">
        <v>212</v>
      </c>
      <c r="AI57" s="118">
        <v>72</v>
      </c>
      <c r="AJ57" s="118" t="s">
        <v>77</v>
      </c>
      <c r="AK57" s="118">
        <v>10</v>
      </c>
      <c r="AL57" s="118" t="s">
        <v>79</v>
      </c>
      <c r="AM57" s="119" t="s">
        <v>166</v>
      </c>
      <c r="AN57" s="119" t="s">
        <v>70</v>
      </c>
      <c r="AO57" s="119">
        <v>185</v>
      </c>
      <c r="AP57" s="119">
        <v>70</v>
      </c>
      <c r="AQ57" s="119" t="s">
        <v>76</v>
      </c>
      <c r="AR57" s="119">
        <v>35</v>
      </c>
      <c r="AS57" s="119" t="s">
        <v>78</v>
      </c>
      <c r="AT57" s="118">
        <v>415</v>
      </c>
      <c r="AU57" s="118">
        <v>110</v>
      </c>
      <c r="AV57" s="120" t="s">
        <v>90</v>
      </c>
      <c r="AW57" s="119"/>
      <c r="AX57" s="119">
        <v>237</v>
      </c>
      <c r="AY57" s="119" t="s">
        <v>67</v>
      </c>
      <c r="AZ57" s="119">
        <v>237</v>
      </c>
      <c r="BA57" s="119" t="s">
        <v>77</v>
      </c>
      <c r="BB57" s="119">
        <v>600</v>
      </c>
      <c r="BC57" s="119" t="s">
        <v>78</v>
      </c>
      <c r="BD57" s="118" t="s">
        <v>95</v>
      </c>
      <c r="BE57" s="118" t="s">
        <v>102</v>
      </c>
      <c r="BF57" s="118" t="s">
        <v>106</v>
      </c>
      <c r="BG57" s="119">
        <v>50</v>
      </c>
      <c r="BH57" s="119">
        <v>3</v>
      </c>
      <c r="BI57" s="119">
        <v>129</v>
      </c>
      <c r="BJ57" s="119">
        <v>93</v>
      </c>
      <c r="BK57" s="119">
        <v>25</v>
      </c>
      <c r="BL57" s="119" t="s">
        <v>78</v>
      </c>
      <c r="BM57" s="118">
        <v>50</v>
      </c>
      <c r="BN57" s="118">
        <v>3</v>
      </c>
      <c r="BO57" s="118">
        <v>145</v>
      </c>
      <c r="BP57" s="118">
        <v>81</v>
      </c>
      <c r="BQ57" s="118">
        <v>25</v>
      </c>
      <c r="BR57" s="118" t="s">
        <v>78</v>
      </c>
      <c r="BS57" s="201">
        <v>278</v>
      </c>
      <c r="BT57" s="119">
        <v>1482</v>
      </c>
      <c r="BU57" s="119"/>
      <c r="BV57" s="120" t="s">
        <v>51</v>
      </c>
      <c r="BW57" s="119"/>
      <c r="BX57" s="119">
        <v>0</v>
      </c>
      <c r="BY57" s="119" t="s">
        <v>270</v>
      </c>
      <c r="BZ57" s="119">
        <v>290</v>
      </c>
      <c r="CA57" s="119" t="s">
        <v>77</v>
      </c>
      <c r="CB57" s="119">
        <v>23</v>
      </c>
      <c r="CC57" s="119" t="s">
        <v>79</v>
      </c>
      <c r="CD57" s="118"/>
      <c r="CE57" s="118"/>
      <c r="CF57" s="118"/>
      <c r="CG57" s="118"/>
      <c r="CH57" s="118" t="s">
        <v>270</v>
      </c>
      <c r="CI57" s="118">
        <v>64</v>
      </c>
      <c r="CJ57" s="118">
        <v>150</v>
      </c>
      <c r="CK57" s="118">
        <v>441</v>
      </c>
      <c r="CL57" s="118">
        <v>591</v>
      </c>
      <c r="CM57" s="118">
        <v>84</v>
      </c>
      <c r="CN57" s="118">
        <v>150</v>
      </c>
      <c r="CO57" s="118">
        <v>827</v>
      </c>
      <c r="CP57" s="136" t="s">
        <v>417</v>
      </c>
    </row>
    <row r="58" spans="1:94" s="121" customFormat="1" ht="13.5" thickBot="1" x14ac:dyDescent="0.35">
      <c r="A58" s="274"/>
      <c r="B58" s="274"/>
      <c r="C58" s="274"/>
      <c r="D58" s="132">
        <v>5</v>
      </c>
      <c r="E58" s="133">
        <v>120</v>
      </c>
      <c r="F58" s="132">
        <v>13.7</v>
      </c>
      <c r="G58" s="132">
        <v>391</v>
      </c>
      <c r="H58" s="133">
        <v>70</v>
      </c>
      <c r="I58" s="133"/>
      <c r="J58" s="133">
        <v>575</v>
      </c>
      <c r="K58" s="132">
        <v>238</v>
      </c>
      <c r="L58" s="132">
        <v>235</v>
      </c>
      <c r="M58" s="132">
        <v>242</v>
      </c>
      <c r="N58" s="132"/>
      <c r="O58" s="132"/>
      <c r="P58" s="133"/>
      <c r="Q58" s="133"/>
      <c r="R58" s="133"/>
      <c r="S58" s="133"/>
      <c r="T58" s="133"/>
      <c r="U58" s="132"/>
      <c r="V58" s="132">
        <v>246</v>
      </c>
      <c r="W58" s="132">
        <v>246</v>
      </c>
      <c r="X58" s="132">
        <v>244</v>
      </c>
      <c r="Y58" s="132"/>
      <c r="Z58" s="133"/>
      <c r="AA58" s="133"/>
      <c r="AB58" s="133"/>
      <c r="AC58" s="133"/>
      <c r="AD58" s="133"/>
      <c r="AE58" s="132" t="s">
        <v>166</v>
      </c>
      <c r="AF58" s="132" t="s">
        <v>165</v>
      </c>
      <c r="AG58" s="132" t="s">
        <v>70</v>
      </c>
      <c r="AH58" s="132">
        <v>248</v>
      </c>
      <c r="AI58" s="132">
        <v>80</v>
      </c>
      <c r="AJ58" s="132" t="s">
        <v>77</v>
      </c>
      <c r="AK58" s="132">
        <v>60</v>
      </c>
      <c r="AL58" s="132" t="s">
        <v>78</v>
      </c>
      <c r="AM58" s="133" t="s">
        <v>166</v>
      </c>
      <c r="AN58" s="133" t="s">
        <v>70</v>
      </c>
      <c r="AO58" s="133">
        <v>156</v>
      </c>
      <c r="AP58" s="133">
        <v>25</v>
      </c>
      <c r="AQ58" s="133" t="s">
        <v>77</v>
      </c>
      <c r="AR58" s="133">
        <v>30</v>
      </c>
      <c r="AS58" s="133" t="s">
        <v>78</v>
      </c>
      <c r="AT58" s="132">
        <v>406</v>
      </c>
      <c r="AU58" s="132">
        <v>135</v>
      </c>
      <c r="AV58" s="134" t="s">
        <v>88</v>
      </c>
      <c r="AW58" s="133"/>
      <c r="AX58" s="133">
        <v>380</v>
      </c>
      <c r="AY58" s="133" t="s">
        <v>73</v>
      </c>
      <c r="AZ58" s="133">
        <v>535</v>
      </c>
      <c r="BA58" s="133" t="s">
        <v>77</v>
      </c>
      <c r="BB58" s="133">
        <v>743</v>
      </c>
      <c r="BC58" s="133" t="s">
        <v>78</v>
      </c>
      <c r="BD58" s="132" t="s">
        <v>95</v>
      </c>
      <c r="BE58" s="132" t="s">
        <v>102</v>
      </c>
      <c r="BF58" s="132" t="s">
        <v>106</v>
      </c>
      <c r="BG58" s="133"/>
      <c r="BH58" s="133"/>
      <c r="BI58" s="133"/>
      <c r="BJ58" s="133"/>
      <c r="BK58" s="133"/>
      <c r="BL58" s="133" t="s">
        <v>270</v>
      </c>
      <c r="BM58" s="132"/>
      <c r="BN58" s="132"/>
      <c r="BO58" s="132"/>
      <c r="BP58" s="132"/>
      <c r="BQ58" s="132"/>
      <c r="BR58" s="132" t="s">
        <v>270</v>
      </c>
      <c r="BS58" s="202">
        <v>426</v>
      </c>
      <c r="BT58" s="133">
        <v>1252</v>
      </c>
      <c r="BU58" s="133"/>
      <c r="BV58" s="134" t="s">
        <v>51</v>
      </c>
      <c r="BW58" s="133"/>
      <c r="BX58" s="133">
        <v>0</v>
      </c>
      <c r="BY58" s="133" t="s">
        <v>270</v>
      </c>
      <c r="BZ58" s="133">
        <v>312</v>
      </c>
      <c r="CA58" s="133" t="s">
        <v>77</v>
      </c>
      <c r="CB58" s="133">
        <v>28</v>
      </c>
      <c r="CC58" s="133" t="s">
        <v>79</v>
      </c>
      <c r="CD58" s="132"/>
      <c r="CE58" s="132"/>
      <c r="CF58" s="132"/>
      <c r="CG58" s="132"/>
      <c r="CH58" s="132" t="s">
        <v>270</v>
      </c>
      <c r="CI58" s="132"/>
      <c r="CJ58" s="132"/>
      <c r="CK58" s="132"/>
      <c r="CL58" s="132"/>
      <c r="CM58" s="132"/>
      <c r="CN58" s="132"/>
      <c r="CO58" s="132"/>
      <c r="CP58" s="136"/>
    </row>
    <row r="59" spans="1:94" s="111" customFormat="1" x14ac:dyDescent="0.3">
      <c r="A59" s="263" t="s">
        <v>432</v>
      </c>
      <c r="B59" s="303"/>
      <c r="C59" s="304"/>
      <c r="D59" s="137">
        <v>6</v>
      </c>
      <c r="E59" s="137">
        <f t="shared" ref="E59:N59" si="0">AVERAGE(E9,E11,E13,E15,E17,E19,E21,E23,E25,E27,E29,E31,E33,E35,E37,E39,E41,E43,E45,E47,E49,E51,E53,E55,E57)</f>
        <v>211.24</v>
      </c>
      <c r="F59" s="137">
        <f t="shared" si="0"/>
        <v>14.36</v>
      </c>
      <c r="G59" s="137">
        <f t="shared" si="0"/>
        <v>421.52</v>
      </c>
      <c r="H59" s="137">
        <f t="shared" si="0"/>
        <v>69.944000000000003</v>
      </c>
      <c r="I59" s="137">
        <f t="shared" si="0"/>
        <v>727.85714285714289</v>
      </c>
      <c r="J59" s="137">
        <f t="shared" si="0"/>
        <v>605.68181818181813</v>
      </c>
      <c r="K59" s="137">
        <f t="shared" si="0"/>
        <v>308.32</v>
      </c>
      <c r="L59" s="137">
        <f t="shared" si="0"/>
        <v>320.44</v>
      </c>
      <c r="M59" s="137">
        <f t="shared" si="0"/>
        <v>351.32</v>
      </c>
      <c r="N59" s="137">
        <f t="shared" si="0"/>
        <v>350</v>
      </c>
      <c r="O59" s="137"/>
      <c r="P59" s="137">
        <f>AVERAGE(P9,P11,P13,P15,P17,P19,P21,P23,P25,P27,P29,P31,P33,P35,P37,P39,P41,P43,P45,P47,P49,P51,P53,P55,P57)</f>
        <v>473.68</v>
      </c>
      <c r="Q59" s="137">
        <f>AVERAGE(Q9,Q11,Q13,Q15,Q17,Q19,Q21,Q23,Q25,Q27,Q29,Q31,Q33,Q35,Q37,Q39,Q41,Q43,Q45,Q47,Q49,Q51,Q53,Q55,Q57)</f>
        <v>529.67999999999995</v>
      </c>
      <c r="R59" s="137">
        <f>AVERAGE(R9,R11,R13,R15,R17,R19,R21,R23,R25,R27,R29,R31,R33,R35,R37,R39,R41,R43,R45,R47,R49,R51,R53,R55,R57)</f>
        <v>515.45833333333337</v>
      </c>
      <c r="S59" s="137">
        <f>AVERAGE(S9,S11,S13,S15,S17,S19,S21,S23,S25,S27,S29,S31,S33,S35,S37,S39,S41,S43,S45,S47,S49,S51,S53,S55,S57)</f>
        <v>520</v>
      </c>
      <c r="T59" s="137"/>
      <c r="U59" s="137">
        <f t="shared" ref="U59:AD59" si="1">AVERAGE(U9,U11,U13,U15,U17,U19,U21,U23,U25,U27,U29,U31,U33,U35,U37,U39,U41,U43,U45,U47,U49,U51,U53,U55,U57)</f>
        <v>295.76923076923077</v>
      </c>
      <c r="V59" s="137">
        <f t="shared" si="1"/>
        <v>297.64</v>
      </c>
      <c r="W59" s="137">
        <f t="shared" si="1"/>
        <v>304.76</v>
      </c>
      <c r="X59" s="137">
        <f t="shared" si="1"/>
        <v>324.60000000000002</v>
      </c>
      <c r="Y59" s="137">
        <f t="shared" si="1"/>
        <v>394</v>
      </c>
      <c r="Z59" s="137">
        <f t="shared" si="1"/>
        <v>414.30769230769232</v>
      </c>
      <c r="AA59" s="137">
        <f t="shared" si="1"/>
        <v>496.48</v>
      </c>
      <c r="AB59" s="137">
        <f t="shared" si="1"/>
        <v>517.4</v>
      </c>
      <c r="AC59" s="137">
        <f t="shared" si="1"/>
        <v>510.28</v>
      </c>
      <c r="AD59" s="137">
        <f t="shared" si="1"/>
        <v>507</v>
      </c>
      <c r="AE59" s="137"/>
      <c r="AF59" s="137"/>
      <c r="AG59" s="137"/>
      <c r="AH59" s="137">
        <f>AVERAGE(AH57,AH55,AH53,AH51,AH49,AH47,AH45,AH43,AH41,AH39,AH37,AH35,AH33,AH31,AH29,AH27,AH25,AH23,AH21,AH19,AH17,AH15,AH13,AH11,AH9)</f>
        <v>249.68</v>
      </c>
      <c r="AI59" s="137">
        <f>AVERAGE(AI57,AI55,AI53,AI51,AI49,AI47,AI45,AI43,AI41,AI39,AI37,AI35,AI33,AI31,AI29,AI27,AI25,AI23,AI21,AI19,AI17,AI15,AI13,AI11,AI9)</f>
        <v>58.56</v>
      </c>
      <c r="AJ59" s="137"/>
      <c r="AK59" s="137">
        <f>AVERAGE(AK57,AK55,AK53,AK51,AK49,AK47,AK45,AK43,AK41,AK39,AK37,AK35,AK33,AK31,AK29,AK27,AK25,AK23,AK21,AK19,AK17,AK15,AK13,AK11,AK9)</f>
        <v>80.291666666666671</v>
      </c>
      <c r="AL59" s="137"/>
      <c r="AM59" s="137"/>
      <c r="AN59" s="137"/>
      <c r="AO59" s="137">
        <f>AVERAGE(AO57,AO55,AO53,AO51,AO49,AO47,AO45,AO43,AO41,AO39,AO37,AO35,AO33,AO31,AO29,AO27,AO25,AO23,AO21,AO19,AO17,AO15,AO13,AO11,AO9)</f>
        <v>198.81818181818181</v>
      </c>
      <c r="AP59" s="137">
        <f>AVERAGE(AP57,AP55,AP53,AP51,AP49,AP47,AP45,AP43,AP41,AP39,AP37,AP35,AP33,AP31,AP29,AP27,AP25,AP23,AP21,AP19,AP17,AP15,AP13,AP11,AP9)</f>
        <v>39.545454545454547</v>
      </c>
      <c r="AQ59" s="137"/>
      <c r="AR59" s="137">
        <f>AVERAGE(AR57,AR55,AR53,AR51,AR49,AR47,AR45,AR43,AR41,AR39,AR37,AR35,AR33,AR31,AR29,AR27,AR25,AR23,AR21,AR19,AR17,AR15,AR13,AR11,AR9)</f>
        <v>37.727272727272727</v>
      </c>
      <c r="AS59" s="137"/>
      <c r="AT59" s="137">
        <f>AVERAGE(AT57,AT55,AT53,AT51,AT49,AT47,AT45,AT43,AT41,AT39,AT37,AT35,AT33,AT31,AT29,AT27,AT25,AT23,AT21,AT19,AT17,AT15,AT13,AT11,AT9)</f>
        <v>449.6</v>
      </c>
      <c r="AU59" s="137">
        <f>AVERAGE(AU57,AU55,AU53,AU51,AU49,AU47,AU45,AU43,AU41,AU39,AU37,AU35,AU33,AU31,AU29,AU27,AU25,AU23,AU21,AU19,AU17,AU15,AU13,AU11,AU9)</f>
        <v>139.80000000000001</v>
      </c>
      <c r="AV59" s="137"/>
      <c r="AW59" s="137"/>
      <c r="AX59" s="137">
        <f>AVERAGE(AX57,AX55,AX53,AX51,AX49,AX47,AX45,AX43,AX41,AX39,AX37,AX35,AX33,AX31,AX29,AX27,AX25,AX23,AX21,AX19,AX17,AX15,AX13,AX11,AX9)</f>
        <v>258.2</v>
      </c>
      <c r="AY59" s="137"/>
      <c r="AZ59" s="137">
        <f>AVERAGE(AZ57,AZ55,AZ53,AZ51,AZ49,AZ47,AZ45,AZ43,AZ41,AZ39,AZ37,AZ35,AZ33,AZ31,AZ29,AZ27,AZ25,AZ23,AZ21,AZ19,AZ17,AZ15,AZ13,AZ11,AZ9)</f>
        <v>328.64</v>
      </c>
      <c r="BA59" s="137"/>
      <c r="BB59" s="137">
        <f>AVERAGE(BB57,BB55,BB53,BB51,BB49,BB47,BB45,BB43,BB41,BB39,BB37,BB35,BB33,BB31,BB29,BB27,BB25,BB23,BB21,BB19,BB17,BB15,BB13,BB11,BB9)</f>
        <v>594.16</v>
      </c>
      <c r="BC59" s="137"/>
      <c r="BD59" s="137"/>
      <c r="BE59" s="137"/>
      <c r="BF59" s="137"/>
      <c r="BG59" s="137">
        <f t="shared" ref="BG59:BK60" si="2">AVERAGE(BG57,BG55,BG53,BG51,BG49,BG47,BG45,BG43,BG41,BG39,BG37,BG35,BG33,BG31,BG29,BG27,BG25,BG23,BG21,BG19,BG17,BG15,BG13,BG11,BG9)</f>
        <v>44.84347826086956</v>
      </c>
      <c r="BH59" s="137">
        <f t="shared" si="2"/>
        <v>18.991304347826087</v>
      </c>
      <c r="BI59" s="137">
        <f t="shared" si="2"/>
        <v>131.91666666666666</v>
      </c>
      <c r="BJ59" s="137">
        <f t="shared" si="2"/>
        <v>100.08333333333333</v>
      </c>
      <c r="BK59" s="137">
        <f t="shared" si="2"/>
        <v>23.5</v>
      </c>
      <c r="BL59" s="137"/>
      <c r="BM59" s="137">
        <f t="shared" ref="BM59:BQ60" si="3">AVERAGE(BM57,BM55,BM53,BM51,BM49,BM47,BM45,BM43,BM41,BM39,BM37,BM35,BM33,BM31,BM29,BM27,BM25,BM23,BM21,BM19,BM17,BM15,BM13,BM11,BM9)</f>
        <v>45.486956521739131</v>
      </c>
      <c r="BN59" s="137">
        <f t="shared" si="3"/>
        <v>18.404347826086958</v>
      </c>
      <c r="BO59" s="137">
        <f t="shared" si="3"/>
        <v>140.29166666666666</v>
      </c>
      <c r="BP59" s="137">
        <f t="shared" si="3"/>
        <v>97.166666666666671</v>
      </c>
      <c r="BQ59" s="137">
        <f t="shared" si="3"/>
        <v>21.458333333333332</v>
      </c>
      <c r="BR59" s="137"/>
      <c r="BS59" s="137">
        <f>AVERAGE(BS57,BS55,BS53,BS51,BS49,BS47,BS45,BS43,BS41,BS39,BS37,BS35,BS33,BS31,BS29,BS27,BS25,BS23,BS21,BS19,BS17,BS15,BS13,BS11,BS9)</f>
        <v>280.16666666666669</v>
      </c>
      <c r="BT59" s="137">
        <f t="shared" ref="BT59:BU60" si="4">AVERAGE(BT57,BT55,BT53,BT51,BT49,BT47,BT45,BT43,BT41,BT39,BT37,BT35,BT33,BT31,BT29,BT27,BT25,BT23,BT21,BT19,BT17,BT15,BT13,BT11,BT9)</f>
        <v>1088.9565217391305</v>
      </c>
      <c r="BU59" s="137">
        <f t="shared" si="4"/>
        <v>864.47058823529414</v>
      </c>
      <c r="BV59" s="137"/>
      <c r="BW59" s="137"/>
      <c r="BX59" s="137">
        <f>AVERAGE(BX57,BX55,BX53,BX51,BX49,BX47,BX45,BX43,BX41,BX39,BX37,BX35,BX33,BX31,BX29,BX27,BX25,BX23,BX21,BX19,BX17,BX15,BX13,BX11,BX9)</f>
        <v>3.6739130434782608</v>
      </c>
      <c r="BY59" s="137"/>
      <c r="BZ59" s="137">
        <f>AVERAGE(BZ57,BZ55,BZ53,BZ51,BZ49,BZ47,BZ45,BZ43,BZ41,BZ39,BZ37,BZ35,BZ33,BZ31,BZ29,BZ27,BZ25,BZ23,BZ21,BZ19,BZ17,BZ15,BZ13,BZ11,BZ9)</f>
        <v>402.125</v>
      </c>
      <c r="CA59" s="137"/>
      <c r="CB59" s="137">
        <f>AVERAGE(CB57,CB55,CB53,CB51,CB49,CB47,CB45,CB43,CB41,CB39,CB37,CB35,CB33,CB31,CB29,CB27,CB25,CB23,CB21,CB19,CB17,CB15,CB13,CB11,CB9)</f>
        <v>462.875</v>
      </c>
      <c r="CC59" s="137"/>
      <c r="CD59" s="137">
        <f t="shared" ref="CD59:CG60" si="5">AVERAGE(CD57,CD55,CD53,CD51,CD49,CD47,CD45,CD43,CD41,CD39,CD37,CD35,CD33,CD31,CD29,CD27,CD25,CD23,CD21,CD19,CD17,CD15,CD13,CD11,CD9)</f>
        <v>132.04545454545453</v>
      </c>
      <c r="CE59" s="137">
        <f t="shared" si="5"/>
        <v>235.86363636363637</v>
      </c>
      <c r="CF59" s="137">
        <f t="shared" si="5"/>
        <v>160.86363636363637</v>
      </c>
      <c r="CG59" s="137">
        <f t="shared" si="5"/>
        <v>2.2857142857142856</v>
      </c>
      <c r="CH59" s="137"/>
      <c r="CI59" s="137">
        <f>AVERAGE(CI57,CI55,CI53,CI51,CI49,CI47,CI45,CI43,CI41,CI39,CI37,CI35,CI33,CI31,CI29,CI27,CI25,CI23,CI21,CI19,CI17,CI15,CI13,CI11,CI9)</f>
        <v>78.478947368421046</v>
      </c>
      <c r="CJ59" s="137"/>
      <c r="CK59" s="137">
        <f>AVERAGE(CK57,CK55,CK53,CK51,CK49,CK47,CK45,CK43,CK41,CK39,CK37,CK35,CK33,CK31,CK29,CK27,CK25,CK23,CK21,CK19,CK17,CK15,CK13,CK11,CK9)</f>
        <v>297.4736842105263</v>
      </c>
      <c r="CL59" s="137">
        <f>AVERAGE(CL57,CL55,CL53,CL51,CL49,CL47,CL45,CL43,CL41,CL39,CL37,CL35,CL33,CL31,CL29,CL27,CL25,CL23,CL21,CL19,CL17,CL15,CL13,CL11,CL9)</f>
        <v>567.5</v>
      </c>
      <c r="CM59" s="137">
        <f>AVERAGE(CM57,CM55,CM53,CM51,CM49,CM47,CM45,CM43,CM41,CM39,CM37,CM35,CM33,CM31,CM29,CM27,CM25,CM23,CM21,CM19,CM17,CM15,CM13,CM11,CM9)</f>
        <v>84.842857142857142</v>
      </c>
      <c r="CN59" s="137"/>
      <c r="CO59" s="137">
        <f>AVERAGE(CO57,CO55,CO53,CO51,CO49,CO47,CO45,CO43,CO41,CO39,CO37,CO35,CO33,CO31,CO29,CO27,CO25,CO23,CO21,CO19,CO17,CO15,CO13,CO11,CO9)</f>
        <v>748.29411764705878</v>
      </c>
    </row>
    <row r="60" spans="1:94" s="111" customFormat="1" ht="13.5" thickBot="1" x14ac:dyDescent="0.35">
      <c r="A60" s="305"/>
      <c r="B60" s="306"/>
      <c r="C60" s="307"/>
      <c r="D60" s="138">
        <v>5</v>
      </c>
      <c r="E60" s="138">
        <f>AVERAGE(E12,E14,E16,E20,E22,E28,E30,E32,E34,E36,E40,E42,E44,E46,E48,E50,E52,E54,E56,E58)</f>
        <v>134.27500000000001</v>
      </c>
      <c r="F60" s="138">
        <f>AVERAGE(F12,F14,F16,F20,F22,F28,F30,F32,F34,F36,F40,F42,F44,F46,F48,F50,F52,F54,F56,F58)</f>
        <v>11.234999999999999</v>
      </c>
      <c r="G60" s="138">
        <f>AVERAGE(G12,G14,G16,G20,G22,G28,G30,G32,G34,G36,G40,G42,G44,G46,G48,G50,G52,G54,G56,G58)</f>
        <v>387.2</v>
      </c>
      <c r="H60" s="138">
        <f>AVERAGE(H12,H14,H16,H20,H22,H28,H30,H32,H34,H36,H40,H42,H44,H46,H48,H50,H52,H54,H56,H58)</f>
        <v>69.664999999999992</v>
      </c>
      <c r="I60" s="138">
        <f t="shared" ref="I60:N60" si="6">AVERAGE(I10,I12,I14,I16,I18,I20,I22,I24,I26,I28,I30,I32,I34,I36,I38,I40,I42,I44,I46,I48,I50,I52,I54,I56,I58)</f>
        <v>627.07142857142856</v>
      </c>
      <c r="J60" s="138">
        <f t="shared" si="6"/>
        <v>545.63157894736844</v>
      </c>
      <c r="K60" s="138">
        <f t="shared" si="6"/>
        <v>252.85</v>
      </c>
      <c r="L60" s="138">
        <f t="shared" si="6"/>
        <v>257.85000000000002</v>
      </c>
      <c r="M60" s="138">
        <f t="shared" si="6"/>
        <v>260.45</v>
      </c>
      <c r="N60" s="138">
        <f t="shared" si="6"/>
        <v>275</v>
      </c>
      <c r="O60" s="138"/>
      <c r="P60" s="138">
        <f>AVERAGE(P10,P12,P14,P16,P18,P20,P22,P24,P26,P28,P30,P32,P34,P36,P38,P40,P42,P44,P46,P48,P50,P52,P54,P56,P58)</f>
        <v>296.39999999999998</v>
      </c>
      <c r="Q60" s="138">
        <f>AVERAGE(Q10,Q12,Q14,Q16,Q18,Q20,Q22,Q24,Q26,Q28,Q30,Q32,Q34,Q36,Q38,Q40,Q42,Q44,Q46,Q48,Q50,Q52,Q54,Q56,Q58)</f>
        <v>368.33333333333331</v>
      </c>
      <c r="R60" s="138">
        <f>AVERAGE(R10,R12,R14,R16,R18,R20,R22,R24,R26,R28,R30,R32,R34,R36,R38,R40,R42,R44,R46,R48,R50,R52,R54,R56,R58)</f>
        <v>404</v>
      </c>
      <c r="S60" s="138"/>
      <c r="T60" s="138"/>
      <c r="U60" s="138">
        <f t="shared" ref="U60:AC60" si="7">AVERAGE(U10,U12,U14,U16,U18,U20,U22,U24,U26,U28,U30,U32,U34,U36,U38,U40,U42,U44,U46,U48,U50,U52,U54,U56,U58)</f>
        <v>264.625</v>
      </c>
      <c r="V60" s="138">
        <f t="shared" si="7"/>
        <v>248.95</v>
      </c>
      <c r="W60" s="138">
        <f t="shared" si="7"/>
        <v>257.89999999999998</v>
      </c>
      <c r="X60" s="138">
        <f t="shared" si="7"/>
        <v>256.22222222222223</v>
      </c>
      <c r="Y60" s="138">
        <f t="shared" si="7"/>
        <v>236.25</v>
      </c>
      <c r="Z60" s="138">
        <f t="shared" si="7"/>
        <v>423</v>
      </c>
      <c r="AA60" s="138">
        <f t="shared" si="7"/>
        <v>399</v>
      </c>
      <c r="AB60" s="138">
        <f t="shared" si="7"/>
        <v>400</v>
      </c>
      <c r="AC60" s="138">
        <f t="shared" si="7"/>
        <v>365</v>
      </c>
      <c r="AD60" s="138"/>
      <c r="AE60" s="138"/>
      <c r="AF60" s="138"/>
      <c r="AG60" s="138"/>
      <c r="AH60" s="138">
        <f>AVERAGE(AH58,AH56,AH54,AH52,AH50,AH48,AH46,AH44,AH42,AH40,AH38,AH36,AH34,AH32,AH30,AH28,AH26,AH24,AH22,AH20,AH18,AH16,AH14,AH12,AH10)</f>
        <v>195.4</v>
      </c>
      <c r="AI60" s="138">
        <f>AVERAGE(AI58,AI56,AI54,AI52,AI50,AI48,AI46,AI44,AI42,AI40,AI38,AI36,AI34,AI32,AI30,AI28,AI26,AI24,AI22,AI20,AI18,AI16,AI14,AI12,AI10)</f>
        <v>98.2</v>
      </c>
      <c r="AJ60" s="138"/>
      <c r="AK60" s="138">
        <f>AVERAGE(AK58,AK56,AK54,AK52,AK50,AK48,AK46,AK44,AK42,AK40,AK38,AK36,AK34,AK32,AK30,AK28,AK26,AK24,AK22,AK20,AK18,AK16,AK14,AK12,AK10)</f>
        <v>73.599999999999994</v>
      </c>
      <c r="AL60" s="138"/>
      <c r="AM60" s="138"/>
      <c r="AN60" s="138"/>
      <c r="AO60" s="138">
        <f>AVERAGE(AO58,AO56,AO54,AO52,AO50,AO48,AO46,AO44,AO42,AO40,AO38,AO36,AO34,AO32,AO30,AO28,AO26,AO24,AO22,AO20,AO18,AO16,AO14,AO12,AO10)</f>
        <v>175.61538461538461</v>
      </c>
      <c r="AP60" s="138">
        <f>AVERAGE(AP58,AP56,AP54,AP52,AP50,AP48,AP46,AP44,AP42,AP40,AP38,AP36,AP34,AP32,AP30,AP28,AP26,AP24,AP22,AP20,AP18,AP16,AP14,AP12,AP10)</f>
        <v>90.15384615384616</v>
      </c>
      <c r="AQ60" s="138"/>
      <c r="AR60" s="138">
        <f>AVERAGE(AR58,AR56,AR54,AR52,AR50,AR48,AR46,AR44,AR42,AR40,AR38,AR36,AR34,AR32,AR30,AR28,AR26,AR24,AR22,AR20,AR18,AR16,AR14,AR12,AR10)</f>
        <v>84.84615384615384</v>
      </c>
      <c r="AS60" s="138"/>
      <c r="AT60" s="138">
        <f>AVERAGE(AT58,AT56,AT54,AT52,AT50,AT48,AT46,AT44,AT42,AT40,AT38,AT36,AT34,AT32,AT30,AT28,AT26,AT24,AT22,AT20,AT18,AT16,AT14,AT12,AT10)</f>
        <v>355.57894736842104</v>
      </c>
      <c r="AU60" s="138">
        <f>AVERAGE(AU58,AU56,AU54,AU52,AU50,AU48,AU46,AU44,AU42,AU40,AU38,AU36,AU34,AU32,AU30,AU28,AU26,AU24,AU22,AU20,AU18,AU16,AU14,AU12,AU10)</f>
        <v>175.89473684210526</v>
      </c>
      <c r="AV60" s="138"/>
      <c r="AW60" s="138"/>
      <c r="AX60" s="138">
        <f>AVERAGE(AX58,AX56,AX54,AX52,AX50,AX48,AX46,AX44,AX42,AX40,AX38,AX36,AX34,AX32,AX30,AX28,AX26,AX24,AX22,AX20,AX18,AX16,AX14,AX12,AX10)</f>
        <v>232.68421052631578</v>
      </c>
      <c r="AY60" s="138"/>
      <c r="AZ60" s="138">
        <f>AVERAGE(AZ58,AZ56,AZ54,AZ52,AZ50,AZ48,AZ46,AZ44,AZ42,AZ40,AZ38,AZ36,AZ34,AZ32,AZ30,AZ28,AZ26,AZ24,AZ22,AZ20,AZ18,AZ16,AZ14,AZ12,AZ10)</f>
        <v>377.36842105263156</v>
      </c>
      <c r="BA60" s="138"/>
      <c r="BB60" s="138">
        <f>AVERAGE(BB58,BB56,BB54,BB52,BB50,BB48,BB46,BB44,BB42,BB40,BB38,BB36,BB34,BB32,BB30,BB28,BB26,BB24,BB22,BB20,BB18,BB16,BB14,BB12,BB10)</f>
        <v>562.73684210526312</v>
      </c>
      <c r="BC60" s="138"/>
      <c r="BD60" s="138"/>
      <c r="BE60" s="138"/>
      <c r="BF60" s="138"/>
      <c r="BG60" s="138">
        <f t="shared" si="2"/>
        <v>52.924999999999997</v>
      </c>
      <c r="BH60" s="138">
        <f t="shared" si="2"/>
        <v>44.174999999999997</v>
      </c>
      <c r="BI60" s="138">
        <f t="shared" si="2"/>
        <v>132</v>
      </c>
      <c r="BJ60" s="138">
        <f t="shared" si="2"/>
        <v>122</v>
      </c>
      <c r="BK60" s="138">
        <f t="shared" si="2"/>
        <v>12</v>
      </c>
      <c r="BL60" s="138"/>
      <c r="BM60" s="138">
        <f t="shared" si="3"/>
        <v>53.6</v>
      </c>
      <c r="BN60" s="138">
        <f t="shared" si="3"/>
        <v>47.739999999999995</v>
      </c>
      <c r="BO60" s="138">
        <f t="shared" si="3"/>
        <v>143</v>
      </c>
      <c r="BP60" s="138">
        <f t="shared" si="3"/>
        <v>126.2</v>
      </c>
      <c r="BQ60" s="138">
        <f t="shared" si="3"/>
        <v>10.6</v>
      </c>
      <c r="BR60" s="138"/>
      <c r="BS60" s="138">
        <f>AVERAGE(BS58,BS56,BS54,BS52,BS50,BS48,BS46,BS44,BS42,BS40,BS38,BS36,BS34,BS32,BS30,BS28,BS26,BS24,BS22,BS20,BS18,BS16,BS14,BS12,BS10)</f>
        <v>415.4</v>
      </c>
      <c r="BT60" s="138">
        <f t="shared" si="4"/>
        <v>1035.25</v>
      </c>
      <c r="BU60" s="138">
        <f t="shared" si="4"/>
        <v>922.2</v>
      </c>
      <c r="BV60" s="138"/>
      <c r="BW60" s="138"/>
      <c r="BX60" s="138">
        <f>AVERAGE(BX58,BX56,BX54,BX52,BX50,BX48,BX46,BX44,BX42,BX40,BX38,BX36,BX34,BX32,BX30,BX28,BX26,BX24,BX22,BX20,BX18,BX16,BX14,BX12,BX10)</f>
        <v>11.055555555555555</v>
      </c>
      <c r="BY60" s="138"/>
      <c r="BZ60" s="138">
        <f>AVERAGE(BZ58,BZ56,BZ54,BZ52,BZ50,BZ48,BZ46,BZ44,BZ42,BZ40,BZ38,BZ36,BZ34,BZ32,BZ30,BZ28,BZ26,BZ24,BZ22,BZ20,BZ18,BZ16,BZ14,BZ12,BZ10)</f>
        <v>370.72222222222223</v>
      </c>
      <c r="CA60" s="138"/>
      <c r="CB60" s="138">
        <f>AVERAGE(CB58,CB56,CB54,CB52,CB50,CB48,CB46,CB44,CB42,CB40,CB38,CB36,CB34,CB32,CB30,CB28,CB26,CB24,CB22,CB20,CB18,CB16,CB14,CB12,CB10)</f>
        <v>416.33333333333331</v>
      </c>
      <c r="CC60" s="138"/>
      <c r="CD60" s="138">
        <f t="shared" si="5"/>
        <v>162.86666666666667</v>
      </c>
      <c r="CE60" s="138">
        <f t="shared" si="5"/>
        <v>232.13333333333333</v>
      </c>
      <c r="CF60" s="138">
        <f t="shared" si="5"/>
        <v>116.93333333333334</v>
      </c>
      <c r="CG60" s="138">
        <f t="shared" si="5"/>
        <v>0.33333333333333331</v>
      </c>
      <c r="CH60" s="138"/>
      <c r="CI60" s="138"/>
      <c r="CJ60" s="138"/>
      <c r="CK60" s="138"/>
      <c r="CL60" s="138"/>
      <c r="CM60" s="138"/>
      <c r="CN60" s="138"/>
      <c r="CO60" s="138"/>
    </row>
    <row r="61" spans="1:94" s="111" customFormat="1" ht="13.5" thickTop="1" x14ac:dyDescent="0.3">
      <c r="A61" s="308" t="s">
        <v>437</v>
      </c>
      <c r="B61" s="308"/>
      <c r="C61" s="308"/>
      <c r="D61" s="110">
        <v>6</v>
      </c>
      <c r="E61" s="110">
        <f>AVERAGE(E9,E11,E15,E17,E19,E21,E23,E25,E29,E31,E37,E39,E41,E43,E45,E53)</f>
        <v>216.5625</v>
      </c>
      <c r="F61" s="110">
        <f t="shared" ref="F61:BQ61" si="8">AVERAGE(F9,F11,F15,F17,F19,F21,F23,F25,F29,F31,F37,F39,F41,F43,F45,F53)</f>
        <v>15.500000000000002</v>
      </c>
      <c r="G61" s="110">
        <f>AVERAGE(G9,G11,G15,G17,G19,G21,G23,G25,G29,G31,G37,G39,G41,G43,G45,G53)</f>
        <v>415.3125</v>
      </c>
      <c r="H61" s="110">
        <f t="shared" si="8"/>
        <v>69.381249999999994</v>
      </c>
      <c r="I61" s="110">
        <f t="shared" si="8"/>
        <v>727.14285714285711</v>
      </c>
      <c r="J61" s="110">
        <f t="shared" si="8"/>
        <v>631.15384615384619</v>
      </c>
      <c r="K61" s="110">
        <f t="shared" si="8"/>
        <v>316.4375</v>
      </c>
      <c r="L61" s="110">
        <f t="shared" si="8"/>
        <v>326.6875</v>
      </c>
      <c r="M61" s="110">
        <f t="shared" si="8"/>
        <v>360</v>
      </c>
      <c r="N61" s="110"/>
      <c r="O61" s="110"/>
      <c r="P61" s="110">
        <f t="shared" si="8"/>
        <v>480.375</v>
      </c>
      <c r="Q61" s="110">
        <f t="shared" si="8"/>
        <v>538.75</v>
      </c>
      <c r="R61" s="110">
        <f t="shared" si="8"/>
        <v>524.66666666666663</v>
      </c>
      <c r="S61" s="110"/>
      <c r="T61" s="110"/>
      <c r="U61" s="110">
        <f t="shared" si="8"/>
        <v>296.11111111111109</v>
      </c>
      <c r="V61" s="110">
        <f t="shared" si="8"/>
        <v>307.125</v>
      </c>
      <c r="W61" s="110">
        <f t="shared" si="8"/>
        <v>314.25</v>
      </c>
      <c r="X61" s="110">
        <f t="shared" si="8"/>
        <v>329.6875</v>
      </c>
      <c r="Y61" s="110">
        <f t="shared" si="8"/>
        <v>394</v>
      </c>
      <c r="Z61" s="110">
        <f t="shared" si="8"/>
        <v>429.55555555555554</v>
      </c>
      <c r="AA61" s="110">
        <f t="shared" si="8"/>
        <v>528.8125</v>
      </c>
      <c r="AB61" s="110">
        <f t="shared" si="8"/>
        <v>528.5</v>
      </c>
      <c r="AC61" s="110">
        <f t="shared" si="8"/>
        <v>520.5625</v>
      </c>
      <c r="AD61" s="110">
        <f t="shared" si="8"/>
        <v>507</v>
      </c>
      <c r="AE61" s="110"/>
      <c r="AF61" s="110"/>
      <c r="AG61" s="110"/>
      <c r="AH61" s="110">
        <f t="shared" si="8"/>
        <v>246.1875</v>
      </c>
      <c r="AI61" s="110">
        <f t="shared" si="8"/>
        <v>32.6875</v>
      </c>
      <c r="AJ61" s="110"/>
      <c r="AK61" s="110">
        <f t="shared" si="8"/>
        <v>48.8125</v>
      </c>
      <c r="AL61" s="110"/>
      <c r="AM61" s="110"/>
      <c r="AN61" s="110"/>
      <c r="AO61" s="110">
        <f t="shared" si="8"/>
        <v>214.16666666666666</v>
      </c>
      <c r="AP61" s="110">
        <f t="shared" si="8"/>
        <v>40</v>
      </c>
      <c r="AQ61" s="110"/>
      <c r="AR61" s="110">
        <f t="shared" si="8"/>
        <v>34.666666666666664</v>
      </c>
      <c r="AS61" s="110"/>
      <c r="AT61" s="110">
        <f t="shared" si="8"/>
        <v>452.25</v>
      </c>
      <c r="AU61" s="110">
        <f t="shared" si="8"/>
        <v>124.5</v>
      </c>
      <c r="AV61" s="110"/>
      <c r="AW61" s="110"/>
      <c r="AX61" s="110">
        <f t="shared" si="8"/>
        <v>246.3125</v>
      </c>
      <c r="AY61" s="110"/>
      <c r="AZ61" s="110">
        <f t="shared" si="8"/>
        <v>393</v>
      </c>
      <c r="BA61" s="110"/>
      <c r="BB61" s="110">
        <f t="shared" si="8"/>
        <v>576.9375</v>
      </c>
      <c r="BC61" s="110"/>
      <c r="BD61" s="110"/>
      <c r="BE61" s="110"/>
      <c r="BF61" s="110"/>
      <c r="BG61" s="110">
        <f t="shared" si="8"/>
        <v>44.587500000000006</v>
      </c>
      <c r="BH61" s="110">
        <f t="shared" si="8"/>
        <v>16.112500000000001</v>
      </c>
      <c r="BI61" s="110">
        <f t="shared" si="8"/>
        <v>132.3125</v>
      </c>
      <c r="BJ61" s="110">
        <f t="shared" si="8"/>
        <v>101.3125</v>
      </c>
      <c r="BK61" s="110">
        <f t="shared" si="8"/>
        <v>24.1875</v>
      </c>
      <c r="BL61" s="110"/>
      <c r="BM61" s="110">
        <f t="shared" si="8"/>
        <v>43.95</v>
      </c>
      <c r="BN61" s="110">
        <f t="shared" si="8"/>
        <v>15.331250000000001</v>
      </c>
      <c r="BO61" s="110">
        <f t="shared" si="8"/>
        <v>139.4375</v>
      </c>
      <c r="BP61" s="110">
        <f t="shared" si="8"/>
        <v>96.9375</v>
      </c>
      <c r="BQ61" s="110">
        <f t="shared" si="8"/>
        <v>21.9375</v>
      </c>
      <c r="BR61" s="110"/>
      <c r="BS61" s="110">
        <f t="shared" ref="BS61:CO61" si="9">AVERAGE(BS9,BS11,BS15,BS17,BS19,BS21,BS23,BS25,BS29,BS31,BS37,BS39,BS41,BS43,BS45,BS53)</f>
        <v>281.875</v>
      </c>
      <c r="BT61" s="110">
        <f t="shared" si="9"/>
        <v>1008.6</v>
      </c>
      <c r="BU61" s="110">
        <f t="shared" si="9"/>
        <v>840.58333333333337</v>
      </c>
      <c r="BV61" s="110"/>
      <c r="BW61" s="110"/>
      <c r="BX61" s="110">
        <f t="shared" si="9"/>
        <v>4.4333333333333336</v>
      </c>
      <c r="BY61" s="110"/>
      <c r="BZ61" s="110">
        <f t="shared" si="9"/>
        <v>478.8125</v>
      </c>
      <c r="CA61" s="110"/>
      <c r="CB61" s="110">
        <f t="shared" si="9"/>
        <v>552.125</v>
      </c>
      <c r="CC61" s="110"/>
      <c r="CD61" s="110">
        <f t="shared" si="9"/>
        <v>136.57142857142858</v>
      </c>
      <c r="CE61" s="110">
        <f t="shared" si="9"/>
        <v>235.57142857142858</v>
      </c>
      <c r="CF61" s="110">
        <f t="shared" si="9"/>
        <v>153.57142857142858</v>
      </c>
      <c r="CG61" s="110">
        <f t="shared" si="9"/>
        <v>3</v>
      </c>
      <c r="CH61" s="110"/>
      <c r="CI61" s="110">
        <f t="shared" si="9"/>
        <v>82.541666666666657</v>
      </c>
      <c r="CJ61" s="110">
        <f t="shared" si="9"/>
        <v>142.5</v>
      </c>
      <c r="CK61" s="110">
        <f t="shared" si="9"/>
        <v>238.83333333333334</v>
      </c>
      <c r="CL61" s="110">
        <f t="shared" si="9"/>
        <v>555.72727272727275</v>
      </c>
      <c r="CM61" s="110">
        <f t="shared" si="9"/>
        <v>83.842857142857142</v>
      </c>
      <c r="CN61" s="110">
        <f t="shared" si="9"/>
        <v>142.5</v>
      </c>
      <c r="CO61" s="110">
        <f t="shared" si="9"/>
        <v>700.6</v>
      </c>
    </row>
    <row r="62" spans="1:94" s="111" customFormat="1" x14ac:dyDescent="0.3">
      <c r="A62" s="262" t="s">
        <v>435</v>
      </c>
      <c r="B62" s="262"/>
      <c r="C62" s="262"/>
      <c r="D62" s="112">
        <v>6</v>
      </c>
      <c r="E62" s="112">
        <f>AVERAGE(E13,E27,E47,E51,E55,E57)</f>
        <v>198.83333333333334</v>
      </c>
      <c r="F62" s="112">
        <f t="shared" ref="F62:BQ62" si="10">AVERAGE(F13,F27,F47,F51,F55,F57)</f>
        <v>12.516666666666666</v>
      </c>
      <c r="G62" s="112">
        <f>AVERAGE(G13,G27,G47,G51,G55,G57)</f>
        <v>438.83333333333331</v>
      </c>
      <c r="H62" s="112">
        <f t="shared" si="10"/>
        <v>69.716666666666654</v>
      </c>
      <c r="I62" s="112">
        <f t="shared" si="10"/>
        <v>709</v>
      </c>
      <c r="J62" s="112">
        <f t="shared" si="10"/>
        <v>572</v>
      </c>
      <c r="K62" s="112">
        <f t="shared" si="10"/>
        <v>285</v>
      </c>
      <c r="L62" s="112">
        <f t="shared" si="10"/>
        <v>306.66666666666669</v>
      </c>
      <c r="M62" s="112">
        <f t="shared" si="10"/>
        <v>337.83333333333331</v>
      </c>
      <c r="N62" s="112"/>
      <c r="O62" s="112"/>
      <c r="P62" s="112">
        <f t="shared" si="10"/>
        <v>441.83333333333331</v>
      </c>
      <c r="Q62" s="112">
        <f t="shared" si="10"/>
        <v>518.33333333333337</v>
      </c>
      <c r="R62" s="112">
        <f t="shared" si="10"/>
        <v>510.16666666666669</v>
      </c>
      <c r="S62" s="112"/>
      <c r="T62" s="112"/>
      <c r="U62" s="112">
        <f t="shared" si="10"/>
        <v>285</v>
      </c>
      <c r="V62" s="112">
        <f t="shared" si="10"/>
        <v>272</v>
      </c>
      <c r="W62" s="112">
        <f t="shared" si="10"/>
        <v>283.33333333333331</v>
      </c>
      <c r="X62" s="112">
        <f t="shared" si="10"/>
        <v>325.33333333333331</v>
      </c>
      <c r="Y62" s="112"/>
      <c r="Z62" s="112">
        <f t="shared" si="10"/>
        <v>372.5</v>
      </c>
      <c r="AA62" s="112">
        <f t="shared" si="10"/>
        <v>421.33333333333331</v>
      </c>
      <c r="AB62" s="112">
        <f t="shared" si="10"/>
        <v>504</v>
      </c>
      <c r="AC62" s="112">
        <f t="shared" si="10"/>
        <v>496.33333333333331</v>
      </c>
      <c r="AD62" s="112"/>
      <c r="AE62" s="112"/>
      <c r="AF62" s="112"/>
      <c r="AG62" s="112"/>
      <c r="AH62" s="112">
        <f t="shared" si="10"/>
        <v>246.33333333333334</v>
      </c>
      <c r="AI62" s="112">
        <f t="shared" si="10"/>
        <v>62.833333333333336</v>
      </c>
      <c r="AJ62" s="112"/>
      <c r="AK62" s="112">
        <f t="shared" si="10"/>
        <v>108</v>
      </c>
      <c r="AL62" s="112"/>
      <c r="AM62" s="112"/>
      <c r="AN62" s="112"/>
      <c r="AO62" s="112">
        <f t="shared" si="10"/>
        <v>176.25</v>
      </c>
      <c r="AP62" s="112">
        <f t="shared" si="10"/>
        <v>42.5</v>
      </c>
      <c r="AQ62" s="112"/>
      <c r="AR62" s="112">
        <f t="shared" si="10"/>
        <v>51.75</v>
      </c>
      <c r="AS62" s="112"/>
      <c r="AT62" s="112">
        <f t="shared" si="10"/>
        <v>433.16666666666669</v>
      </c>
      <c r="AU62" s="112">
        <f t="shared" si="10"/>
        <v>141.33333333333334</v>
      </c>
      <c r="AV62" s="112"/>
      <c r="AW62" s="112"/>
      <c r="AX62" s="112">
        <f t="shared" si="10"/>
        <v>286.5</v>
      </c>
      <c r="AY62" s="112"/>
      <c r="AZ62" s="112">
        <f t="shared" si="10"/>
        <v>195.5</v>
      </c>
      <c r="BA62" s="112"/>
      <c r="BB62" s="112">
        <f t="shared" si="10"/>
        <v>611.66666666666663</v>
      </c>
      <c r="BC62" s="112"/>
      <c r="BD62" s="112"/>
      <c r="BE62" s="112"/>
      <c r="BF62" s="112"/>
      <c r="BG62" s="112">
        <f t="shared" si="10"/>
        <v>50.260000000000005</v>
      </c>
      <c r="BH62" s="112">
        <f t="shared" si="10"/>
        <v>28</v>
      </c>
      <c r="BI62" s="112">
        <f t="shared" si="10"/>
        <v>128</v>
      </c>
      <c r="BJ62" s="112">
        <f t="shared" si="10"/>
        <v>92</v>
      </c>
      <c r="BK62" s="112">
        <f t="shared" si="10"/>
        <v>22.833333333333332</v>
      </c>
      <c r="BL62" s="112"/>
      <c r="BM62" s="112">
        <f t="shared" si="10"/>
        <v>55.260000000000005</v>
      </c>
      <c r="BN62" s="112">
        <f t="shared" si="10"/>
        <v>27.8</v>
      </c>
      <c r="BO62" s="112">
        <f t="shared" si="10"/>
        <v>147.5</v>
      </c>
      <c r="BP62" s="112">
        <f t="shared" si="10"/>
        <v>90.166666666666671</v>
      </c>
      <c r="BQ62" s="112">
        <f t="shared" si="10"/>
        <v>22.833333333333332</v>
      </c>
      <c r="BR62" s="112"/>
      <c r="BS62" s="112">
        <f t="shared" ref="BS62:CN62" si="11">AVERAGE(BS13,BS27,BS47,BS51,BS55,BS57)</f>
        <v>275.5</v>
      </c>
      <c r="BT62" s="112">
        <f t="shared" si="11"/>
        <v>1282.3333333333333</v>
      </c>
      <c r="BU62" s="112">
        <f t="shared" si="11"/>
        <v>992.66666666666663</v>
      </c>
      <c r="BV62" s="112"/>
      <c r="BW62" s="112"/>
      <c r="BX62" s="112">
        <f t="shared" si="11"/>
        <v>0</v>
      </c>
      <c r="BY62" s="112"/>
      <c r="BZ62" s="112">
        <f t="shared" si="11"/>
        <v>262.5</v>
      </c>
      <c r="CA62" s="112"/>
      <c r="CB62" s="112">
        <f t="shared" si="11"/>
        <v>233.33333333333334</v>
      </c>
      <c r="CC62" s="112"/>
      <c r="CD62" s="112">
        <f t="shared" si="11"/>
        <v>137.19999999999999</v>
      </c>
      <c r="CE62" s="112">
        <f t="shared" si="11"/>
        <v>226.2</v>
      </c>
      <c r="CF62" s="112">
        <f t="shared" si="11"/>
        <v>166.8</v>
      </c>
      <c r="CG62" s="112">
        <f t="shared" si="11"/>
        <v>1.2</v>
      </c>
      <c r="CH62" s="112"/>
      <c r="CI62" s="112">
        <f t="shared" si="11"/>
        <v>66.724999999999994</v>
      </c>
      <c r="CJ62" s="112">
        <f t="shared" si="11"/>
        <v>150</v>
      </c>
      <c r="CK62" s="112">
        <f t="shared" si="11"/>
        <v>459</v>
      </c>
      <c r="CL62" s="112">
        <f t="shared" si="11"/>
        <v>469.25</v>
      </c>
      <c r="CM62" s="112">
        <f t="shared" si="11"/>
        <v>85.924999999999997</v>
      </c>
      <c r="CN62" s="112">
        <f t="shared" si="11"/>
        <v>150</v>
      </c>
      <c r="CO62" s="112">
        <f>AVERAGE(CO13,CO27,CO47,CO51,CO55,CO57)</f>
        <v>805.5</v>
      </c>
    </row>
    <row r="63" spans="1:94" s="111" customFormat="1" x14ac:dyDescent="0.3">
      <c r="A63" s="262" t="s">
        <v>436</v>
      </c>
      <c r="B63" s="262"/>
      <c r="C63" s="262"/>
      <c r="D63" s="112">
        <v>6</v>
      </c>
      <c r="E63" s="112">
        <f>AVERAGE(E49,E35,E33)</f>
        <v>207.66666666666666</v>
      </c>
      <c r="F63" s="112">
        <f t="shared" ref="F63:BQ63" si="12">AVERAGE(F49,F35,F33)</f>
        <v>11.966666666666667</v>
      </c>
      <c r="G63" s="112">
        <f>AVERAGE(G49,G35,G33)</f>
        <v>420</v>
      </c>
      <c r="H63" s="112">
        <f t="shared" si="12"/>
        <v>73.399999999999991</v>
      </c>
      <c r="I63" s="112">
        <f t="shared" si="12"/>
        <v>756.33333333333337</v>
      </c>
      <c r="J63" s="112">
        <f t="shared" si="12"/>
        <v>562.66666666666663</v>
      </c>
      <c r="K63" s="112">
        <f t="shared" si="12"/>
        <v>311.66666666666669</v>
      </c>
      <c r="L63" s="112">
        <f t="shared" si="12"/>
        <v>314.66666666666669</v>
      </c>
      <c r="M63" s="112">
        <f t="shared" si="12"/>
        <v>332</v>
      </c>
      <c r="N63" s="112">
        <f t="shared" si="12"/>
        <v>350</v>
      </c>
      <c r="O63" s="112"/>
      <c r="P63" s="112">
        <f t="shared" si="12"/>
        <v>501.66666666666669</v>
      </c>
      <c r="Q63" s="112">
        <f t="shared" si="12"/>
        <v>504</v>
      </c>
      <c r="R63" s="112">
        <f t="shared" si="12"/>
        <v>480</v>
      </c>
      <c r="S63" s="112">
        <f t="shared" si="12"/>
        <v>520</v>
      </c>
      <c r="T63" s="112"/>
      <c r="U63" s="112">
        <f t="shared" si="12"/>
        <v>305</v>
      </c>
      <c r="V63" s="112">
        <f t="shared" si="12"/>
        <v>298.33333333333331</v>
      </c>
      <c r="W63" s="112">
        <f t="shared" si="12"/>
        <v>297</v>
      </c>
      <c r="X63" s="112">
        <f t="shared" si="12"/>
        <v>296</v>
      </c>
      <c r="Y63" s="112"/>
      <c r="Z63" s="112">
        <f t="shared" si="12"/>
        <v>387.5</v>
      </c>
      <c r="AA63" s="112">
        <f t="shared" si="12"/>
        <v>474.33333333333331</v>
      </c>
      <c r="AB63" s="112">
        <f t="shared" si="12"/>
        <v>485</v>
      </c>
      <c r="AC63" s="112">
        <f t="shared" si="12"/>
        <v>483.33333333333331</v>
      </c>
      <c r="AD63" s="112"/>
      <c r="AE63" s="112"/>
      <c r="AF63" s="112"/>
      <c r="AG63" s="112"/>
      <c r="AH63" s="112">
        <f t="shared" si="12"/>
        <v>275</v>
      </c>
      <c r="AI63" s="112">
        <f t="shared" si="12"/>
        <v>188</v>
      </c>
      <c r="AJ63" s="112"/>
      <c r="AK63" s="112">
        <f t="shared" si="12"/>
        <v>202</v>
      </c>
      <c r="AL63" s="112"/>
      <c r="AM63" s="112"/>
      <c r="AN63" s="112"/>
      <c r="AO63" s="112">
        <f t="shared" si="12"/>
        <v>197</v>
      </c>
      <c r="AP63" s="112">
        <f t="shared" si="12"/>
        <v>25</v>
      </c>
      <c r="AQ63" s="112"/>
      <c r="AR63" s="112">
        <f t="shared" si="12"/>
        <v>0</v>
      </c>
      <c r="AS63" s="112"/>
      <c r="AT63" s="112">
        <f t="shared" si="12"/>
        <v>468.33333333333331</v>
      </c>
      <c r="AU63" s="112">
        <f t="shared" si="12"/>
        <v>218.33333333333334</v>
      </c>
      <c r="AV63" s="112"/>
      <c r="AW63" s="112"/>
      <c r="AX63" s="112">
        <f t="shared" si="12"/>
        <v>265</v>
      </c>
      <c r="AY63" s="112"/>
      <c r="AZ63" s="112">
        <f t="shared" si="12"/>
        <v>251.66666666666666</v>
      </c>
      <c r="BA63" s="112"/>
      <c r="BB63" s="112">
        <f t="shared" si="12"/>
        <v>651</v>
      </c>
      <c r="BC63" s="112"/>
      <c r="BD63" s="112"/>
      <c r="BE63" s="112"/>
      <c r="BF63" s="112"/>
      <c r="BG63" s="112">
        <f t="shared" si="12"/>
        <v>33.35</v>
      </c>
      <c r="BH63" s="112">
        <f t="shared" si="12"/>
        <v>19.5</v>
      </c>
      <c r="BI63" s="112">
        <f t="shared" si="12"/>
        <v>140.5</v>
      </c>
      <c r="BJ63" s="112">
        <f t="shared" si="12"/>
        <v>114.5</v>
      </c>
      <c r="BK63" s="112">
        <f t="shared" si="12"/>
        <v>20</v>
      </c>
      <c r="BL63" s="112"/>
      <c r="BM63" s="112">
        <f t="shared" si="12"/>
        <v>33.35</v>
      </c>
      <c r="BN63" s="112">
        <f t="shared" si="12"/>
        <v>19.5</v>
      </c>
      <c r="BO63" s="112">
        <f t="shared" si="12"/>
        <v>125.5</v>
      </c>
      <c r="BP63" s="112">
        <f t="shared" si="12"/>
        <v>120</v>
      </c>
      <c r="BQ63" s="112">
        <f t="shared" si="12"/>
        <v>13.5</v>
      </c>
      <c r="BR63" s="112"/>
      <c r="BS63" s="112">
        <f t="shared" ref="BS63:CN63" si="13">AVERAGE(BS49,BS35,BS33)</f>
        <v>280.5</v>
      </c>
      <c r="BT63" s="112">
        <f t="shared" si="13"/>
        <v>1111.5</v>
      </c>
      <c r="BU63" s="112">
        <f t="shared" si="13"/>
        <v>815.5</v>
      </c>
      <c r="BV63" s="112"/>
      <c r="BW63" s="112"/>
      <c r="BX63" s="112">
        <f t="shared" si="13"/>
        <v>9</v>
      </c>
      <c r="BY63" s="112"/>
      <c r="BZ63" s="112">
        <f t="shared" si="13"/>
        <v>207.5</v>
      </c>
      <c r="CA63" s="112"/>
      <c r="CB63" s="112">
        <f t="shared" si="13"/>
        <v>437.5</v>
      </c>
      <c r="CC63" s="112"/>
      <c r="CD63" s="112">
        <f t="shared" si="13"/>
        <v>102.33333333333333</v>
      </c>
      <c r="CE63" s="112">
        <f t="shared" si="13"/>
        <v>253.33333333333334</v>
      </c>
      <c r="CF63" s="112">
        <f t="shared" si="13"/>
        <v>185</v>
      </c>
      <c r="CG63" s="112">
        <f t="shared" si="13"/>
        <v>0</v>
      </c>
      <c r="CH63" s="112"/>
      <c r="CI63" s="112">
        <f t="shared" si="13"/>
        <v>77.899999999999991</v>
      </c>
      <c r="CJ63" s="112">
        <f t="shared" si="13"/>
        <v>150</v>
      </c>
      <c r="CK63" s="112">
        <f t="shared" si="13"/>
        <v>316.66666666666669</v>
      </c>
      <c r="CL63" s="112">
        <f t="shared" si="13"/>
        <v>741.66666666666663</v>
      </c>
      <c r="CM63" s="112">
        <f t="shared" si="13"/>
        <v>85.733333333333334</v>
      </c>
      <c r="CN63" s="112">
        <f t="shared" si="13"/>
        <v>189</v>
      </c>
      <c r="CO63" s="112">
        <f>AVERAGE(CO49,CO35,CO33)</f>
        <v>831</v>
      </c>
    </row>
    <row r="64" spans="1:94" s="111" customFormat="1" x14ac:dyDescent="0.3">
      <c r="A64" s="262" t="s">
        <v>437</v>
      </c>
      <c r="B64" s="262"/>
      <c r="C64" s="262"/>
      <c r="D64" s="112">
        <v>5</v>
      </c>
      <c r="E64" s="112">
        <f>AVERAGE(E10,E12,E16,E18,E20,E22,E24,E26,E30,E32,E38,E40,E42,E44,E46,E54)</f>
        <v>106.22727272727273</v>
      </c>
      <c r="F64" s="112">
        <f t="shared" ref="F64:BQ64" si="14">AVERAGE(F10,F12,F16,F18,F20,F22,F24,F26,F30,F32,F38,F40,F42,F44,F46,F54)</f>
        <v>11.218181818181819</v>
      </c>
      <c r="G64" s="112">
        <f>AVERAGE(G10,G12,G16,G18,G20,G22,G24,G26,G30,G32,G38,G40,G42,G44,G46,G54)</f>
        <v>372.81818181818181</v>
      </c>
      <c r="H64" s="112">
        <f t="shared" si="14"/>
        <v>68.327272727272728</v>
      </c>
      <c r="I64" s="112">
        <f t="shared" si="14"/>
        <v>621.25</v>
      </c>
      <c r="J64" s="112">
        <f t="shared" si="14"/>
        <v>554.1</v>
      </c>
      <c r="K64" s="112">
        <f t="shared" si="14"/>
        <v>225.18181818181819</v>
      </c>
      <c r="L64" s="112">
        <f t="shared" si="14"/>
        <v>235.18181818181819</v>
      </c>
      <c r="M64" s="112">
        <f t="shared" si="14"/>
        <v>232.18181818181819</v>
      </c>
      <c r="N64" s="112">
        <f t="shared" si="14"/>
        <v>275</v>
      </c>
      <c r="O64" s="112"/>
      <c r="P64" s="112">
        <f t="shared" si="14"/>
        <v>276.25</v>
      </c>
      <c r="Q64" s="112">
        <f t="shared" si="14"/>
        <v>365</v>
      </c>
      <c r="R64" s="112">
        <f t="shared" si="14"/>
        <v>397.5</v>
      </c>
      <c r="S64" s="112"/>
      <c r="T64" s="112"/>
      <c r="U64" s="112">
        <f t="shared" si="14"/>
        <v>240.5</v>
      </c>
      <c r="V64" s="112">
        <f t="shared" si="14"/>
        <v>225.72727272727272</v>
      </c>
      <c r="W64" s="112">
        <f t="shared" si="14"/>
        <v>230.45454545454547</v>
      </c>
      <c r="X64" s="112">
        <f t="shared" si="14"/>
        <v>227.7</v>
      </c>
      <c r="Y64" s="112">
        <f t="shared" si="14"/>
        <v>236.25</v>
      </c>
      <c r="Z64" s="112"/>
      <c r="AA64" s="112">
        <f t="shared" si="14"/>
        <v>370</v>
      </c>
      <c r="AB64" s="112">
        <f t="shared" si="14"/>
        <v>370</v>
      </c>
      <c r="AC64" s="112">
        <f t="shared" si="14"/>
        <v>365</v>
      </c>
      <c r="AD64" s="112"/>
      <c r="AE64" s="112"/>
      <c r="AF64" s="112"/>
      <c r="AG64" s="112"/>
      <c r="AH64" s="112">
        <f t="shared" si="14"/>
        <v>179.625</v>
      </c>
      <c r="AI64" s="112">
        <f t="shared" si="14"/>
        <v>93.875</v>
      </c>
      <c r="AJ64" s="112"/>
      <c r="AK64" s="112">
        <f t="shared" si="14"/>
        <v>94.25</v>
      </c>
      <c r="AL64" s="112"/>
      <c r="AM64" s="112"/>
      <c r="AN64" s="112"/>
      <c r="AO64" s="112">
        <f t="shared" si="14"/>
        <v>177.33333333333334</v>
      </c>
      <c r="AP64" s="112">
        <f t="shared" si="14"/>
        <v>102.5</v>
      </c>
      <c r="AQ64" s="112"/>
      <c r="AR64" s="112">
        <f t="shared" si="14"/>
        <v>66.5</v>
      </c>
      <c r="AS64" s="112"/>
      <c r="AT64" s="112">
        <f t="shared" si="14"/>
        <v>340</v>
      </c>
      <c r="AU64" s="112">
        <f t="shared" si="14"/>
        <v>142.19999999999999</v>
      </c>
      <c r="AV64" s="112"/>
      <c r="AW64" s="112"/>
      <c r="AX64" s="112">
        <f t="shared" si="14"/>
        <v>227</v>
      </c>
      <c r="AY64" s="112"/>
      <c r="AZ64" s="112">
        <f t="shared" si="14"/>
        <v>434.3</v>
      </c>
      <c r="BA64" s="112"/>
      <c r="BB64" s="112">
        <f t="shared" si="14"/>
        <v>553.6</v>
      </c>
      <c r="BC64" s="112"/>
      <c r="BD64" s="112"/>
      <c r="BE64" s="112"/>
      <c r="BF64" s="112"/>
      <c r="BG64" s="112">
        <f t="shared" si="14"/>
        <v>53.35</v>
      </c>
      <c r="BH64" s="112">
        <f t="shared" si="14"/>
        <v>31.5</v>
      </c>
      <c r="BI64" s="112">
        <f t="shared" si="14"/>
        <v>111.5</v>
      </c>
      <c r="BJ64" s="112">
        <f t="shared" si="14"/>
        <v>135</v>
      </c>
      <c r="BK64" s="112">
        <f t="shared" si="14"/>
        <v>18</v>
      </c>
      <c r="BL64" s="112"/>
      <c r="BM64" s="112">
        <f t="shared" si="14"/>
        <v>56.5</v>
      </c>
      <c r="BN64" s="112">
        <f t="shared" si="14"/>
        <v>44.5</v>
      </c>
      <c r="BO64" s="112">
        <f t="shared" si="14"/>
        <v>177</v>
      </c>
      <c r="BP64" s="112">
        <f t="shared" si="14"/>
        <v>139</v>
      </c>
      <c r="BQ64" s="112">
        <f t="shared" si="14"/>
        <v>20.5</v>
      </c>
      <c r="BR64" s="112"/>
      <c r="BS64" s="112">
        <f t="shared" ref="BS64:CG64" si="15">AVERAGE(BS10,BS12,BS16,BS18,BS20,BS22,BS24,BS26,BS30,BS32,BS38,BS40,BS42,BS44,BS46,BS54)</f>
        <v>384.27272727272725</v>
      </c>
      <c r="BT64" s="112">
        <f t="shared" si="15"/>
        <v>984.375</v>
      </c>
      <c r="BU64" s="112">
        <f t="shared" si="15"/>
        <v>900.33333333333337</v>
      </c>
      <c r="BV64" s="112"/>
      <c r="BW64" s="112"/>
      <c r="BX64" s="112">
        <f t="shared" si="15"/>
        <v>0.4</v>
      </c>
      <c r="BY64" s="112"/>
      <c r="BZ64" s="112">
        <f t="shared" si="15"/>
        <v>472</v>
      </c>
      <c r="CA64" s="112"/>
      <c r="CB64" s="112">
        <f t="shared" si="15"/>
        <v>509.8</v>
      </c>
      <c r="CC64" s="112"/>
      <c r="CD64" s="112">
        <f t="shared" si="15"/>
        <v>180.125</v>
      </c>
      <c r="CE64" s="112">
        <f t="shared" si="15"/>
        <v>225.875</v>
      </c>
      <c r="CF64" s="112">
        <f t="shared" si="15"/>
        <v>115.125</v>
      </c>
      <c r="CG64" s="112">
        <f t="shared" si="15"/>
        <v>0.55555555555555558</v>
      </c>
      <c r="CH64" s="112"/>
      <c r="CI64" s="112"/>
      <c r="CJ64" s="112"/>
      <c r="CK64" s="112"/>
      <c r="CL64" s="112"/>
      <c r="CM64" s="112"/>
      <c r="CN64" s="112"/>
      <c r="CO64" s="112"/>
    </row>
    <row r="65" spans="1:93" s="111" customFormat="1" x14ac:dyDescent="0.3">
      <c r="A65" s="262" t="s">
        <v>435</v>
      </c>
      <c r="B65" s="262"/>
      <c r="C65" s="262"/>
      <c r="D65" s="112">
        <v>5</v>
      </c>
      <c r="E65" s="112">
        <f>AVERAGE(E14,E48,E52,E56,E58)</f>
        <v>176.2</v>
      </c>
      <c r="F65" s="112">
        <f t="shared" ref="F65:BQ65" si="16">AVERAGE(F14,F48,F52,F56,F58)</f>
        <v>11.86</v>
      </c>
      <c r="G65" s="112">
        <f>AVERAGE(G14,G48,G52,G56,G58)</f>
        <v>413.6</v>
      </c>
      <c r="H65" s="112">
        <f t="shared" si="16"/>
        <v>68.62</v>
      </c>
      <c r="I65" s="112">
        <f t="shared" si="16"/>
        <v>595</v>
      </c>
      <c r="J65" s="112">
        <f t="shared" si="16"/>
        <v>539.79999999999995</v>
      </c>
      <c r="K65" s="112">
        <f t="shared" si="16"/>
        <v>243.8</v>
      </c>
      <c r="L65" s="112">
        <f t="shared" si="16"/>
        <v>242.4</v>
      </c>
      <c r="M65" s="112">
        <f t="shared" si="16"/>
        <v>253</v>
      </c>
      <c r="N65" s="112"/>
      <c r="O65" s="112"/>
      <c r="P65" s="112"/>
      <c r="Q65" s="112">
        <f t="shared" si="16"/>
        <v>325</v>
      </c>
      <c r="R65" s="112"/>
      <c r="S65" s="112"/>
      <c r="T65" s="112"/>
      <c r="U65" s="112"/>
      <c r="V65" s="112">
        <f t="shared" si="16"/>
        <v>230.6</v>
      </c>
      <c r="W65" s="112">
        <f t="shared" si="16"/>
        <v>255.8</v>
      </c>
      <c r="X65" s="112">
        <f t="shared" si="16"/>
        <v>254</v>
      </c>
      <c r="Y65" s="112"/>
      <c r="Z65" s="112"/>
      <c r="AA65" s="112"/>
      <c r="AB65" s="112"/>
      <c r="AC65" s="112"/>
      <c r="AD65" s="112"/>
      <c r="AE65" s="112"/>
      <c r="AF65" s="112"/>
      <c r="AG65" s="112"/>
      <c r="AH65" s="112">
        <f t="shared" si="16"/>
        <v>206.6</v>
      </c>
      <c r="AI65" s="112">
        <f t="shared" si="16"/>
        <v>104</v>
      </c>
      <c r="AJ65" s="112"/>
      <c r="AK65" s="112">
        <f t="shared" si="16"/>
        <v>52</v>
      </c>
      <c r="AL65" s="112"/>
      <c r="AM65" s="112"/>
      <c r="AN65" s="112"/>
      <c r="AO65" s="112">
        <f t="shared" si="16"/>
        <v>139.75</v>
      </c>
      <c r="AP65" s="112">
        <f t="shared" si="16"/>
        <v>55</v>
      </c>
      <c r="AQ65" s="112"/>
      <c r="AR65" s="112">
        <f t="shared" si="16"/>
        <v>34.75</v>
      </c>
      <c r="AS65" s="112"/>
      <c r="AT65" s="112">
        <f t="shared" si="16"/>
        <v>347.2</v>
      </c>
      <c r="AU65" s="112">
        <f t="shared" si="16"/>
        <v>130</v>
      </c>
      <c r="AV65" s="112"/>
      <c r="AW65" s="112"/>
      <c r="AX65" s="112">
        <f t="shared" si="16"/>
        <v>267.2</v>
      </c>
      <c r="AY65" s="112"/>
      <c r="AZ65" s="112">
        <f t="shared" si="16"/>
        <v>346</v>
      </c>
      <c r="BA65" s="112"/>
      <c r="BB65" s="112">
        <f t="shared" si="16"/>
        <v>617.79999999999995</v>
      </c>
      <c r="BC65" s="112"/>
      <c r="BD65" s="112"/>
      <c r="BE65" s="112"/>
      <c r="BF65" s="112"/>
      <c r="BG65" s="112">
        <f t="shared" si="16"/>
        <v>55</v>
      </c>
      <c r="BH65" s="112">
        <f t="shared" si="16"/>
        <v>50</v>
      </c>
      <c r="BI65" s="112">
        <f t="shared" si="16"/>
        <v>157</v>
      </c>
      <c r="BJ65" s="112">
        <f t="shared" si="16"/>
        <v>140</v>
      </c>
      <c r="BK65" s="112">
        <f t="shared" si="16"/>
        <v>12</v>
      </c>
      <c r="BL65" s="112"/>
      <c r="BM65" s="112">
        <f t="shared" si="16"/>
        <v>52.5</v>
      </c>
      <c r="BN65" s="112">
        <f t="shared" si="16"/>
        <v>43</v>
      </c>
      <c r="BO65" s="112">
        <f t="shared" si="16"/>
        <v>110</v>
      </c>
      <c r="BP65" s="112">
        <f t="shared" si="16"/>
        <v>137.5</v>
      </c>
      <c r="BQ65" s="112">
        <f t="shared" si="16"/>
        <v>6</v>
      </c>
      <c r="BR65" s="112"/>
      <c r="BS65" s="112">
        <f t="shared" ref="BS65:CG65" si="17">AVERAGE(BS14,BS48,BS52,BS56,BS58)</f>
        <v>395.2</v>
      </c>
      <c r="BT65" s="112">
        <f t="shared" si="17"/>
        <v>1062.5</v>
      </c>
      <c r="BU65" s="112">
        <f t="shared" si="17"/>
        <v>847.5</v>
      </c>
      <c r="BV65" s="112"/>
      <c r="BW65" s="112"/>
      <c r="BX65" s="112">
        <f t="shared" si="17"/>
        <v>0</v>
      </c>
      <c r="BY65" s="112"/>
      <c r="BZ65" s="112">
        <f t="shared" si="17"/>
        <v>311.75</v>
      </c>
      <c r="CA65" s="112"/>
      <c r="CB65" s="112">
        <f t="shared" si="17"/>
        <v>262.75</v>
      </c>
      <c r="CC65" s="112"/>
      <c r="CD65" s="112">
        <f t="shared" si="17"/>
        <v>160.66666666666666</v>
      </c>
      <c r="CE65" s="112">
        <f t="shared" si="17"/>
        <v>233.33333333333334</v>
      </c>
      <c r="CF65" s="112">
        <f t="shared" si="17"/>
        <v>111</v>
      </c>
      <c r="CG65" s="112">
        <f t="shared" si="17"/>
        <v>0</v>
      </c>
      <c r="CH65" s="112"/>
      <c r="CI65" s="112"/>
      <c r="CJ65" s="112"/>
      <c r="CK65" s="112"/>
      <c r="CL65" s="112"/>
      <c r="CM65" s="112"/>
      <c r="CN65" s="112"/>
      <c r="CO65" s="112"/>
    </row>
    <row r="66" spans="1:93" s="111" customFormat="1" x14ac:dyDescent="0.3">
      <c r="A66" s="262" t="s">
        <v>436</v>
      </c>
      <c r="B66" s="262"/>
      <c r="C66" s="262"/>
      <c r="D66" s="112">
        <v>5</v>
      </c>
      <c r="E66" s="112">
        <f>AVERAGE(E34,E36,E50)</f>
        <v>152</v>
      </c>
      <c r="F66" s="112">
        <f t="shared" ref="F66:BQ66" si="18">AVERAGE(F34,F36,F50)</f>
        <v>10</v>
      </c>
      <c r="G66" s="112">
        <f>AVERAGE(G34,G36,G50)</f>
        <v>405</v>
      </c>
      <c r="H66" s="112">
        <f>AVERAGE(H34,H36,H50)</f>
        <v>75.86666666666666</v>
      </c>
      <c r="I66" s="112">
        <f t="shared" si="18"/>
        <v>676.33333333333337</v>
      </c>
      <c r="J66" s="112">
        <f t="shared" si="18"/>
        <v>547.33333333333337</v>
      </c>
      <c r="K66" s="112">
        <f t="shared" si="18"/>
        <v>373.66666666666669</v>
      </c>
      <c r="L66" s="112">
        <f t="shared" si="18"/>
        <v>372.66666666666669</v>
      </c>
      <c r="M66" s="112">
        <f t="shared" si="18"/>
        <v>381.66666666666669</v>
      </c>
      <c r="N66" s="112"/>
      <c r="O66" s="112"/>
      <c r="P66" s="112">
        <f t="shared" si="18"/>
        <v>377</v>
      </c>
      <c r="Q66" s="112">
        <f t="shared" si="18"/>
        <v>425</v>
      </c>
      <c r="R66" s="112">
        <f t="shared" si="18"/>
        <v>430</v>
      </c>
      <c r="S66" s="112"/>
      <c r="T66" s="112"/>
      <c r="U66" s="112">
        <f t="shared" si="18"/>
        <v>320</v>
      </c>
      <c r="V66" s="112">
        <f t="shared" si="18"/>
        <v>371</v>
      </c>
      <c r="W66" s="112">
        <f t="shared" si="18"/>
        <v>363</v>
      </c>
      <c r="X66" s="112">
        <f t="shared" si="18"/>
        <v>410</v>
      </c>
      <c r="Y66" s="112"/>
      <c r="Z66" s="112">
        <f t="shared" si="18"/>
        <v>423</v>
      </c>
      <c r="AA66" s="112">
        <f t="shared" si="18"/>
        <v>428</v>
      </c>
      <c r="AB66" s="112">
        <f t="shared" si="18"/>
        <v>430</v>
      </c>
      <c r="AC66" s="112"/>
      <c r="AD66" s="112"/>
      <c r="AE66" s="112"/>
      <c r="AF66" s="112"/>
      <c r="AG66" s="112"/>
      <c r="AH66" s="112">
        <f t="shared" si="18"/>
        <v>196</v>
      </c>
      <c r="AI66" s="112">
        <f t="shared" si="18"/>
        <v>12</v>
      </c>
      <c r="AJ66" s="112"/>
      <c r="AK66" s="112">
        <f t="shared" si="18"/>
        <v>0</v>
      </c>
      <c r="AL66" s="112"/>
      <c r="AM66" s="112"/>
      <c r="AN66" s="112"/>
      <c r="AO66" s="112">
        <f t="shared" si="18"/>
        <v>220</v>
      </c>
      <c r="AP66" s="112">
        <f t="shared" si="18"/>
        <v>112.33333333333333</v>
      </c>
      <c r="AQ66" s="112"/>
      <c r="AR66" s="112">
        <f t="shared" si="18"/>
        <v>188.33333333333334</v>
      </c>
      <c r="AS66" s="112"/>
      <c r="AT66" s="112">
        <f t="shared" si="18"/>
        <v>403.33333333333331</v>
      </c>
      <c r="AU66" s="112">
        <f t="shared" si="18"/>
        <v>323.33333333333331</v>
      </c>
      <c r="AV66" s="112"/>
      <c r="AW66" s="112"/>
      <c r="AX66" s="112">
        <f t="shared" si="18"/>
        <v>201.66666666666666</v>
      </c>
      <c r="AY66" s="112"/>
      <c r="AZ66" s="112">
        <f t="shared" si="18"/>
        <v>254</v>
      </c>
      <c r="BA66" s="112"/>
      <c r="BB66" s="112">
        <f t="shared" si="18"/>
        <v>502.33333333333331</v>
      </c>
      <c r="BC66" s="112"/>
      <c r="BD66" s="112"/>
      <c r="BE66" s="112"/>
      <c r="BF66" s="112"/>
      <c r="BG66" s="112">
        <f t="shared" si="18"/>
        <v>50</v>
      </c>
      <c r="BH66" s="112">
        <f t="shared" si="18"/>
        <v>63.7</v>
      </c>
      <c r="BI66" s="112">
        <f t="shared" si="18"/>
        <v>148</v>
      </c>
      <c r="BJ66" s="112">
        <f t="shared" si="18"/>
        <v>78</v>
      </c>
      <c r="BK66" s="112">
        <f t="shared" si="18"/>
        <v>0</v>
      </c>
      <c r="BL66" s="112"/>
      <c r="BM66" s="112">
        <f t="shared" si="18"/>
        <v>50</v>
      </c>
      <c r="BN66" s="112">
        <f t="shared" si="18"/>
        <v>63.7</v>
      </c>
      <c r="BO66" s="112">
        <f t="shared" si="18"/>
        <v>141</v>
      </c>
      <c r="BP66" s="112">
        <f t="shared" si="18"/>
        <v>78</v>
      </c>
      <c r="BQ66" s="112">
        <f t="shared" si="18"/>
        <v>0</v>
      </c>
      <c r="BR66" s="112"/>
      <c r="BS66" s="112">
        <f t="shared" ref="BS66:CG66" si="19">AVERAGE(BS34,BS36,BS50)</f>
        <v>531.66666666666663</v>
      </c>
      <c r="BT66" s="112">
        <f t="shared" si="19"/>
        <v>1163</v>
      </c>
      <c r="BU66" s="112">
        <f t="shared" si="19"/>
        <v>1068.3333333333333</v>
      </c>
      <c r="BV66" s="112"/>
      <c r="BW66" s="112"/>
      <c r="BX66" s="112">
        <f t="shared" si="19"/>
        <v>65</v>
      </c>
      <c r="BY66" s="112"/>
      <c r="BZ66" s="112">
        <f t="shared" si="19"/>
        <v>187</v>
      </c>
      <c r="CA66" s="112"/>
      <c r="CB66" s="112">
        <f t="shared" si="19"/>
        <v>321.66666666666669</v>
      </c>
      <c r="CC66" s="112"/>
      <c r="CD66" s="112">
        <f t="shared" si="19"/>
        <v>113.33333333333333</v>
      </c>
      <c r="CE66" s="112">
        <f t="shared" si="19"/>
        <v>245</v>
      </c>
      <c r="CF66" s="112">
        <f t="shared" si="19"/>
        <v>133.33333333333334</v>
      </c>
      <c r="CG66" s="112">
        <f t="shared" si="19"/>
        <v>0</v>
      </c>
      <c r="CH66" s="112"/>
      <c r="CI66" s="112"/>
      <c r="CJ66" s="112"/>
      <c r="CK66" s="112"/>
      <c r="CL66" s="112"/>
      <c r="CM66" s="112"/>
      <c r="CN66" s="112"/>
      <c r="CO66" s="112"/>
    </row>
  </sheetData>
  <sheetProtection password="CD92" sheet="1" objects="1" scenarios="1"/>
  <mergeCells count="201">
    <mergeCell ref="K4:T4"/>
    <mergeCell ref="BT4:CC4"/>
    <mergeCell ref="CA5:CA8"/>
    <mergeCell ref="CC5:CC8"/>
    <mergeCell ref="BS5:BS8"/>
    <mergeCell ref="BG4:BS4"/>
    <mergeCell ref="BT5:BU5"/>
    <mergeCell ref="BM5:BR5"/>
    <mergeCell ref="BI6:BI8"/>
    <mergeCell ref="BJ6:BJ8"/>
    <mergeCell ref="BL6:BL8"/>
    <mergeCell ref="BG5:BL5"/>
    <mergeCell ref="BG6:BG8"/>
    <mergeCell ref="BO6:BO8"/>
    <mergeCell ref="U4:AD4"/>
    <mergeCell ref="Z5:AD5"/>
    <mergeCell ref="AM6:AM8"/>
    <mergeCell ref="AL6:AL8"/>
    <mergeCell ref="AF6:AF8"/>
    <mergeCell ref="AK6:AK8"/>
    <mergeCell ref="AO6:AO8"/>
    <mergeCell ref="AP6:AP8"/>
    <mergeCell ref="AR6:AR8"/>
    <mergeCell ref="F4:G4"/>
    <mergeCell ref="H4:J4"/>
    <mergeCell ref="BP6:BP8"/>
    <mergeCell ref="BR6:BR8"/>
    <mergeCell ref="AU5:AU8"/>
    <mergeCell ref="AG6:AG8"/>
    <mergeCell ref="AN6:AN8"/>
    <mergeCell ref="BH6:BH8"/>
    <mergeCell ref="AV4:BC4"/>
    <mergeCell ref="AH6:AH8"/>
    <mergeCell ref="BD4:BE4"/>
    <mergeCell ref="P5:T5"/>
    <mergeCell ref="I5:J5"/>
    <mergeCell ref="H6:H8"/>
    <mergeCell ref="I6:I8"/>
    <mergeCell ref="J6:J8"/>
    <mergeCell ref="T6:T8"/>
    <mergeCell ref="U6:U8"/>
    <mergeCell ref="R6:R8"/>
    <mergeCell ref="S6:S8"/>
    <mergeCell ref="O6:O8"/>
    <mergeCell ref="AM5:AS5"/>
    <mergeCell ref="BD5:BD8"/>
    <mergeCell ref="Q6:Q8"/>
    <mergeCell ref="CI4:CO4"/>
    <mergeCell ref="BE5:BE8"/>
    <mergeCell ref="F6:F8"/>
    <mergeCell ref="K6:K8"/>
    <mergeCell ref="L6:L8"/>
    <mergeCell ref="G6:G8"/>
    <mergeCell ref="U5:Y5"/>
    <mergeCell ref="K5:O5"/>
    <mergeCell ref="V6:V8"/>
    <mergeCell ref="W6:W8"/>
    <mergeCell ref="X6:X8"/>
    <mergeCell ref="AD6:AD8"/>
    <mergeCell ref="Y6:Y8"/>
    <mergeCell ref="Z6:Z8"/>
    <mergeCell ref="AA6:AA8"/>
    <mergeCell ref="AB6:AB8"/>
    <mergeCell ref="AC6:AC8"/>
    <mergeCell ref="AF5:AL5"/>
    <mergeCell ref="AJ6:AJ8"/>
    <mergeCell ref="BA5:BA8"/>
    <mergeCell ref="AV5:AV8"/>
    <mergeCell ref="AY5:AY8"/>
    <mergeCell ref="CD4:CH4"/>
    <mergeCell ref="BT6:BT8"/>
    <mergeCell ref="CM6:CM8"/>
    <mergeCell ref="AI6:AI8"/>
    <mergeCell ref="AQ6:AQ8"/>
    <mergeCell ref="BU6:BU8"/>
    <mergeCell ref="BM6:BM8"/>
    <mergeCell ref="BN6:BN8"/>
    <mergeCell ref="CB5:CB8"/>
    <mergeCell ref="BW5:BW8"/>
    <mergeCell ref="BK6:BK8"/>
    <mergeCell ref="BQ6:BQ8"/>
    <mergeCell ref="BX5:BX8"/>
    <mergeCell ref="BZ5:BZ8"/>
    <mergeCell ref="AT5:AT8"/>
    <mergeCell ref="BB5:BB8"/>
    <mergeCell ref="BF5:BF8"/>
    <mergeCell ref="CN6:CN8"/>
    <mergeCell ref="CO6:CO8"/>
    <mergeCell ref="C13:C14"/>
    <mergeCell ref="AZ5:AZ8"/>
    <mergeCell ref="AS6:AS8"/>
    <mergeCell ref="CD5:CD7"/>
    <mergeCell ref="CE5:CE7"/>
    <mergeCell ref="BV5:BV8"/>
    <mergeCell ref="BY5:BY8"/>
    <mergeCell ref="AW5:AW8"/>
    <mergeCell ref="CF5:CF7"/>
    <mergeCell ref="CG5:CH5"/>
    <mergeCell ref="CH6:CH8"/>
    <mergeCell ref="CG6:CG8"/>
    <mergeCell ref="M6:M8"/>
    <mergeCell ref="N6:N8"/>
    <mergeCell ref="P6:P8"/>
    <mergeCell ref="BC5:BC8"/>
    <mergeCell ref="AX5:AX8"/>
    <mergeCell ref="CI5:CL5"/>
    <mergeCell ref="CM5:CO5"/>
    <mergeCell ref="C9:C10"/>
    <mergeCell ref="C11:C12"/>
    <mergeCell ref="CL6:CL8"/>
    <mergeCell ref="E3:CO3"/>
    <mergeCell ref="E4:E8"/>
    <mergeCell ref="AE5:AE8"/>
    <mergeCell ref="AE4:AT4"/>
    <mergeCell ref="D4:D8"/>
    <mergeCell ref="C29:C30"/>
    <mergeCell ref="C33:C34"/>
    <mergeCell ref="C35:C36"/>
    <mergeCell ref="B29:B30"/>
    <mergeCell ref="B33:B34"/>
    <mergeCell ref="B35:B36"/>
    <mergeCell ref="CI6:CI8"/>
    <mergeCell ref="CJ6:CJ8"/>
    <mergeCell ref="CK6:CK8"/>
    <mergeCell ref="B17:B18"/>
    <mergeCell ref="C17:C18"/>
    <mergeCell ref="C21:C22"/>
    <mergeCell ref="B21:B22"/>
    <mergeCell ref="B23:B24"/>
    <mergeCell ref="C23:C24"/>
    <mergeCell ref="C25:C26"/>
    <mergeCell ref="B25:B26"/>
    <mergeCell ref="B27:B28"/>
    <mergeCell ref="C27:C28"/>
    <mergeCell ref="A6:A8"/>
    <mergeCell ref="A3:C5"/>
    <mergeCell ref="A9:A10"/>
    <mergeCell ref="A11:A12"/>
    <mergeCell ref="A13:A14"/>
    <mergeCell ref="A15:A16"/>
    <mergeCell ref="A19:A20"/>
    <mergeCell ref="A17:A18"/>
    <mergeCell ref="A21:A22"/>
    <mergeCell ref="B9:B10"/>
    <mergeCell ref="B11:B12"/>
    <mergeCell ref="B13:B14"/>
    <mergeCell ref="C15:C16"/>
    <mergeCell ref="C19:C20"/>
    <mergeCell ref="B19:B20"/>
    <mergeCell ref="B15:B16"/>
    <mergeCell ref="B6:B8"/>
    <mergeCell ref="C6:C8"/>
    <mergeCell ref="A23:A24"/>
    <mergeCell ref="A25:A26"/>
    <mergeCell ref="A27:A28"/>
    <mergeCell ref="A29:A30"/>
    <mergeCell ref="A33:A34"/>
    <mergeCell ref="A35:A36"/>
    <mergeCell ref="A31:A32"/>
    <mergeCell ref="B31:B32"/>
    <mergeCell ref="C31:C32"/>
    <mergeCell ref="B45:B46"/>
    <mergeCell ref="B47:B48"/>
    <mergeCell ref="B49:B50"/>
    <mergeCell ref="B51:B52"/>
    <mergeCell ref="B53:B54"/>
    <mergeCell ref="B55:B56"/>
    <mergeCell ref="B57:B58"/>
    <mergeCell ref="A37:A38"/>
    <mergeCell ref="A39:A40"/>
    <mergeCell ref="A41:A42"/>
    <mergeCell ref="A43:A44"/>
    <mergeCell ref="A45:A46"/>
    <mergeCell ref="A47:A48"/>
    <mergeCell ref="A49:A50"/>
    <mergeCell ref="A51:A52"/>
    <mergeCell ref="A53:A54"/>
    <mergeCell ref="A62:C62"/>
    <mergeCell ref="A63:C63"/>
    <mergeCell ref="A64:C64"/>
    <mergeCell ref="A65:C65"/>
    <mergeCell ref="A66:C66"/>
    <mergeCell ref="C55:C56"/>
    <mergeCell ref="C57:C58"/>
    <mergeCell ref="C37:C38"/>
    <mergeCell ref="C39:C40"/>
    <mergeCell ref="C41:C42"/>
    <mergeCell ref="C43:C44"/>
    <mergeCell ref="C45:C46"/>
    <mergeCell ref="C47:C48"/>
    <mergeCell ref="C49:C50"/>
    <mergeCell ref="C51:C52"/>
    <mergeCell ref="C53:C54"/>
    <mergeCell ref="A59:C60"/>
    <mergeCell ref="A61:C61"/>
    <mergeCell ref="A55:A56"/>
    <mergeCell ref="A57:A58"/>
    <mergeCell ref="B37:B38"/>
    <mergeCell ref="B39:B40"/>
    <mergeCell ref="B41:B42"/>
    <mergeCell ref="B43:B44"/>
  </mergeCells>
  <dataValidations count="15">
    <dataValidation type="list" allowBlank="1" showInputMessage="1" showErrorMessage="1" sqref="CA37:CB38 CA31:CB32 AJ31:AK32 AQ31:AR32 BA31:BB32 AQ9:AQ30 AJ9:AJ30 BA9:BA30 CA9:CA30 AQ33:AQ38 CA33:CA36 BA33:BA38 AJ33:AJ38 AK37:AK38 AR37:AR38 BB37:BB38">
      <formula1>location1</formula1>
    </dataValidation>
    <dataValidation type="list" allowBlank="1" showInputMessage="1" showErrorMessage="1" sqref="CC37:CC38 BL37:BL38 BL31:BL32 CC31:CC32 BC9:BC38 AS9:AS38 AL9:AL38">
      <formula1>location2</formula1>
    </dataValidation>
    <dataValidation type="list" allowBlank="1" showInputMessage="1" showErrorMessage="1" sqref="AZ37:AZ38 AY31:AZ32 CH31:CH32 BY31:BZ32 AY9:AY30 AY33:AY38 CH37:CH38 BY37:BZ38">
      <formula1>LR</formula1>
    </dataValidation>
    <dataValidation type="list" allowBlank="1" showInputMessage="1" showErrorMessage="1" sqref="BW37:BX38 BV31:BX32 BV33:BV38">
      <formula1>location4</formula1>
    </dataValidation>
    <dataValidation type="list" allowBlank="1" showInputMessage="1" showErrorMessage="1" sqref="AW37:AX38 AW31:AX32">
      <formula1>location3</formula1>
    </dataValidation>
    <dataValidation type="list" allowBlank="1" showInputMessage="1" showErrorMessage="1" sqref="CC9:CC30 BL9:BL30 BR9:BR38 CC33:CC36 BL33:BL36">
      <formula1>AB</formula1>
    </dataValidation>
    <dataValidation type="list" allowBlank="1" showInputMessage="1" showErrorMessage="1" sqref="BY9:BY30 CH9:CH30 BY33:BY36 CH33:CH36">
      <formula1>RL</formula1>
    </dataValidation>
    <dataValidation type="list" allowBlank="1" showInputMessage="1" showErrorMessage="1" sqref="BD9:BD38">
      <formula1>retrloc</formula1>
    </dataValidation>
    <dataValidation type="list" allowBlank="1" showInputMessage="1" showErrorMessage="1" sqref="BE9:BE38">
      <formula1>retrtype</formula1>
    </dataValidation>
    <dataValidation type="list" allowBlank="1" showInputMessage="1" showErrorMessage="1" sqref="BF9:BF38">
      <formula1>retrlatch</formula1>
    </dataValidation>
    <dataValidation type="list" allowBlank="1" showInputMessage="1" showErrorMessage="1" sqref="AN9:AN38 AG9:AG40">
      <formula1>lapbeltloc</formula1>
    </dataValidation>
    <dataValidation type="list" allowBlank="1" showInputMessage="1" showErrorMessage="1" sqref="AM9:AM38 AE9:AF40">
      <formula1>YN</formula1>
    </dataValidation>
    <dataValidation type="list" allowBlank="1" showInputMessage="1" showErrorMessage="1" sqref="AV9:AV38">
      <formula1>shouldloc3</formula1>
    </dataValidation>
    <dataValidation type="list" allowBlank="1" showInputMessage="1" showErrorMessage="1" sqref="D9:D66">
      <formula1>position</formula1>
    </dataValidation>
    <dataValidation type="list" allowBlank="1" showInputMessage="1" showErrorMessage="1" sqref="BV9:BV30">
      <formula1>tethanchloc2</formula1>
    </dataValidation>
  </dataValidations>
  <pageMargins left="0.7" right="0.7" top="0.75" bottom="0.75" header="0.3" footer="0.3"/>
  <pageSetup scale="29" orientation="landscape" r:id="rId1"/>
  <colBreaks count="2" manualBreakCount="2">
    <brk id="30" max="90" man="1"/>
    <brk id="5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63"/>
  <sheetViews>
    <sheetView view="pageBreakPreview" zoomScale="80" zoomScaleNormal="80" zoomScaleSheetLayoutView="80" workbookViewId="0">
      <selection activeCell="Z43" sqref="Z40:Z43"/>
    </sheetView>
  </sheetViews>
  <sheetFormatPr defaultColWidth="9.1796875" defaultRowHeight="14.5" x14ac:dyDescent="0.35"/>
  <cols>
    <col min="1" max="2" width="9.1796875" style="42"/>
    <col min="3" max="3" width="19.1796875" style="42" customWidth="1"/>
    <col min="4" max="4" width="10.7265625" style="42" customWidth="1"/>
    <col min="5" max="6" width="9.1796875" style="42"/>
    <col min="7" max="7" width="10.7265625" style="42" customWidth="1"/>
    <col min="8" max="8" width="13.81640625" style="42" customWidth="1"/>
    <col min="9" max="9" width="6.7265625" style="42" customWidth="1"/>
    <col min="10" max="13" width="6.54296875" style="42" customWidth="1"/>
    <col min="14" max="14" width="14.1796875" style="42" customWidth="1"/>
    <col min="15" max="15" width="14.7265625" style="42" customWidth="1"/>
    <col min="16" max="16" width="9.1796875" style="42"/>
    <col min="17" max="17" width="11.1796875" style="42" customWidth="1"/>
    <col min="18" max="22" width="6.54296875" style="42" customWidth="1"/>
    <col min="23" max="23" width="13.81640625" style="42" customWidth="1"/>
    <col min="24" max="24" width="10.26953125" style="42" customWidth="1"/>
    <col min="25" max="29" width="6.54296875" style="42" customWidth="1"/>
    <col min="30" max="30" width="14.1796875" style="42" customWidth="1"/>
    <col min="31" max="31" width="12.1796875" style="42" customWidth="1"/>
    <col min="32" max="36" width="6.81640625" style="42" customWidth="1"/>
    <col min="37" max="37" width="13.81640625" style="42" customWidth="1"/>
    <col min="38" max="38" width="12.54296875" style="42" customWidth="1"/>
    <col min="39" max="39" width="9.1796875" style="42"/>
    <col min="40" max="40" width="11" style="42" customWidth="1"/>
    <col min="41" max="41" width="13.7265625" style="42" customWidth="1"/>
    <col min="42" max="46" width="6.54296875" style="42" customWidth="1"/>
    <col min="47" max="47" width="13.7265625" style="42" customWidth="1"/>
    <col min="48" max="48" width="13.54296875" style="42" customWidth="1"/>
    <col min="49" max="49" width="9.1796875" style="42"/>
    <col min="50" max="50" width="10.453125" style="42" customWidth="1"/>
    <col min="51" max="55" width="6.54296875" style="42" customWidth="1"/>
    <col min="56" max="56" width="13.81640625" style="42" customWidth="1"/>
    <col min="57" max="57" width="11.1796875" style="42" customWidth="1"/>
    <col min="58" max="62" width="6.54296875" style="42" customWidth="1"/>
    <col min="63" max="63" width="13.7265625" style="42" customWidth="1"/>
    <col min="64" max="64" width="10.81640625" style="42" customWidth="1"/>
    <col min="65" max="69" width="6.81640625" style="42" customWidth="1"/>
    <col min="70" max="70" width="14.453125" style="42" customWidth="1"/>
    <col min="71" max="72" width="9.1796875" style="42"/>
    <col min="73" max="73" width="11" style="42" customWidth="1"/>
    <col min="74" max="74" width="14.1796875" style="42" customWidth="1"/>
    <col min="75" max="79" width="6.81640625" style="42" customWidth="1"/>
    <col min="80" max="80" width="14" style="42" customWidth="1"/>
    <col min="81" max="81" width="13" style="42" customWidth="1"/>
    <col min="82" max="82" width="9.1796875" style="42"/>
    <col min="83" max="83" width="11.1796875" style="42" customWidth="1"/>
    <col min="84" max="88" width="6.81640625" style="42" customWidth="1"/>
    <col min="89" max="89" width="14" style="42" customWidth="1"/>
    <col min="90" max="16384" width="9.1796875" style="42"/>
  </cols>
  <sheetData>
    <row r="1" spans="1:94" x14ac:dyDescent="0.35">
      <c r="A1" s="38" t="s">
        <v>152</v>
      </c>
      <c r="B1" s="39"/>
      <c r="C1" s="39"/>
      <c r="D1" s="39"/>
      <c r="E1" s="40"/>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row>
    <row r="2" spans="1:94" x14ac:dyDescent="0.35">
      <c r="A2" s="296" t="s">
        <v>18</v>
      </c>
      <c r="B2" s="296"/>
      <c r="C2" s="297"/>
      <c r="D2" s="43"/>
      <c r="E2" s="290" t="s">
        <v>139</v>
      </c>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c r="BT2" s="290" t="s">
        <v>140</v>
      </c>
      <c r="BU2" s="290"/>
      <c r="BV2" s="290"/>
      <c r="BW2" s="290"/>
      <c r="BX2" s="290"/>
      <c r="BY2" s="290"/>
      <c r="BZ2" s="290"/>
      <c r="CA2" s="290"/>
      <c r="CB2" s="290"/>
      <c r="CC2" s="290"/>
      <c r="CD2" s="290"/>
      <c r="CE2" s="290"/>
      <c r="CF2" s="290"/>
      <c r="CG2" s="290"/>
      <c r="CH2" s="290"/>
      <c r="CI2" s="290"/>
      <c r="CJ2" s="290"/>
      <c r="CK2" s="290"/>
      <c r="CL2" s="44"/>
      <c r="CM2" s="44"/>
      <c r="CN2" s="44"/>
      <c r="CO2" s="44"/>
      <c r="CP2" s="44"/>
    </row>
    <row r="3" spans="1:94" ht="15" customHeight="1" x14ac:dyDescent="0.35">
      <c r="A3" s="296"/>
      <c r="B3" s="296"/>
      <c r="C3" s="297"/>
      <c r="D3" s="291" t="s">
        <v>267</v>
      </c>
      <c r="E3" s="332" t="s">
        <v>128</v>
      </c>
      <c r="F3" s="290" t="s">
        <v>127</v>
      </c>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t="s">
        <v>134</v>
      </c>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row>
    <row r="4" spans="1:94" ht="15" customHeight="1" x14ac:dyDescent="0.35">
      <c r="A4" s="296"/>
      <c r="B4" s="296"/>
      <c r="C4" s="297"/>
      <c r="D4" s="292"/>
      <c r="E4" s="333"/>
      <c r="F4" s="318" t="s">
        <v>136</v>
      </c>
      <c r="G4" s="318"/>
      <c r="H4" s="318"/>
      <c r="I4" s="318"/>
      <c r="J4" s="318"/>
      <c r="K4" s="318"/>
      <c r="L4" s="318"/>
      <c r="M4" s="318"/>
      <c r="N4" s="318"/>
      <c r="O4" s="318"/>
      <c r="P4" s="300" t="s">
        <v>137</v>
      </c>
      <c r="Q4" s="300"/>
      <c r="R4" s="300"/>
      <c r="S4" s="300"/>
      <c r="T4" s="300"/>
      <c r="U4" s="300"/>
      <c r="V4" s="300"/>
      <c r="W4" s="300"/>
      <c r="X4" s="318" t="s">
        <v>135</v>
      </c>
      <c r="Y4" s="318"/>
      <c r="Z4" s="318"/>
      <c r="AA4" s="318"/>
      <c r="AB4" s="318"/>
      <c r="AC4" s="318"/>
      <c r="AD4" s="318"/>
      <c r="AE4" s="300" t="s">
        <v>138</v>
      </c>
      <c r="AF4" s="300"/>
      <c r="AG4" s="300"/>
      <c r="AH4" s="300"/>
      <c r="AI4" s="300"/>
      <c r="AJ4" s="300"/>
      <c r="AK4" s="300"/>
      <c r="AL4" s="300" t="s">
        <v>252</v>
      </c>
      <c r="AM4" s="318" t="s">
        <v>136</v>
      </c>
      <c r="AN4" s="318"/>
      <c r="AO4" s="318"/>
      <c r="AP4" s="318"/>
      <c r="AQ4" s="318"/>
      <c r="AR4" s="318"/>
      <c r="AS4" s="318"/>
      <c r="AT4" s="318"/>
      <c r="AU4" s="318"/>
      <c r="AV4" s="318"/>
      <c r="AW4" s="300" t="s">
        <v>137</v>
      </c>
      <c r="AX4" s="300"/>
      <c r="AY4" s="300"/>
      <c r="AZ4" s="300"/>
      <c r="BA4" s="300"/>
      <c r="BB4" s="300"/>
      <c r="BC4" s="300"/>
      <c r="BD4" s="300"/>
      <c r="BE4" s="318" t="s">
        <v>135</v>
      </c>
      <c r="BF4" s="318"/>
      <c r="BG4" s="318"/>
      <c r="BH4" s="318"/>
      <c r="BI4" s="318"/>
      <c r="BJ4" s="318"/>
      <c r="BK4" s="318"/>
      <c r="BL4" s="300" t="s">
        <v>138</v>
      </c>
      <c r="BM4" s="300"/>
      <c r="BN4" s="300"/>
      <c r="BO4" s="300"/>
      <c r="BP4" s="300"/>
      <c r="BQ4" s="300"/>
      <c r="BR4" s="300"/>
      <c r="BS4" s="300" t="s">
        <v>252</v>
      </c>
      <c r="BT4" s="318" t="s">
        <v>129</v>
      </c>
      <c r="BU4" s="318"/>
      <c r="BV4" s="318"/>
      <c r="BW4" s="318"/>
      <c r="BX4" s="318"/>
      <c r="BY4" s="318"/>
      <c r="BZ4" s="318"/>
      <c r="CA4" s="318"/>
      <c r="CB4" s="318"/>
      <c r="CC4" s="318"/>
      <c r="CD4" s="300" t="s">
        <v>133</v>
      </c>
      <c r="CE4" s="300"/>
      <c r="CF4" s="300"/>
      <c r="CG4" s="300"/>
      <c r="CH4" s="300"/>
      <c r="CI4" s="300"/>
      <c r="CJ4" s="300"/>
      <c r="CK4" s="300"/>
    </row>
    <row r="5" spans="1:94" ht="15" customHeight="1" x14ac:dyDescent="0.35">
      <c r="A5" s="330" t="s">
        <v>301</v>
      </c>
      <c r="B5" s="290" t="s">
        <v>1</v>
      </c>
      <c r="C5" s="290" t="s">
        <v>2</v>
      </c>
      <c r="D5" s="292"/>
      <c r="E5" s="333"/>
      <c r="F5" s="331" t="s">
        <v>68</v>
      </c>
      <c r="G5" s="318" t="s">
        <v>130</v>
      </c>
      <c r="H5" s="318" t="s">
        <v>132</v>
      </c>
      <c r="I5" s="318" t="s">
        <v>55</v>
      </c>
      <c r="J5" s="318" t="s">
        <v>56</v>
      </c>
      <c r="K5" s="318" t="s">
        <v>57</v>
      </c>
      <c r="L5" s="318" t="s">
        <v>58</v>
      </c>
      <c r="M5" s="318" t="s">
        <v>59</v>
      </c>
      <c r="N5" s="318" t="s">
        <v>131</v>
      </c>
      <c r="O5" s="318" t="s">
        <v>132</v>
      </c>
      <c r="P5" s="331" t="s">
        <v>68</v>
      </c>
      <c r="Q5" s="300" t="s">
        <v>130</v>
      </c>
      <c r="R5" s="300" t="s">
        <v>55</v>
      </c>
      <c r="S5" s="300" t="s">
        <v>56</v>
      </c>
      <c r="T5" s="300" t="s">
        <v>57</v>
      </c>
      <c r="U5" s="300" t="s">
        <v>58</v>
      </c>
      <c r="V5" s="300" t="s">
        <v>59</v>
      </c>
      <c r="W5" s="300" t="s">
        <v>131</v>
      </c>
      <c r="X5" s="318" t="s">
        <v>130</v>
      </c>
      <c r="Y5" s="318" t="s">
        <v>55</v>
      </c>
      <c r="Z5" s="318" t="s">
        <v>56</v>
      </c>
      <c r="AA5" s="318" t="s">
        <v>57</v>
      </c>
      <c r="AB5" s="318" t="s">
        <v>58</v>
      </c>
      <c r="AC5" s="318" t="s">
        <v>59</v>
      </c>
      <c r="AD5" s="318" t="s">
        <v>131</v>
      </c>
      <c r="AE5" s="300" t="s">
        <v>130</v>
      </c>
      <c r="AF5" s="300" t="s">
        <v>55</v>
      </c>
      <c r="AG5" s="300" t="s">
        <v>56</v>
      </c>
      <c r="AH5" s="300" t="s">
        <v>57</v>
      </c>
      <c r="AI5" s="300" t="s">
        <v>58</v>
      </c>
      <c r="AJ5" s="300" t="s">
        <v>59</v>
      </c>
      <c r="AK5" s="300" t="s">
        <v>131</v>
      </c>
      <c r="AL5" s="300"/>
      <c r="AM5" s="331" t="s">
        <v>68</v>
      </c>
      <c r="AN5" s="318" t="s">
        <v>130</v>
      </c>
      <c r="AO5" s="318" t="s">
        <v>132</v>
      </c>
      <c r="AP5" s="318" t="s">
        <v>55</v>
      </c>
      <c r="AQ5" s="318" t="s">
        <v>56</v>
      </c>
      <c r="AR5" s="318" t="s">
        <v>57</v>
      </c>
      <c r="AS5" s="318" t="s">
        <v>58</v>
      </c>
      <c r="AT5" s="318" t="s">
        <v>59</v>
      </c>
      <c r="AU5" s="318" t="s">
        <v>131</v>
      </c>
      <c r="AV5" s="318" t="s">
        <v>132</v>
      </c>
      <c r="AW5" s="331" t="s">
        <v>68</v>
      </c>
      <c r="AX5" s="300" t="s">
        <v>130</v>
      </c>
      <c r="AY5" s="300" t="s">
        <v>55</v>
      </c>
      <c r="AZ5" s="300" t="s">
        <v>56</v>
      </c>
      <c r="BA5" s="300" t="s">
        <v>57</v>
      </c>
      <c r="BB5" s="300" t="s">
        <v>58</v>
      </c>
      <c r="BC5" s="300" t="s">
        <v>59</v>
      </c>
      <c r="BD5" s="300" t="s">
        <v>131</v>
      </c>
      <c r="BE5" s="318" t="s">
        <v>130</v>
      </c>
      <c r="BF5" s="318" t="s">
        <v>55</v>
      </c>
      <c r="BG5" s="318" t="s">
        <v>56</v>
      </c>
      <c r="BH5" s="318" t="s">
        <v>57</v>
      </c>
      <c r="BI5" s="318" t="s">
        <v>58</v>
      </c>
      <c r="BJ5" s="318" t="s">
        <v>59</v>
      </c>
      <c r="BK5" s="318" t="s">
        <v>131</v>
      </c>
      <c r="BL5" s="300" t="s">
        <v>130</v>
      </c>
      <c r="BM5" s="300" t="s">
        <v>55</v>
      </c>
      <c r="BN5" s="300" t="s">
        <v>56</v>
      </c>
      <c r="BO5" s="300" t="s">
        <v>57</v>
      </c>
      <c r="BP5" s="300" t="s">
        <v>58</v>
      </c>
      <c r="BQ5" s="300" t="s">
        <v>59</v>
      </c>
      <c r="BR5" s="300" t="s">
        <v>131</v>
      </c>
      <c r="BS5" s="300"/>
      <c r="BT5" s="331" t="s">
        <v>68</v>
      </c>
      <c r="BU5" s="318" t="s">
        <v>130</v>
      </c>
      <c r="BV5" s="318" t="s">
        <v>132</v>
      </c>
      <c r="BW5" s="318" t="s">
        <v>55</v>
      </c>
      <c r="BX5" s="318" t="s">
        <v>56</v>
      </c>
      <c r="BY5" s="318" t="s">
        <v>57</v>
      </c>
      <c r="BZ5" s="318" t="s">
        <v>58</v>
      </c>
      <c r="CA5" s="318" t="s">
        <v>59</v>
      </c>
      <c r="CB5" s="318" t="s">
        <v>131</v>
      </c>
      <c r="CC5" s="318" t="s">
        <v>132</v>
      </c>
      <c r="CD5" s="331" t="s">
        <v>68</v>
      </c>
      <c r="CE5" s="300" t="s">
        <v>130</v>
      </c>
      <c r="CF5" s="300" t="s">
        <v>55</v>
      </c>
      <c r="CG5" s="300" t="s">
        <v>56</v>
      </c>
      <c r="CH5" s="300" t="s">
        <v>57</v>
      </c>
      <c r="CI5" s="300" t="s">
        <v>58</v>
      </c>
      <c r="CJ5" s="300" t="s">
        <v>59</v>
      </c>
      <c r="CK5" s="300" t="s">
        <v>131</v>
      </c>
    </row>
    <row r="6" spans="1:94" x14ac:dyDescent="0.35">
      <c r="A6" s="330"/>
      <c r="B6" s="290"/>
      <c r="C6" s="290"/>
      <c r="D6" s="293"/>
      <c r="E6" s="334"/>
      <c r="F6" s="331"/>
      <c r="G6" s="318"/>
      <c r="H6" s="318"/>
      <c r="I6" s="318"/>
      <c r="J6" s="318"/>
      <c r="K6" s="318"/>
      <c r="L6" s="318"/>
      <c r="M6" s="318"/>
      <c r="N6" s="318"/>
      <c r="O6" s="318"/>
      <c r="P6" s="331"/>
      <c r="Q6" s="300"/>
      <c r="R6" s="300"/>
      <c r="S6" s="300"/>
      <c r="T6" s="300"/>
      <c r="U6" s="300"/>
      <c r="V6" s="300"/>
      <c r="W6" s="300"/>
      <c r="X6" s="318"/>
      <c r="Y6" s="318"/>
      <c r="Z6" s="318"/>
      <c r="AA6" s="318"/>
      <c r="AB6" s="318"/>
      <c r="AC6" s="318"/>
      <c r="AD6" s="318"/>
      <c r="AE6" s="300"/>
      <c r="AF6" s="300"/>
      <c r="AG6" s="300"/>
      <c r="AH6" s="300"/>
      <c r="AI6" s="300"/>
      <c r="AJ6" s="300"/>
      <c r="AK6" s="300"/>
      <c r="AL6" s="300"/>
      <c r="AM6" s="331"/>
      <c r="AN6" s="318"/>
      <c r="AO6" s="318"/>
      <c r="AP6" s="318"/>
      <c r="AQ6" s="318"/>
      <c r="AR6" s="318"/>
      <c r="AS6" s="318"/>
      <c r="AT6" s="318"/>
      <c r="AU6" s="318"/>
      <c r="AV6" s="318"/>
      <c r="AW6" s="331"/>
      <c r="AX6" s="300"/>
      <c r="AY6" s="300"/>
      <c r="AZ6" s="300"/>
      <c r="BA6" s="300"/>
      <c r="BB6" s="300"/>
      <c r="BC6" s="300"/>
      <c r="BD6" s="300"/>
      <c r="BE6" s="318"/>
      <c r="BF6" s="318"/>
      <c r="BG6" s="318"/>
      <c r="BH6" s="318"/>
      <c r="BI6" s="318"/>
      <c r="BJ6" s="318"/>
      <c r="BK6" s="318"/>
      <c r="BL6" s="300"/>
      <c r="BM6" s="300"/>
      <c r="BN6" s="300"/>
      <c r="BO6" s="300"/>
      <c r="BP6" s="300"/>
      <c r="BQ6" s="300"/>
      <c r="BR6" s="300"/>
      <c r="BS6" s="300"/>
      <c r="BT6" s="331"/>
      <c r="BU6" s="318"/>
      <c r="BV6" s="318"/>
      <c r="BW6" s="318"/>
      <c r="BX6" s="318"/>
      <c r="BY6" s="318"/>
      <c r="BZ6" s="318"/>
      <c r="CA6" s="318"/>
      <c r="CB6" s="318"/>
      <c r="CC6" s="318"/>
      <c r="CD6" s="331"/>
      <c r="CE6" s="300"/>
      <c r="CF6" s="300"/>
      <c r="CG6" s="300"/>
      <c r="CH6" s="300"/>
      <c r="CI6" s="300"/>
      <c r="CJ6" s="300"/>
      <c r="CK6" s="300"/>
    </row>
    <row r="7" spans="1:94" x14ac:dyDescent="0.35">
      <c r="A7" s="45" t="s">
        <v>274</v>
      </c>
      <c r="B7" s="46" t="s">
        <v>283</v>
      </c>
      <c r="C7" s="46" t="s">
        <v>293</v>
      </c>
      <c r="D7" s="47">
        <v>6</v>
      </c>
      <c r="E7" s="48">
        <v>5</v>
      </c>
      <c r="F7" s="49" t="s">
        <v>67</v>
      </c>
      <c r="G7" s="49">
        <v>350</v>
      </c>
      <c r="H7" s="49">
        <v>51</v>
      </c>
      <c r="I7" s="49"/>
      <c r="J7" s="49">
        <v>326</v>
      </c>
      <c r="K7" s="49">
        <v>330</v>
      </c>
      <c r="L7" s="49"/>
      <c r="M7" s="49"/>
      <c r="N7" s="49">
        <v>388</v>
      </c>
      <c r="O7" s="49">
        <v>560</v>
      </c>
      <c r="P7" s="48" t="s">
        <v>78</v>
      </c>
      <c r="Q7" s="48">
        <v>196</v>
      </c>
      <c r="R7" s="48"/>
      <c r="S7" s="48">
        <v>180</v>
      </c>
      <c r="T7" s="48">
        <v>135</v>
      </c>
      <c r="U7" s="48"/>
      <c r="V7" s="48"/>
      <c r="W7" s="48">
        <v>97</v>
      </c>
      <c r="X7" s="49">
        <v>32</v>
      </c>
      <c r="Y7" s="49"/>
      <c r="Z7" s="49">
        <v>70</v>
      </c>
      <c r="AA7" s="49">
        <v>68</v>
      </c>
      <c r="AB7" s="49"/>
      <c r="AC7" s="49"/>
      <c r="AD7" s="49">
        <v>20</v>
      </c>
      <c r="AE7" s="48">
        <v>60</v>
      </c>
      <c r="AF7" s="48"/>
      <c r="AG7" s="48">
        <v>63</v>
      </c>
      <c r="AH7" s="48">
        <v>63</v>
      </c>
      <c r="AI7" s="48"/>
      <c r="AJ7" s="48"/>
      <c r="AK7" s="48">
        <v>59</v>
      </c>
      <c r="AL7" s="48">
        <v>536</v>
      </c>
      <c r="AM7" s="49" t="s">
        <v>67</v>
      </c>
      <c r="AN7" s="49">
        <v>350</v>
      </c>
      <c r="AO7" s="49">
        <v>51</v>
      </c>
      <c r="AP7" s="49"/>
      <c r="AQ7" s="49">
        <v>326</v>
      </c>
      <c r="AR7" s="49">
        <v>330</v>
      </c>
      <c r="AS7" s="49"/>
      <c r="AT7" s="49"/>
      <c r="AU7" s="49">
        <v>388</v>
      </c>
      <c r="AV7" s="49">
        <v>560</v>
      </c>
      <c r="AW7" s="48" t="s">
        <v>78</v>
      </c>
      <c r="AX7" s="48">
        <v>146</v>
      </c>
      <c r="AY7" s="48"/>
      <c r="AZ7" s="48">
        <v>125</v>
      </c>
      <c r="BA7" s="48">
        <v>89</v>
      </c>
      <c r="BB7" s="48"/>
      <c r="BC7" s="48"/>
      <c r="BD7" s="48">
        <v>28</v>
      </c>
      <c r="BE7" s="49">
        <v>32</v>
      </c>
      <c r="BF7" s="49"/>
      <c r="BG7" s="49">
        <v>70</v>
      </c>
      <c r="BH7" s="49">
        <v>68</v>
      </c>
      <c r="BI7" s="49"/>
      <c r="BJ7" s="49"/>
      <c r="BK7" s="49">
        <v>20</v>
      </c>
      <c r="BL7" s="48">
        <v>60</v>
      </c>
      <c r="BM7" s="48"/>
      <c r="BN7" s="48">
        <v>63</v>
      </c>
      <c r="BO7" s="48">
        <v>63</v>
      </c>
      <c r="BP7" s="48"/>
      <c r="BQ7" s="48"/>
      <c r="BR7" s="48">
        <v>59</v>
      </c>
      <c r="BS7" s="48">
        <v>536</v>
      </c>
      <c r="BT7" s="49" t="s">
        <v>67</v>
      </c>
      <c r="BU7" s="49">
        <v>360</v>
      </c>
      <c r="BV7" s="49">
        <v>270</v>
      </c>
      <c r="BW7" s="49">
        <v>395</v>
      </c>
      <c r="BX7" s="49">
        <v>415</v>
      </c>
      <c r="BY7" s="49">
        <v>421</v>
      </c>
      <c r="BZ7" s="49"/>
      <c r="CA7" s="49"/>
      <c r="CB7" s="49">
        <v>435</v>
      </c>
      <c r="CC7" s="49">
        <v>348</v>
      </c>
      <c r="CD7" s="48" t="s">
        <v>78</v>
      </c>
      <c r="CE7" s="48"/>
      <c r="CF7" s="48">
        <v>539</v>
      </c>
      <c r="CG7" s="48">
        <v>506</v>
      </c>
      <c r="CH7" s="48">
        <v>458</v>
      </c>
      <c r="CI7" s="48"/>
      <c r="CJ7" s="48"/>
      <c r="CK7" s="48">
        <v>458</v>
      </c>
    </row>
    <row r="8" spans="1:94" s="52" customFormat="1" x14ac:dyDescent="0.35">
      <c r="A8" s="50" t="s">
        <v>274</v>
      </c>
      <c r="B8" s="51" t="s">
        <v>282</v>
      </c>
      <c r="C8" s="51" t="s">
        <v>292</v>
      </c>
      <c r="D8" s="51">
        <v>6</v>
      </c>
      <c r="E8" s="50">
        <v>2</v>
      </c>
      <c r="F8" s="50" t="s">
        <v>67</v>
      </c>
      <c r="G8" s="50">
        <v>362</v>
      </c>
      <c r="H8" s="50">
        <v>10</v>
      </c>
      <c r="I8" s="50"/>
      <c r="J8" s="50">
        <v>325</v>
      </c>
      <c r="K8" s="50">
        <v>335</v>
      </c>
      <c r="L8" s="50"/>
      <c r="M8" s="50"/>
      <c r="N8" s="50">
        <v>344</v>
      </c>
      <c r="O8" s="50">
        <v>340</v>
      </c>
      <c r="P8" s="50" t="s">
        <v>78</v>
      </c>
      <c r="Q8" s="50">
        <v>170</v>
      </c>
      <c r="R8" s="50"/>
      <c r="S8" s="50">
        <v>224</v>
      </c>
      <c r="T8" s="50">
        <v>156</v>
      </c>
      <c r="U8" s="50"/>
      <c r="V8" s="50"/>
      <c r="W8" s="50">
        <v>132</v>
      </c>
      <c r="X8" s="50">
        <v>22</v>
      </c>
      <c r="Y8" s="50"/>
      <c r="Z8" s="50">
        <v>54</v>
      </c>
      <c r="AA8" s="50">
        <v>54</v>
      </c>
      <c r="AB8" s="50"/>
      <c r="AC8" s="50"/>
      <c r="AD8" s="50">
        <v>48</v>
      </c>
      <c r="AE8" s="50">
        <v>52</v>
      </c>
      <c r="AF8" s="50"/>
      <c r="AG8" s="50">
        <v>64</v>
      </c>
      <c r="AH8" s="50">
        <v>36</v>
      </c>
      <c r="AI8" s="50"/>
      <c r="AJ8" s="50"/>
      <c r="AK8" s="50">
        <v>16</v>
      </c>
      <c r="AL8" s="50">
        <v>374</v>
      </c>
      <c r="AM8" s="50" t="s">
        <v>67</v>
      </c>
      <c r="AN8" s="50">
        <v>362</v>
      </c>
      <c r="AO8" s="50">
        <v>10</v>
      </c>
      <c r="AP8" s="50"/>
      <c r="AQ8" s="50">
        <v>325</v>
      </c>
      <c r="AR8" s="50">
        <v>335</v>
      </c>
      <c r="AS8" s="50"/>
      <c r="AT8" s="50"/>
      <c r="AU8" s="50">
        <v>345</v>
      </c>
      <c r="AV8" s="50">
        <v>340</v>
      </c>
      <c r="AW8" s="50" t="s">
        <v>78</v>
      </c>
      <c r="AX8" s="50">
        <v>205</v>
      </c>
      <c r="AY8" s="50"/>
      <c r="AZ8" s="50">
        <v>168</v>
      </c>
      <c r="BA8" s="50">
        <v>170</v>
      </c>
      <c r="BB8" s="50"/>
      <c r="BC8" s="50"/>
      <c r="BD8" s="50">
        <v>142</v>
      </c>
      <c r="BE8" s="50">
        <v>22</v>
      </c>
      <c r="BF8" s="50"/>
      <c r="BG8" s="50">
        <v>54</v>
      </c>
      <c r="BH8" s="50">
        <v>54</v>
      </c>
      <c r="BI8" s="50"/>
      <c r="BJ8" s="50"/>
      <c r="BK8" s="50">
        <v>48</v>
      </c>
      <c r="BL8" s="50">
        <v>52</v>
      </c>
      <c r="BM8" s="50"/>
      <c r="BN8" s="50">
        <v>64</v>
      </c>
      <c r="BO8" s="50">
        <v>36</v>
      </c>
      <c r="BP8" s="50"/>
      <c r="BQ8" s="50"/>
      <c r="BR8" s="50">
        <v>16</v>
      </c>
      <c r="BS8" s="50">
        <v>160</v>
      </c>
      <c r="BT8" s="50" t="s">
        <v>67</v>
      </c>
      <c r="BU8" s="50">
        <v>382</v>
      </c>
      <c r="BV8" s="50">
        <v>0</v>
      </c>
      <c r="BW8" s="50">
        <v>382</v>
      </c>
      <c r="BX8" s="50">
        <v>400</v>
      </c>
      <c r="BY8" s="50">
        <v>410</v>
      </c>
      <c r="BZ8" s="50">
        <v>390</v>
      </c>
      <c r="CA8" s="50">
        <v>426</v>
      </c>
      <c r="CB8" s="50">
        <v>426</v>
      </c>
      <c r="CC8" s="50"/>
      <c r="CD8" s="50" t="s">
        <v>78</v>
      </c>
      <c r="CE8" s="50"/>
      <c r="CF8" s="50">
        <v>550</v>
      </c>
      <c r="CG8" s="50">
        <v>508</v>
      </c>
      <c r="CH8" s="50">
        <v>456</v>
      </c>
      <c r="CI8" s="50">
        <v>398</v>
      </c>
      <c r="CJ8" s="50">
        <v>361</v>
      </c>
      <c r="CK8" s="50">
        <v>361</v>
      </c>
    </row>
    <row r="9" spans="1:94" x14ac:dyDescent="0.35">
      <c r="A9" s="48" t="s">
        <v>274</v>
      </c>
      <c r="B9" s="46" t="s">
        <v>320</v>
      </c>
      <c r="C9" s="46" t="s">
        <v>289</v>
      </c>
      <c r="D9" s="46">
        <v>6</v>
      </c>
      <c r="E9" s="45">
        <v>2</v>
      </c>
      <c r="F9" s="49" t="s">
        <v>67</v>
      </c>
      <c r="G9" s="49">
        <v>307</v>
      </c>
      <c r="H9" s="49">
        <v>0</v>
      </c>
      <c r="I9" s="49">
        <v>307</v>
      </c>
      <c r="J9" s="49">
        <v>325</v>
      </c>
      <c r="K9" s="49">
        <v>325</v>
      </c>
      <c r="L9" s="49">
        <v>340</v>
      </c>
      <c r="M9" s="49"/>
      <c r="N9" s="49">
        <v>390</v>
      </c>
      <c r="O9" s="49">
        <v>505</v>
      </c>
      <c r="P9" s="45" t="s">
        <v>78</v>
      </c>
      <c r="Q9" s="45">
        <v>230</v>
      </c>
      <c r="R9" s="45">
        <v>226</v>
      </c>
      <c r="S9" s="45">
        <v>188</v>
      </c>
      <c r="T9" s="45">
        <v>152</v>
      </c>
      <c r="U9" s="45">
        <v>106</v>
      </c>
      <c r="V9" s="45"/>
      <c r="W9" s="45">
        <v>85</v>
      </c>
      <c r="X9" s="49">
        <v>40</v>
      </c>
      <c r="Y9" s="49">
        <v>65</v>
      </c>
      <c r="Z9" s="49">
        <v>75</v>
      </c>
      <c r="AA9" s="49">
        <v>75</v>
      </c>
      <c r="AB9" s="49">
        <v>55</v>
      </c>
      <c r="AC9" s="49"/>
      <c r="AD9" s="49">
        <v>20</v>
      </c>
      <c r="AE9" s="45">
        <v>55</v>
      </c>
      <c r="AF9" s="45">
        <v>50</v>
      </c>
      <c r="AG9" s="45">
        <v>55</v>
      </c>
      <c r="AH9" s="45">
        <v>45</v>
      </c>
      <c r="AI9" s="45">
        <v>25</v>
      </c>
      <c r="AJ9" s="45"/>
      <c r="AK9" s="45">
        <v>25</v>
      </c>
      <c r="AL9" s="45">
        <v>600</v>
      </c>
      <c r="AM9" s="49" t="s">
        <v>67</v>
      </c>
      <c r="AN9" s="49">
        <v>310</v>
      </c>
      <c r="AO9" s="49">
        <v>0</v>
      </c>
      <c r="AP9" s="49">
        <v>310</v>
      </c>
      <c r="AQ9" s="49">
        <v>311</v>
      </c>
      <c r="AR9" s="49">
        <v>320</v>
      </c>
      <c r="AS9" s="49">
        <v>330</v>
      </c>
      <c r="AT9" s="49"/>
      <c r="AU9" s="49">
        <v>385</v>
      </c>
      <c r="AV9" s="49">
        <v>495</v>
      </c>
      <c r="AW9" s="45" t="s">
        <v>78</v>
      </c>
      <c r="AX9" s="45">
        <v>175</v>
      </c>
      <c r="AY9" s="45">
        <v>165</v>
      </c>
      <c r="AZ9" s="45">
        <v>125</v>
      </c>
      <c r="BA9" s="45">
        <v>110</v>
      </c>
      <c r="BB9" s="45">
        <v>70</v>
      </c>
      <c r="BC9" s="45"/>
      <c r="BD9" s="45">
        <v>60</v>
      </c>
      <c r="BE9" s="49">
        <v>40</v>
      </c>
      <c r="BF9" s="49">
        <v>65</v>
      </c>
      <c r="BG9" s="49">
        <v>75</v>
      </c>
      <c r="BH9" s="49">
        <v>75</v>
      </c>
      <c r="BI9" s="49">
        <v>55</v>
      </c>
      <c r="BJ9" s="49"/>
      <c r="BK9" s="49">
        <v>20</v>
      </c>
      <c r="BL9" s="45">
        <v>55</v>
      </c>
      <c r="BM9" s="45">
        <v>50</v>
      </c>
      <c r="BN9" s="45">
        <v>55</v>
      </c>
      <c r="BO9" s="45">
        <v>45</v>
      </c>
      <c r="BP9" s="45">
        <v>25</v>
      </c>
      <c r="BQ9" s="45"/>
      <c r="BR9" s="45">
        <v>25</v>
      </c>
      <c r="BS9" s="45">
        <v>580</v>
      </c>
      <c r="BT9" s="49" t="s">
        <v>67</v>
      </c>
      <c r="BU9" s="49">
        <v>392</v>
      </c>
      <c r="BV9" s="49">
        <v>0</v>
      </c>
      <c r="BW9" s="49">
        <v>392</v>
      </c>
      <c r="BX9" s="49">
        <v>402</v>
      </c>
      <c r="BY9" s="49">
        <v>416</v>
      </c>
      <c r="BZ9" s="49">
        <v>415</v>
      </c>
      <c r="CA9" s="49"/>
      <c r="CB9" s="49">
        <v>420</v>
      </c>
      <c r="CC9" s="49">
        <v>580</v>
      </c>
      <c r="CD9" s="45" t="s">
        <v>78</v>
      </c>
      <c r="CE9" s="45">
        <v>505</v>
      </c>
      <c r="CF9" s="45">
        <v>505</v>
      </c>
      <c r="CG9" s="45">
        <v>461</v>
      </c>
      <c r="CH9" s="45">
        <v>420</v>
      </c>
      <c r="CI9" s="45">
        <v>380</v>
      </c>
      <c r="CJ9" s="45"/>
      <c r="CK9" s="45">
        <v>344</v>
      </c>
    </row>
    <row r="10" spans="1:94" s="52" customFormat="1" x14ac:dyDescent="0.35">
      <c r="A10" s="50" t="s">
        <v>274</v>
      </c>
      <c r="B10" s="51" t="s">
        <v>278</v>
      </c>
      <c r="C10" s="51" t="s">
        <v>286</v>
      </c>
      <c r="D10" s="51">
        <v>6</v>
      </c>
      <c r="E10" s="50">
        <v>3</v>
      </c>
      <c r="F10" s="50" t="s">
        <v>67</v>
      </c>
      <c r="G10" s="50">
        <v>320</v>
      </c>
      <c r="H10" s="50">
        <v>0</v>
      </c>
      <c r="I10" s="50">
        <v>320</v>
      </c>
      <c r="J10" s="50">
        <v>298</v>
      </c>
      <c r="K10" s="50">
        <v>295</v>
      </c>
      <c r="L10" s="50">
        <v>300</v>
      </c>
      <c r="M10" s="50"/>
      <c r="N10" s="50">
        <v>340</v>
      </c>
      <c r="O10" s="50">
        <v>560</v>
      </c>
      <c r="P10" s="50" t="s">
        <v>78</v>
      </c>
      <c r="Q10" s="50">
        <v>208</v>
      </c>
      <c r="R10" s="50">
        <v>208</v>
      </c>
      <c r="S10" s="50">
        <v>170</v>
      </c>
      <c r="T10" s="50">
        <v>132</v>
      </c>
      <c r="U10" s="50">
        <v>111</v>
      </c>
      <c r="V10" s="50"/>
      <c r="W10" s="50">
        <v>76</v>
      </c>
      <c r="X10" s="50">
        <v>25</v>
      </c>
      <c r="Y10" s="50">
        <v>25</v>
      </c>
      <c r="Z10" s="50">
        <v>75</v>
      </c>
      <c r="AA10" s="50">
        <v>75</v>
      </c>
      <c r="AB10" s="50">
        <v>65</v>
      </c>
      <c r="AC10" s="50"/>
      <c r="AD10" s="50">
        <v>15</v>
      </c>
      <c r="AE10" s="50">
        <v>55</v>
      </c>
      <c r="AF10" s="50">
        <v>55</v>
      </c>
      <c r="AG10" s="50">
        <v>50</v>
      </c>
      <c r="AH10" s="50">
        <v>50</v>
      </c>
      <c r="AI10" s="50">
        <v>50</v>
      </c>
      <c r="AJ10" s="50"/>
      <c r="AK10" s="50">
        <v>85</v>
      </c>
      <c r="AL10" s="50">
        <v>560</v>
      </c>
      <c r="AM10" s="50" t="s">
        <v>67</v>
      </c>
      <c r="AN10" s="50">
        <v>340</v>
      </c>
      <c r="AO10" s="50">
        <v>0</v>
      </c>
      <c r="AP10" s="50">
        <v>340</v>
      </c>
      <c r="AQ10" s="50">
        <v>295</v>
      </c>
      <c r="AR10" s="50">
        <v>300</v>
      </c>
      <c r="AS10" s="50">
        <v>310</v>
      </c>
      <c r="AT10" s="50"/>
      <c r="AU10" s="50">
        <v>335</v>
      </c>
      <c r="AV10" s="50">
        <v>630</v>
      </c>
      <c r="AW10" s="50" t="s">
        <v>78</v>
      </c>
      <c r="AX10" s="50">
        <v>160</v>
      </c>
      <c r="AY10" s="50">
        <v>160</v>
      </c>
      <c r="AZ10" s="50">
        <v>132</v>
      </c>
      <c r="BA10" s="50">
        <v>83</v>
      </c>
      <c r="BB10" s="50">
        <v>52</v>
      </c>
      <c r="BC10" s="50"/>
      <c r="BD10" s="50">
        <v>10</v>
      </c>
      <c r="BE10" s="50">
        <v>25</v>
      </c>
      <c r="BF10" s="50">
        <v>25</v>
      </c>
      <c r="BG10" s="50">
        <v>75</v>
      </c>
      <c r="BH10" s="50">
        <v>75</v>
      </c>
      <c r="BI10" s="50">
        <v>65</v>
      </c>
      <c r="BJ10" s="50"/>
      <c r="BK10" s="50">
        <v>15</v>
      </c>
      <c r="BL10" s="50">
        <v>55</v>
      </c>
      <c r="BM10" s="50">
        <v>55</v>
      </c>
      <c r="BN10" s="50">
        <v>50</v>
      </c>
      <c r="BO10" s="50">
        <v>50</v>
      </c>
      <c r="BP10" s="50">
        <v>50</v>
      </c>
      <c r="BQ10" s="50"/>
      <c r="BR10" s="50">
        <v>85</v>
      </c>
      <c r="BS10" s="50">
        <v>580</v>
      </c>
      <c r="BT10" s="50" t="s">
        <v>67</v>
      </c>
      <c r="BU10" s="50">
        <v>396</v>
      </c>
      <c r="BV10" s="50">
        <v>0</v>
      </c>
      <c r="BW10" s="50">
        <v>396</v>
      </c>
      <c r="BX10" s="50">
        <v>410</v>
      </c>
      <c r="BY10" s="50">
        <v>410</v>
      </c>
      <c r="BZ10" s="50">
        <v>410</v>
      </c>
      <c r="CA10" s="50"/>
      <c r="CB10" s="50">
        <v>410</v>
      </c>
      <c r="CC10" s="50">
        <v>620</v>
      </c>
      <c r="CD10" s="50" t="s">
        <v>78</v>
      </c>
      <c r="CE10" s="50">
        <v>490</v>
      </c>
      <c r="CF10" s="50">
        <v>485</v>
      </c>
      <c r="CG10" s="50">
        <v>455</v>
      </c>
      <c r="CH10" s="50">
        <v>415</v>
      </c>
      <c r="CI10" s="50">
        <v>370</v>
      </c>
      <c r="CJ10" s="50"/>
      <c r="CK10" s="50">
        <v>310</v>
      </c>
    </row>
    <row r="11" spans="1:94" x14ac:dyDescent="0.35">
      <c r="A11" s="45" t="s">
        <v>274</v>
      </c>
      <c r="B11" s="46" t="s">
        <v>278</v>
      </c>
      <c r="C11" s="46" t="s">
        <v>305</v>
      </c>
      <c r="D11" s="47">
        <v>6</v>
      </c>
      <c r="E11" s="48">
        <v>2</v>
      </c>
      <c r="F11" s="49" t="s">
        <v>67</v>
      </c>
      <c r="G11" s="49">
        <v>310</v>
      </c>
      <c r="H11" s="49">
        <v>0</v>
      </c>
      <c r="I11" s="49">
        <v>310</v>
      </c>
      <c r="J11" s="49">
        <v>325</v>
      </c>
      <c r="K11" s="49"/>
      <c r="L11" s="49"/>
      <c r="M11" s="49"/>
      <c r="N11" s="49">
        <v>328</v>
      </c>
      <c r="O11" s="49">
        <v>190</v>
      </c>
      <c r="P11" s="48" t="s">
        <v>78</v>
      </c>
      <c r="Q11" s="48">
        <v>225</v>
      </c>
      <c r="R11" s="48">
        <v>220</v>
      </c>
      <c r="S11" s="48">
        <v>170</v>
      </c>
      <c r="T11" s="48"/>
      <c r="U11" s="48"/>
      <c r="V11" s="48"/>
      <c r="W11" s="48">
        <v>145</v>
      </c>
      <c r="X11" s="49">
        <v>70</v>
      </c>
      <c r="Y11" s="49">
        <v>70</v>
      </c>
      <c r="Z11" s="49">
        <v>75</v>
      </c>
      <c r="AA11" s="49"/>
      <c r="AB11" s="49"/>
      <c r="AC11" s="49"/>
      <c r="AD11" s="49">
        <v>65</v>
      </c>
      <c r="AE11" s="48">
        <v>30</v>
      </c>
      <c r="AF11" s="48">
        <v>30</v>
      </c>
      <c r="AG11" s="48">
        <v>30</v>
      </c>
      <c r="AH11" s="48"/>
      <c r="AI11" s="48"/>
      <c r="AJ11" s="48"/>
      <c r="AK11" s="48">
        <v>30</v>
      </c>
      <c r="AL11" s="48">
        <v>280</v>
      </c>
      <c r="AM11" s="49" t="s">
        <v>67</v>
      </c>
      <c r="AN11" s="49">
        <v>300</v>
      </c>
      <c r="AO11" s="49">
        <v>0</v>
      </c>
      <c r="AP11" s="49">
        <v>300</v>
      </c>
      <c r="AQ11" s="49">
        <v>320</v>
      </c>
      <c r="AR11" s="49"/>
      <c r="AS11" s="49"/>
      <c r="AT11" s="49"/>
      <c r="AU11" s="49">
        <v>330</v>
      </c>
      <c r="AV11" s="49">
        <v>195</v>
      </c>
      <c r="AW11" s="48" t="s">
        <v>78</v>
      </c>
      <c r="AX11" s="48">
        <v>175</v>
      </c>
      <c r="AY11" s="48">
        <v>170</v>
      </c>
      <c r="AZ11" s="48">
        <v>115</v>
      </c>
      <c r="BA11" s="48"/>
      <c r="BB11" s="48"/>
      <c r="BC11" s="48"/>
      <c r="BD11" s="48">
        <v>95</v>
      </c>
      <c r="BE11" s="49">
        <v>70</v>
      </c>
      <c r="BF11" s="49">
        <v>70</v>
      </c>
      <c r="BG11" s="49">
        <v>75</v>
      </c>
      <c r="BH11" s="49"/>
      <c r="BI11" s="49"/>
      <c r="BJ11" s="49"/>
      <c r="BK11" s="49">
        <v>65</v>
      </c>
      <c r="BL11" s="48">
        <v>30</v>
      </c>
      <c r="BM11" s="48">
        <v>30</v>
      </c>
      <c r="BN11" s="48">
        <v>30</v>
      </c>
      <c r="BO11" s="48"/>
      <c r="BP11" s="48"/>
      <c r="BQ11" s="48"/>
      <c r="BR11" s="48">
        <v>30</v>
      </c>
      <c r="BS11" s="48">
        <v>285</v>
      </c>
      <c r="BT11" s="49" t="s">
        <v>67</v>
      </c>
      <c r="BU11" s="49">
        <v>475</v>
      </c>
      <c r="BV11" s="49">
        <v>0</v>
      </c>
      <c r="BW11" s="49">
        <v>475</v>
      </c>
      <c r="BX11" s="49"/>
      <c r="BY11" s="49"/>
      <c r="BZ11" s="49"/>
      <c r="CA11" s="49"/>
      <c r="CB11" s="49">
        <v>478</v>
      </c>
      <c r="CC11" s="49">
        <v>30</v>
      </c>
      <c r="CD11" s="48" t="s">
        <v>78</v>
      </c>
      <c r="CE11" s="48">
        <v>555</v>
      </c>
      <c r="CF11" s="48">
        <v>540</v>
      </c>
      <c r="CG11" s="48"/>
      <c r="CH11" s="48"/>
      <c r="CI11" s="48"/>
      <c r="CJ11" s="48"/>
      <c r="CK11" s="48">
        <v>540</v>
      </c>
    </row>
    <row r="12" spans="1:94" x14ac:dyDescent="0.35">
      <c r="A12" s="45" t="s">
        <v>274</v>
      </c>
      <c r="B12" s="46" t="s">
        <v>278</v>
      </c>
      <c r="C12" s="46" t="s">
        <v>288</v>
      </c>
      <c r="D12" s="47">
        <v>6</v>
      </c>
      <c r="E12" s="48">
        <v>7</v>
      </c>
      <c r="F12" s="49" t="s">
        <v>67</v>
      </c>
      <c r="G12" s="49">
        <v>320</v>
      </c>
      <c r="H12" s="49">
        <v>0</v>
      </c>
      <c r="I12" s="49">
        <v>320</v>
      </c>
      <c r="J12" s="49">
        <v>320</v>
      </c>
      <c r="K12" s="49">
        <v>315</v>
      </c>
      <c r="L12" s="49"/>
      <c r="M12" s="49"/>
      <c r="N12" s="49">
        <v>315</v>
      </c>
      <c r="O12" s="49">
        <v>345</v>
      </c>
      <c r="P12" s="48" t="s">
        <v>78</v>
      </c>
      <c r="Q12" s="48">
        <v>190</v>
      </c>
      <c r="R12" s="48">
        <v>195</v>
      </c>
      <c r="S12" s="48">
        <v>175</v>
      </c>
      <c r="T12" s="48">
        <v>160</v>
      </c>
      <c r="U12" s="48"/>
      <c r="V12" s="48"/>
      <c r="W12" s="48">
        <v>180</v>
      </c>
      <c r="X12" s="49">
        <v>45</v>
      </c>
      <c r="Y12" s="49">
        <v>47</v>
      </c>
      <c r="Z12" s="49">
        <v>60</v>
      </c>
      <c r="AA12" s="49">
        <v>65</v>
      </c>
      <c r="AB12" s="49"/>
      <c r="AC12" s="49"/>
      <c r="AD12" s="49">
        <v>65</v>
      </c>
      <c r="AE12" s="48">
        <v>120</v>
      </c>
      <c r="AF12" s="48">
        <v>115</v>
      </c>
      <c r="AG12" s="48">
        <v>100</v>
      </c>
      <c r="AH12" s="48">
        <v>80</v>
      </c>
      <c r="AI12" s="48"/>
      <c r="AJ12" s="48"/>
      <c r="AK12" s="48">
        <v>70</v>
      </c>
      <c r="AL12" s="48">
        <v>420</v>
      </c>
      <c r="AM12" s="49" t="s">
        <v>67</v>
      </c>
      <c r="AN12" s="49">
        <v>330</v>
      </c>
      <c r="AO12" s="49">
        <v>0</v>
      </c>
      <c r="AP12" s="49">
        <v>330</v>
      </c>
      <c r="AQ12" s="49">
        <v>330</v>
      </c>
      <c r="AR12" s="49">
        <v>320</v>
      </c>
      <c r="AS12" s="49"/>
      <c r="AT12" s="49"/>
      <c r="AU12" s="49">
        <v>322</v>
      </c>
      <c r="AV12" s="49">
        <v>365</v>
      </c>
      <c r="AW12" s="48" t="s">
        <v>78</v>
      </c>
      <c r="AX12" s="48">
        <v>75</v>
      </c>
      <c r="AY12" s="48">
        <v>75</v>
      </c>
      <c r="AZ12" s="48">
        <v>70</v>
      </c>
      <c r="BA12" s="48">
        <v>85</v>
      </c>
      <c r="BB12" s="48"/>
      <c r="BC12" s="48"/>
      <c r="BD12" s="48">
        <v>103</v>
      </c>
      <c r="BE12" s="49">
        <v>45</v>
      </c>
      <c r="BF12" s="49">
        <v>47</v>
      </c>
      <c r="BG12" s="49">
        <v>60</v>
      </c>
      <c r="BH12" s="49">
        <v>65</v>
      </c>
      <c r="BI12" s="49"/>
      <c r="BJ12" s="49"/>
      <c r="BK12" s="49">
        <v>65</v>
      </c>
      <c r="BL12" s="48">
        <v>120</v>
      </c>
      <c r="BM12" s="48">
        <v>115</v>
      </c>
      <c r="BN12" s="48">
        <v>100</v>
      </c>
      <c r="BO12" s="48">
        <v>80</v>
      </c>
      <c r="BP12" s="48"/>
      <c r="BQ12" s="48"/>
      <c r="BR12" s="48">
        <v>70</v>
      </c>
      <c r="BS12" s="48">
        <v>375</v>
      </c>
      <c r="BT12" s="49" t="s">
        <v>67</v>
      </c>
      <c r="BU12" s="49">
        <v>425</v>
      </c>
      <c r="BV12" s="49">
        <v>0</v>
      </c>
      <c r="BW12" s="49">
        <v>425</v>
      </c>
      <c r="BX12" s="49">
        <v>430</v>
      </c>
      <c r="BY12" s="49">
        <v>427</v>
      </c>
      <c r="BZ12" s="49">
        <v>427</v>
      </c>
      <c r="CA12" s="49"/>
      <c r="CB12" s="49">
        <v>427</v>
      </c>
      <c r="CC12" s="49">
        <v>610</v>
      </c>
      <c r="CD12" s="48" t="s">
        <v>78</v>
      </c>
      <c r="CE12" s="48">
        <v>485</v>
      </c>
      <c r="CF12" s="48">
        <v>475</v>
      </c>
      <c r="CG12" s="48">
        <v>446</v>
      </c>
      <c r="CH12" s="48">
        <v>410</v>
      </c>
      <c r="CI12" s="48">
        <v>375</v>
      </c>
      <c r="CJ12" s="48"/>
      <c r="CK12" s="48">
        <v>325</v>
      </c>
    </row>
    <row r="13" spans="1:94" s="52" customFormat="1" x14ac:dyDescent="0.35">
      <c r="A13" s="50" t="s">
        <v>274</v>
      </c>
      <c r="B13" s="51" t="s">
        <v>329</v>
      </c>
      <c r="C13" s="51" t="s">
        <v>307</v>
      </c>
      <c r="D13" s="51">
        <v>6</v>
      </c>
      <c r="E13" s="50">
        <v>5</v>
      </c>
      <c r="F13" s="50" t="s">
        <v>67</v>
      </c>
      <c r="G13" s="50">
        <v>280</v>
      </c>
      <c r="H13" s="50">
        <v>0</v>
      </c>
      <c r="I13" s="50">
        <v>280</v>
      </c>
      <c r="J13" s="50">
        <v>280</v>
      </c>
      <c r="K13" s="50">
        <v>290</v>
      </c>
      <c r="L13" s="50"/>
      <c r="M13" s="50"/>
      <c r="N13" s="50">
        <v>300</v>
      </c>
      <c r="O13" s="50">
        <v>320</v>
      </c>
      <c r="P13" s="50" t="s">
        <v>78</v>
      </c>
      <c r="Q13" s="50">
        <v>197</v>
      </c>
      <c r="R13" s="50">
        <v>200</v>
      </c>
      <c r="S13" s="50">
        <v>170</v>
      </c>
      <c r="T13" s="50">
        <v>160</v>
      </c>
      <c r="U13" s="50"/>
      <c r="V13" s="50"/>
      <c r="W13" s="50">
        <v>145</v>
      </c>
      <c r="X13" s="50">
        <v>45</v>
      </c>
      <c r="Y13" s="50">
        <v>65</v>
      </c>
      <c r="Z13" s="50">
        <v>25</v>
      </c>
      <c r="AA13" s="50">
        <v>65</v>
      </c>
      <c r="AB13" s="50"/>
      <c r="AC13" s="50"/>
      <c r="AD13" s="50">
        <v>55</v>
      </c>
      <c r="AE13" s="50">
        <v>45</v>
      </c>
      <c r="AF13" s="50">
        <v>35</v>
      </c>
      <c r="AG13" s="50">
        <v>30</v>
      </c>
      <c r="AH13" s="50">
        <v>25</v>
      </c>
      <c r="AI13" s="50"/>
      <c r="AJ13" s="50"/>
      <c r="AK13" s="50">
        <v>25</v>
      </c>
      <c r="AL13" s="50">
        <v>380</v>
      </c>
      <c r="AM13" s="50" t="s">
        <v>67</v>
      </c>
      <c r="AN13" s="50">
        <v>280</v>
      </c>
      <c r="AO13" s="50">
        <v>0</v>
      </c>
      <c r="AP13" s="50">
        <v>280</v>
      </c>
      <c r="AQ13" s="50">
        <v>275</v>
      </c>
      <c r="AR13" s="50">
        <v>290</v>
      </c>
      <c r="AS13" s="50"/>
      <c r="AT13" s="50"/>
      <c r="AU13" s="50">
        <v>295</v>
      </c>
      <c r="AV13" s="50">
        <v>315</v>
      </c>
      <c r="AW13" s="50" t="s">
        <v>78</v>
      </c>
      <c r="AX13" s="50">
        <v>150</v>
      </c>
      <c r="AY13" s="50">
        <v>155</v>
      </c>
      <c r="AZ13" s="50">
        <v>145</v>
      </c>
      <c r="BA13" s="50">
        <v>130</v>
      </c>
      <c r="BB13" s="50"/>
      <c r="BC13" s="50"/>
      <c r="BD13" s="50">
        <v>100</v>
      </c>
      <c r="BE13" s="50">
        <v>45</v>
      </c>
      <c r="BF13" s="50">
        <v>65</v>
      </c>
      <c r="BG13" s="50">
        <v>25</v>
      </c>
      <c r="BH13" s="50">
        <v>65</v>
      </c>
      <c r="BI13" s="50"/>
      <c r="BJ13" s="50"/>
      <c r="BK13" s="50">
        <v>55</v>
      </c>
      <c r="BL13" s="50">
        <v>45</v>
      </c>
      <c r="BM13" s="50">
        <v>35</v>
      </c>
      <c r="BN13" s="50">
        <v>30</v>
      </c>
      <c r="BO13" s="50">
        <v>25</v>
      </c>
      <c r="BP13" s="50"/>
      <c r="BQ13" s="50"/>
      <c r="BR13" s="50">
        <v>25</v>
      </c>
      <c r="BS13" s="50">
        <v>345</v>
      </c>
      <c r="BT13" s="50" t="s">
        <v>67</v>
      </c>
      <c r="BU13" s="50">
        <v>375</v>
      </c>
      <c r="BV13" s="50">
        <v>0</v>
      </c>
      <c r="BW13" s="50">
        <v>375</v>
      </c>
      <c r="BX13" s="50">
        <v>380</v>
      </c>
      <c r="BY13" s="50">
        <v>387</v>
      </c>
      <c r="BZ13" s="50">
        <v>390</v>
      </c>
      <c r="CA13" s="50"/>
      <c r="CB13" s="50">
        <v>397</v>
      </c>
      <c r="CC13" s="50">
        <v>540</v>
      </c>
      <c r="CD13" s="50" t="s">
        <v>78</v>
      </c>
      <c r="CE13" s="50">
        <v>493</v>
      </c>
      <c r="CF13" s="50">
        <v>480</v>
      </c>
      <c r="CG13" s="50">
        <v>445</v>
      </c>
      <c r="CH13" s="50">
        <v>395</v>
      </c>
      <c r="CI13" s="50">
        <v>350</v>
      </c>
      <c r="CJ13" s="50"/>
      <c r="CK13" s="50">
        <v>335</v>
      </c>
    </row>
    <row r="14" spans="1:94" x14ac:dyDescent="0.35">
      <c r="A14" s="45" t="s">
        <v>274</v>
      </c>
      <c r="B14" s="46" t="s">
        <v>280</v>
      </c>
      <c r="C14" s="46" t="s">
        <v>290</v>
      </c>
      <c r="D14" s="47">
        <v>6</v>
      </c>
      <c r="E14" s="48">
        <v>6</v>
      </c>
      <c r="F14" s="49" t="s">
        <v>67</v>
      </c>
      <c r="G14" s="49">
        <v>270</v>
      </c>
      <c r="H14" s="49">
        <v>0</v>
      </c>
      <c r="I14" s="49">
        <v>270</v>
      </c>
      <c r="J14" s="49">
        <v>280</v>
      </c>
      <c r="K14" s="49">
        <v>310</v>
      </c>
      <c r="L14" s="49"/>
      <c r="M14" s="49"/>
      <c r="N14" s="49">
        <v>340</v>
      </c>
      <c r="O14" s="49">
        <v>405</v>
      </c>
      <c r="P14" s="48" t="s">
        <v>78</v>
      </c>
      <c r="Q14" s="48">
        <v>260</v>
      </c>
      <c r="R14" s="48">
        <v>260</v>
      </c>
      <c r="S14" s="48">
        <v>205</v>
      </c>
      <c r="T14" s="48">
        <v>155</v>
      </c>
      <c r="U14" s="48"/>
      <c r="V14" s="48"/>
      <c r="W14" s="48">
        <v>100</v>
      </c>
      <c r="X14" s="49">
        <v>5</v>
      </c>
      <c r="Y14" s="49">
        <v>15</v>
      </c>
      <c r="Z14" s="49">
        <v>75</v>
      </c>
      <c r="AA14" s="49">
        <v>60</v>
      </c>
      <c r="AB14" s="49"/>
      <c r="AC14" s="49"/>
      <c r="AD14" s="49">
        <v>30</v>
      </c>
      <c r="AE14" s="48">
        <v>45</v>
      </c>
      <c r="AF14" s="48">
        <v>45</v>
      </c>
      <c r="AG14" s="48">
        <v>45</v>
      </c>
      <c r="AH14" s="48">
        <v>45</v>
      </c>
      <c r="AI14" s="48"/>
      <c r="AJ14" s="48"/>
      <c r="AK14" s="48">
        <v>45</v>
      </c>
      <c r="AL14" s="48">
        <v>430</v>
      </c>
      <c r="AM14" s="49" t="s">
        <v>67</v>
      </c>
      <c r="AN14" s="49">
        <v>270</v>
      </c>
      <c r="AO14" s="49">
        <v>0</v>
      </c>
      <c r="AP14" s="49">
        <v>270</v>
      </c>
      <c r="AQ14" s="49">
        <v>280</v>
      </c>
      <c r="AR14" s="49">
        <v>310</v>
      </c>
      <c r="AS14" s="49"/>
      <c r="AT14" s="49"/>
      <c r="AU14" s="49">
        <v>340</v>
      </c>
      <c r="AV14" s="49">
        <v>440</v>
      </c>
      <c r="AW14" s="48" t="s">
        <v>78</v>
      </c>
      <c r="AX14" s="48">
        <v>200</v>
      </c>
      <c r="AY14" s="48">
        <v>190</v>
      </c>
      <c r="AZ14" s="48">
        <v>140</v>
      </c>
      <c r="BA14" s="48">
        <v>90</v>
      </c>
      <c r="BB14" s="48"/>
      <c r="BC14" s="48"/>
      <c r="BD14" s="48">
        <v>40</v>
      </c>
      <c r="BE14" s="49">
        <v>5</v>
      </c>
      <c r="BF14" s="49">
        <v>15</v>
      </c>
      <c r="BG14" s="49">
        <v>75</v>
      </c>
      <c r="BH14" s="49">
        <v>60</v>
      </c>
      <c r="BI14" s="49"/>
      <c r="BJ14" s="49"/>
      <c r="BK14" s="49">
        <v>30</v>
      </c>
      <c r="BL14" s="48">
        <v>45</v>
      </c>
      <c r="BM14" s="48">
        <v>45</v>
      </c>
      <c r="BN14" s="48">
        <v>45</v>
      </c>
      <c r="BO14" s="48">
        <v>45</v>
      </c>
      <c r="BP14" s="48"/>
      <c r="BQ14" s="48"/>
      <c r="BR14" s="48">
        <v>45</v>
      </c>
      <c r="BS14" s="48">
        <v>460</v>
      </c>
      <c r="BT14" s="49" t="s">
        <v>67</v>
      </c>
      <c r="BU14" s="49">
        <v>385</v>
      </c>
      <c r="BV14" s="49">
        <v>0</v>
      </c>
      <c r="BW14" s="49">
        <v>385</v>
      </c>
      <c r="BX14" s="49">
        <v>400</v>
      </c>
      <c r="BY14" s="49"/>
      <c r="BZ14" s="49"/>
      <c r="CA14" s="49"/>
      <c r="CB14" s="49">
        <v>400</v>
      </c>
      <c r="CC14" s="49">
        <v>265</v>
      </c>
      <c r="CD14" s="48" t="s">
        <v>78</v>
      </c>
      <c r="CE14" s="48">
        <v>600</v>
      </c>
      <c r="CF14" s="48">
        <v>515</v>
      </c>
      <c r="CG14" s="48">
        <v>445</v>
      </c>
      <c r="CH14" s="48"/>
      <c r="CI14" s="48"/>
      <c r="CJ14" s="48"/>
      <c r="CK14" s="48">
        <v>440</v>
      </c>
    </row>
    <row r="15" spans="1:94" s="52" customFormat="1" x14ac:dyDescent="0.35">
      <c r="A15" s="50" t="s">
        <v>274</v>
      </c>
      <c r="B15" s="51" t="s">
        <v>280</v>
      </c>
      <c r="C15" s="51" t="s">
        <v>290</v>
      </c>
      <c r="D15" s="51">
        <v>6</v>
      </c>
      <c r="E15" s="50">
        <v>7</v>
      </c>
      <c r="F15" s="50" t="s">
        <v>67</v>
      </c>
      <c r="G15" s="50">
        <v>275</v>
      </c>
      <c r="H15" s="50">
        <v>0</v>
      </c>
      <c r="I15" s="50">
        <v>275</v>
      </c>
      <c r="J15" s="50">
        <v>290</v>
      </c>
      <c r="K15" s="50">
        <v>304</v>
      </c>
      <c r="L15" s="50"/>
      <c r="M15" s="50"/>
      <c r="N15" s="50">
        <v>325</v>
      </c>
      <c r="O15" s="50">
        <v>410</v>
      </c>
      <c r="P15" s="50" t="s">
        <v>78</v>
      </c>
      <c r="Q15" s="50">
        <v>250</v>
      </c>
      <c r="R15" s="50">
        <v>250</v>
      </c>
      <c r="S15" s="50">
        <v>200</v>
      </c>
      <c r="T15" s="50">
        <v>145</v>
      </c>
      <c r="U15" s="50"/>
      <c r="V15" s="50"/>
      <c r="W15" s="50">
        <v>102</v>
      </c>
      <c r="X15" s="50">
        <v>5</v>
      </c>
      <c r="Y15" s="50">
        <v>15</v>
      </c>
      <c r="Z15" s="50">
        <v>80</v>
      </c>
      <c r="AA15" s="50">
        <v>60</v>
      </c>
      <c r="AB15" s="50"/>
      <c r="AC15" s="50"/>
      <c r="AD15" s="50">
        <v>25</v>
      </c>
      <c r="AE15" s="50">
        <v>45</v>
      </c>
      <c r="AF15" s="50">
        <v>45</v>
      </c>
      <c r="AG15" s="50">
        <v>45</v>
      </c>
      <c r="AH15" s="50">
        <v>45</v>
      </c>
      <c r="AI15" s="50"/>
      <c r="AJ15" s="50"/>
      <c r="AK15" s="50">
        <v>45</v>
      </c>
      <c r="AL15" s="50">
        <v>440</v>
      </c>
      <c r="AM15" s="50" t="s">
        <v>67</v>
      </c>
      <c r="AN15" s="50">
        <v>275</v>
      </c>
      <c r="AO15" s="50">
        <v>0</v>
      </c>
      <c r="AP15" s="50">
        <v>275</v>
      </c>
      <c r="AQ15" s="50">
        <v>285</v>
      </c>
      <c r="AR15" s="50">
        <v>305</v>
      </c>
      <c r="AS15" s="50"/>
      <c r="AT15" s="50"/>
      <c r="AU15" s="50">
        <v>330</v>
      </c>
      <c r="AV15" s="50">
        <v>440</v>
      </c>
      <c r="AW15" s="50" t="s">
        <v>78</v>
      </c>
      <c r="AX15" s="50">
        <v>195</v>
      </c>
      <c r="AY15" s="50">
        <v>195</v>
      </c>
      <c r="AZ15" s="50">
        <v>147</v>
      </c>
      <c r="BA15" s="50">
        <v>90</v>
      </c>
      <c r="BB15" s="50"/>
      <c r="BC15" s="50"/>
      <c r="BD15" s="50">
        <v>45</v>
      </c>
      <c r="BE15" s="50">
        <v>5</v>
      </c>
      <c r="BF15" s="50">
        <v>15</v>
      </c>
      <c r="BG15" s="50">
        <v>80</v>
      </c>
      <c r="BH15" s="50">
        <v>60</v>
      </c>
      <c r="BI15" s="50"/>
      <c r="BJ15" s="50"/>
      <c r="BK15" s="50">
        <v>25</v>
      </c>
      <c r="BL15" s="50">
        <v>45</v>
      </c>
      <c r="BM15" s="50">
        <v>45</v>
      </c>
      <c r="BN15" s="50">
        <v>45</v>
      </c>
      <c r="BO15" s="50">
        <v>45</v>
      </c>
      <c r="BP15" s="50"/>
      <c r="BQ15" s="50"/>
      <c r="BR15" s="50">
        <v>45</v>
      </c>
      <c r="BS15" s="50">
        <v>465</v>
      </c>
      <c r="BT15" s="50" t="s">
        <v>67</v>
      </c>
      <c r="BU15" s="50">
        <v>380</v>
      </c>
      <c r="BV15" s="50">
        <v>0</v>
      </c>
      <c r="BW15" s="50">
        <v>380</v>
      </c>
      <c r="BX15" s="50">
        <v>410</v>
      </c>
      <c r="BY15" s="50"/>
      <c r="BZ15" s="50"/>
      <c r="CA15" s="50"/>
      <c r="CB15" s="50">
        <v>410</v>
      </c>
      <c r="CC15" s="50">
        <v>290</v>
      </c>
      <c r="CD15" s="50" t="s">
        <v>78</v>
      </c>
      <c r="CE15" s="50">
        <v>575</v>
      </c>
      <c r="CF15" s="50">
        <v>525</v>
      </c>
      <c r="CG15" s="50">
        <v>470</v>
      </c>
      <c r="CH15" s="50"/>
      <c r="CI15" s="50"/>
      <c r="CJ15" s="50"/>
      <c r="CK15" s="50">
        <v>443</v>
      </c>
    </row>
    <row r="16" spans="1:94" x14ac:dyDescent="0.35">
      <c r="A16" s="45" t="s">
        <v>274</v>
      </c>
      <c r="B16" s="46" t="s">
        <v>321</v>
      </c>
      <c r="C16" s="46" t="s">
        <v>309</v>
      </c>
      <c r="D16" s="47">
        <v>6</v>
      </c>
      <c r="E16" s="48">
        <v>1</v>
      </c>
      <c r="F16" s="49" t="s">
        <v>67</v>
      </c>
      <c r="G16" s="49">
        <v>292</v>
      </c>
      <c r="H16" s="49">
        <v>0</v>
      </c>
      <c r="I16" s="49">
        <v>292</v>
      </c>
      <c r="J16" s="49">
        <v>295</v>
      </c>
      <c r="K16" s="49">
        <v>288</v>
      </c>
      <c r="L16" s="49">
        <v>300</v>
      </c>
      <c r="M16" s="49"/>
      <c r="N16" s="49">
        <v>305</v>
      </c>
      <c r="O16" s="49">
        <v>540</v>
      </c>
      <c r="P16" s="48" t="s">
        <v>78</v>
      </c>
      <c r="Q16" s="48">
        <v>195</v>
      </c>
      <c r="R16" s="48">
        <v>200</v>
      </c>
      <c r="S16" s="48">
        <v>167</v>
      </c>
      <c r="T16" s="48">
        <v>135</v>
      </c>
      <c r="U16" s="48">
        <v>105</v>
      </c>
      <c r="V16" s="48"/>
      <c r="W16" s="48">
        <v>85</v>
      </c>
      <c r="X16" s="49">
        <v>60</v>
      </c>
      <c r="Y16" s="49">
        <v>85</v>
      </c>
      <c r="Z16" s="49">
        <v>90</v>
      </c>
      <c r="AA16" s="49">
        <v>40</v>
      </c>
      <c r="AB16" s="49">
        <v>70</v>
      </c>
      <c r="AC16" s="49"/>
      <c r="AD16" s="49">
        <v>60</v>
      </c>
      <c r="AE16" s="48">
        <v>105</v>
      </c>
      <c r="AF16" s="48">
        <v>105</v>
      </c>
      <c r="AG16" s="48">
        <v>100</v>
      </c>
      <c r="AH16" s="48">
        <v>100</v>
      </c>
      <c r="AI16" s="48">
        <v>105</v>
      </c>
      <c r="AJ16" s="48"/>
      <c r="AK16" s="48">
        <v>105</v>
      </c>
      <c r="AL16" s="48">
        <v>650</v>
      </c>
      <c r="AM16" s="49" t="s">
        <v>67</v>
      </c>
      <c r="AN16" s="49">
        <v>335</v>
      </c>
      <c r="AO16" s="49">
        <v>0</v>
      </c>
      <c r="AP16" s="49">
        <v>335</v>
      </c>
      <c r="AQ16" s="49">
        <v>325</v>
      </c>
      <c r="AR16" s="49">
        <v>320</v>
      </c>
      <c r="AS16" s="49">
        <v>320</v>
      </c>
      <c r="AT16" s="49"/>
      <c r="AU16" s="49">
        <v>320</v>
      </c>
      <c r="AV16" s="49">
        <v>640</v>
      </c>
      <c r="AW16" s="48" t="s">
        <v>78</v>
      </c>
      <c r="AX16" s="48">
        <v>80</v>
      </c>
      <c r="AY16" s="48">
        <v>80</v>
      </c>
      <c r="AZ16" s="48">
        <v>55</v>
      </c>
      <c r="BA16" s="48">
        <v>25</v>
      </c>
      <c r="BB16" s="48">
        <v>0</v>
      </c>
      <c r="BC16" s="48"/>
      <c r="BD16" s="48">
        <v>-25</v>
      </c>
      <c r="BE16" s="49">
        <v>60</v>
      </c>
      <c r="BF16" s="49">
        <v>85</v>
      </c>
      <c r="BG16" s="49">
        <v>90</v>
      </c>
      <c r="BH16" s="49">
        <v>40</v>
      </c>
      <c r="BI16" s="49">
        <v>70</v>
      </c>
      <c r="BJ16" s="49"/>
      <c r="BK16" s="49">
        <v>60</v>
      </c>
      <c r="BL16" s="48">
        <v>105</v>
      </c>
      <c r="BM16" s="48">
        <v>105</v>
      </c>
      <c r="BN16" s="48">
        <v>100</v>
      </c>
      <c r="BO16" s="48">
        <v>100</v>
      </c>
      <c r="BP16" s="48">
        <v>105</v>
      </c>
      <c r="BQ16" s="48"/>
      <c r="BR16" s="48">
        <v>105</v>
      </c>
      <c r="BS16" s="48">
        <v>650</v>
      </c>
      <c r="BT16" s="49" t="s">
        <v>67</v>
      </c>
      <c r="BU16" s="49">
        <v>405</v>
      </c>
      <c r="BV16" s="49">
        <v>0</v>
      </c>
      <c r="BW16" s="49">
        <v>405</v>
      </c>
      <c r="BX16" s="49">
        <v>410</v>
      </c>
      <c r="BY16" s="49">
        <v>415</v>
      </c>
      <c r="BZ16" s="49">
        <v>415</v>
      </c>
      <c r="CA16" s="49">
        <v>425</v>
      </c>
      <c r="CB16" s="49">
        <v>425</v>
      </c>
      <c r="CC16" s="49">
        <v>630</v>
      </c>
      <c r="CD16" s="48" t="s">
        <v>78</v>
      </c>
      <c r="CE16" s="48">
        <v>490</v>
      </c>
      <c r="CF16" s="48">
        <v>490</v>
      </c>
      <c r="CG16" s="48">
        <v>460</v>
      </c>
      <c r="CH16" s="48">
        <v>420</v>
      </c>
      <c r="CI16" s="48">
        <v>385</v>
      </c>
      <c r="CJ16" s="48">
        <v>350</v>
      </c>
      <c r="CK16" s="48">
        <v>350</v>
      </c>
    </row>
    <row r="17" spans="1:90" s="52" customFormat="1" x14ac:dyDescent="0.35">
      <c r="A17" s="50" t="s">
        <v>274</v>
      </c>
      <c r="B17" s="51" t="s">
        <v>284</v>
      </c>
      <c r="C17" s="51" t="s">
        <v>294</v>
      </c>
      <c r="D17" s="51">
        <v>6</v>
      </c>
      <c r="E17" s="50">
        <v>2</v>
      </c>
      <c r="F17" s="50" t="s">
        <v>67</v>
      </c>
      <c r="G17" s="50">
        <v>295</v>
      </c>
      <c r="H17" s="50">
        <v>0</v>
      </c>
      <c r="I17" s="50">
        <v>295</v>
      </c>
      <c r="J17" s="50">
        <v>292</v>
      </c>
      <c r="K17" s="50">
        <v>300</v>
      </c>
      <c r="L17" s="50">
        <v>315</v>
      </c>
      <c r="M17" s="50"/>
      <c r="N17" s="50">
        <v>335</v>
      </c>
      <c r="O17" s="50">
        <v>550</v>
      </c>
      <c r="P17" s="50" t="s">
        <v>78</v>
      </c>
      <c r="Q17" s="50">
        <v>250</v>
      </c>
      <c r="R17" s="50">
        <v>250</v>
      </c>
      <c r="S17" s="50">
        <v>205</v>
      </c>
      <c r="T17" s="50">
        <v>155</v>
      </c>
      <c r="U17" s="50">
        <v>95</v>
      </c>
      <c r="V17" s="50"/>
      <c r="W17" s="50">
        <v>53</v>
      </c>
      <c r="X17" s="50">
        <v>20</v>
      </c>
      <c r="Y17" s="50">
        <v>55</v>
      </c>
      <c r="Z17" s="50">
        <v>85</v>
      </c>
      <c r="AA17" s="50">
        <v>30</v>
      </c>
      <c r="AB17" s="50">
        <v>60</v>
      </c>
      <c r="AC17" s="50"/>
      <c r="AD17" s="50">
        <v>15</v>
      </c>
      <c r="AE17" s="50">
        <v>82</v>
      </c>
      <c r="AF17" s="50">
        <v>80</v>
      </c>
      <c r="AG17" s="50">
        <v>95</v>
      </c>
      <c r="AH17" s="50">
        <v>115</v>
      </c>
      <c r="AI17" s="50">
        <v>95</v>
      </c>
      <c r="AJ17" s="50"/>
      <c r="AK17" s="50">
        <v>85</v>
      </c>
      <c r="AL17" s="50">
        <v>620</v>
      </c>
      <c r="AM17" s="50" t="s">
        <v>67</v>
      </c>
      <c r="AN17" s="50">
        <v>325</v>
      </c>
      <c r="AO17" s="50">
        <v>0</v>
      </c>
      <c r="AP17" s="50">
        <v>325</v>
      </c>
      <c r="AQ17" s="50">
        <v>327</v>
      </c>
      <c r="AR17" s="50">
        <v>330</v>
      </c>
      <c r="AS17" s="50">
        <v>327</v>
      </c>
      <c r="AT17" s="50"/>
      <c r="AU17" s="50">
        <v>360</v>
      </c>
      <c r="AV17" s="50">
        <v>550</v>
      </c>
      <c r="AW17" s="50" t="s">
        <v>78</v>
      </c>
      <c r="AX17" s="50">
        <v>160</v>
      </c>
      <c r="AY17" s="50">
        <v>160</v>
      </c>
      <c r="AZ17" s="50">
        <v>110</v>
      </c>
      <c r="BA17" s="50">
        <v>45</v>
      </c>
      <c r="BB17" s="50">
        <v>0</v>
      </c>
      <c r="BC17" s="50"/>
      <c r="BD17" s="50">
        <v>-40</v>
      </c>
      <c r="BE17" s="50">
        <v>20</v>
      </c>
      <c r="BF17" s="50">
        <v>55</v>
      </c>
      <c r="BG17" s="50">
        <v>85</v>
      </c>
      <c r="BH17" s="50">
        <v>30</v>
      </c>
      <c r="BI17" s="50">
        <v>60</v>
      </c>
      <c r="BJ17" s="50"/>
      <c r="BK17" s="50">
        <v>15</v>
      </c>
      <c r="BL17" s="50">
        <v>82</v>
      </c>
      <c r="BM17" s="50">
        <v>80</v>
      </c>
      <c r="BN17" s="50">
        <v>95</v>
      </c>
      <c r="BO17" s="50">
        <v>115</v>
      </c>
      <c r="BP17" s="50">
        <v>95</v>
      </c>
      <c r="BQ17" s="50"/>
      <c r="BR17" s="50">
        <v>85</v>
      </c>
      <c r="BS17" s="50">
        <v>580</v>
      </c>
      <c r="BT17" s="50" t="s">
        <v>67</v>
      </c>
      <c r="BU17" s="50">
        <v>410</v>
      </c>
      <c r="BV17" s="50">
        <v>0</v>
      </c>
      <c r="BW17" s="50">
        <v>410</v>
      </c>
      <c r="BX17" s="50">
        <v>405</v>
      </c>
      <c r="BY17" s="50">
        <v>410</v>
      </c>
      <c r="BZ17" s="50">
        <v>410</v>
      </c>
      <c r="CA17" s="50">
        <v>410</v>
      </c>
      <c r="CB17" s="50">
        <v>410</v>
      </c>
      <c r="CC17" s="50">
        <v>610</v>
      </c>
      <c r="CD17" s="50" t="s">
        <v>78</v>
      </c>
      <c r="CE17" s="50">
        <v>510</v>
      </c>
      <c r="CF17" s="50">
        <v>497</v>
      </c>
      <c r="CG17" s="50">
        <v>450</v>
      </c>
      <c r="CH17" s="50">
        <v>400</v>
      </c>
      <c r="CI17" s="50">
        <v>360</v>
      </c>
      <c r="CJ17" s="50">
        <v>305</v>
      </c>
      <c r="CK17" s="50">
        <v>305</v>
      </c>
    </row>
    <row r="18" spans="1:90" x14ac:dyDescent="0.35">
      <c r="A18" s="45" t="s">
        <v>274</v>
      </c>
      <c r="B18" s="45" t="s">
        <v>281</v>
      </c>
      <c r="C18" s="45" t="s">
        <v>291</v>
      </c>
      <c r="D18" s="46">
        <v>6</v>
      </c>
      <c r="E18" s="45">
        <v>1</v>
      </c>
      <c r="F18" s="49" t="s">
        <v>67</v>
      </c>
      <c r="G18" s="49">
        <v>310</v>
      </c>
      <c r="H18" s="49">
        <v>0</v>
      </c>
      <c r="I18" s="49">
        <v>310</v>
      </c>
      <c r="J18" s="49">
        <v>313</v>
      </c>
      <c r="K18" s="49"/>
      <c r="L18" s="49"/>
      <c r="M18" s="49"/>
      <c r="N18" s="49">
        <v>327</v>
      </c>
      <c r="O18" s="49">
        <v>240</v>
      </c>
      <c r="P18" s="45" t="s">
        <v>78</v>
      </c>
      <c r="Q18" s="45">
        <v>165</v>
      </c>
      <c r="R18" s="45">
        <v>167</v>
      </c>
      <c r="S18" s="45">
        <v>135</v>
      </c>
      <c r="T18" s="45"/>
      <c r="U18" s="45"/>
      <c r="V18" s="45"/>
      <c r="W18" s="45">
        <v>110</v>
      </c>
      <c r="X18" s="49">
        <v>50</v>
      </c>
      <c r="Y18" s="49">
        <v>65</v>
      </c>
      <c r="Z18" s="49">
        <v>70</v>
      </c>
      <c r="AA18" s="49"/>
      <c r="AB18" s="49"/>
      <c r="AC18" s="49"/>
      <c r="AD18" s="49">
        <v>65</v>
      </c>
      <c r="AE18" s="45">
        <v>50</v>
      </c>
      <c r="AF18" s="45">
        <v>50</v>
      </c>
      <c r="AG18" s="45">
        <v>55</v>
      </c>
      <c r="AH18" s="45"/>
      <c r="AI18" s="45"/>
      <c r="AJ18" s="45"/>
      <c r="AK18" s="45">
        <v>55</v>
      </c>
      <c r="AL18" s="45">
        <v>290</v>
      </c>
      <c r="AM18" s="49" t="s">
        <v>67</v>
      </c>
      <c r="AN18" s="49">
        <v>315</v>
      </c>
      <c r="AO18" s="49">
        <v>0</v>
      </c>
      <c r="AP18" s="49">
        <v>315</v>
      </c>
      <c r="AQ18" s="49">
        <v>325</v>
      </c>
      <c r="AR18" s="49"/>
      <c r="AS18" s="49"/>
      <c r="AT18" s="49"/>
      <c r="AU18" s="49">
        <v>330</v>
      </c>
      <c r="AV18" s="49">
        <v>235</v>
      </c>
      <c r="AW18" s="45" t="s">
        <v>78</v>
      </c>
      <c r="AX18" s="45">
        <v>110</v>
      </c>
      <c r="AY18" s="45">
        <v>110</v>
      </c>
      <c r="AZ18" s="45">
        <v>70</v>
      </c>
      <c r="BA18" s="45"/>
      <c r="BB18" s="45"/>
      <c r="BC18" s="45"/>
      <c r="BD18" s="45">
        <v>45</v>
      </c>
      <c r="BE18" s="49">
        <v>50</v>
      </c>
      <c r="BF18" s="49">
        <v>65</v>
      </c>
      <c r="BG18" s="49">
        <v>70</v>
      </c>
      <c r="BH18" s="49"/>
      <c r="BI18" s="49"/>
      <c r="BJ18" s="49"/>
      <c r="BK18" s="49">
        <v>65</v>
      </c>
      <c r="BL18" s="45">
        <v>50</v>
      </c>
      <c r="BM18" s="45">
        <v>50</v>
      </c>
      <c r="BN18" s="45">
        <v>55</v>
      </c>
      <c r="BO18" s="45"/>
      <c r="BP18" s="45"/>
      <c r="BQ18" s="45"/>
      <c r="BR18" s="45">
        <v>55</v>
      </c>
      <c r="BS18" s="45">
        <v>260</v>
      </c>
      <c r="BT18" s="49" t="s">
        <v>67</v>
      </c>
      <c r="BU18" s="49">
        <v>380</v>
      </c>
      <c r="BV18" s="49">
        <v>0</v>
      </c>
      <c r="BW18" s="49">
        <v>380</v>
      </c>
      <c r="BX18" s="49">
        <v>405</v>
      </c>
      <c r="BY18" s="49">
        <v>422</v>
      </c>
      <c r="BZ18" s="49">
        <v>425</v>
      </c>
      <c r="CA18" s="49"/>
      <c r="CB18" s="49">
        <v>430</v>
      </c>
      <c r="CC18" s="49">
        <v>585</v>
      </c>
      <c r="CD18" s="45" t="s">
        <v>78</v>
      </c>
      <c r="CE18" s="45">
        <v>540</v>
      </c>
      <c r="CF18" s="45">
        <v>525</v>
      </c>
      <c r="CG18" s="45">
        <v>490</v>
      </c>
      <c r="CH18" s="45">
        <v>445</v>
      </c>
      <c r="CI18" s="45">
        <v>395</v>
      </c>
      <c r="CJ18" s="45"/>
      <c r="CK18" s="45">
        <v>355</v>
      </c>
    </row>
    <row r="19" spans="1:90" s="52" customFormat="1" x14ac:dyDescent="0.35">
      <c r="A19" s="50" t="s">
        <v>274</v>
      </c>
      <c r="B19" s="50" t="s">
        <v>277</v>
      </c>
      <c r="C19" s="50" t="s">
        <v>285</v>
      </c>
      <c r="D19" s="51">
        <v>6</v>
      </c>
      <c r="E19" s="50">
        <v>1</v>
      </c>
      <c r="F19" s="50" t="s">
        <v>67</v>
      </c>
      <c r="G19" s="50">
        <v>293</v>
      </c>
      <c r="H19" s="50">
        <v>0</v>
      </c>
      <c r="I19" s="50">
        <v>293</v>
      </c>
      <c r="J19" s="50">
        <v>285</v>
      </c>
      <c r="K19" s="50">
        <v>270</v>
      </c>
      <c r="L19" s="50">
        <v>270</v>
      </c>
      <c r="M19" s="50">
        <v>275</v>
      </c>
      <c r="N19" s="50">
        <v>330</v>
      </c>
      <c r="O19" s="50">
        <v>650</v>
      </c>
      <c r="P19" s="50" t="s">
        <v>78</v>
      </c>
      <c r="Q19" s="50">
        <v>205</v>
      </c>
      <c r="R19" s="50">
        <v>205</v>
      </c>
      <c r="S19" s="50">
        <v>170</v>
      </c>
      <c r="T19" s="50">
        <v>135</v>
      </c>
      <c r="U19" s="50">
        <v>110</v>
      </c>
      <c r="V19" s="50">
        <v>66</v>
      </c>
      <c r="W19" s="50">
        <v>66</v>
      </c>
      <c r="X19" s="50">
        <v>25</v>
      </c>
      <c r="Y19" s="50">
        <v>100</v>
      </c>
      <c r="Z19" s="50">
        <v>105</v>
      </c>
      <c r="AA19" s="50">
        <v>103</v>
      </c>
      <c r="AB19" s="50">
        <v>90</v>
      </c>
      <c r="AC19" s="50">
        <v>80</v>
      </c>
      <c r="AD19" s="50">
        <v>25</v>
      </c>
      <c r="AE19" s="50">
        <v>70</v>
      </c>
      <c r="AF19" s="50">
        <v>70</v>
      </c>
      <c r="AG19" s="50">
        <v>70</v>
      </c>
      <c r="AH19" s="50">
        <v>70</v>
      </c>
      <c r="AI19" s="50">
        <v>70</v>
      </c>
      <c r="AJ19" s="50">
        <v>70</v>
      </c>
      <c r="AK19" s="50">
        <v>70</v>
      </c>
      <c r="AL19" s="50">
        <v>730</v>
      </c>
      <c r="AM19" s="50" t="s">
        <v>67</v>
      </c>
      <c r="AN19" s="50">
        <v>300</v>
      </c>
      <c r="AO19" s="50">
        <v>0</v>
      </c>
      <c r="AP19" s="50">
        <v>300</v>
      </c>
      <c r="AQ19" s="50">
        <v>292</v>
      </c>
      <c r="AR19" s="50">
        <v>290</v>
      </c>
      <c r="AS19" s="50">
        <v>290</v>
      </c>
      <c r="AT19" s="50">
        <v>295</v>
      </c>
      <c r="AU19" s="50">
        <v>350</v>
      </c>
      <c r="AV19" s="50">
        <v>650</v>
      </c>
      <c r="AW19" s="50" t="s">
        <v>78</v>
      </c>
      <c r="AX19" s="50">
        <v>125</v>
      </c>
      <c r="AY19" s="50">
        <v>125</v>
      </c>
      <c r="AZ19" s="50">
        <v>95</v>
      </c>
      <c r="BA19" s="50">
        <v>60</v>
      </c>
      <c r="BB19" s="50">
        <v>26</v>
      </c>
      <c r="BC19" s="50">
        <v>0</v>
      </c>
      <c r="BD19" s="50">
        <v>-15</v>
      </c>
      <c r="BE19" s="50">
        <v>25</v>
      </c>
      <c r="BF19" s="50">
        <v>100</v>
      </c>
      <c r="BG19" s="50">
        <v>105</v>
      </c>
      <c r="BH19" s="50">
        <v>103</v>
      </c>
      <c r="BI19" s="50">
        <v>90</v>
      </c>
      <c r="BJ19" s="50">
        <v>80</v>
      </c>
      <c r="BK19" s="50">
        <v>25</v>
      </c>
      <c r="BL19" s="50">
        <v>70</v>
      </c>
      <c r="BM19" s="50">
        <v>70</v>
      </c>
      <c r="BN19" s="50">
        <v>70</v>
      </c>
      <c r="BO19" s="50">
        <v>70</v>
      </c>
      <c r="BP19" s="50">
        <v>70</v>
      </c>
      <c r="BQ19" s="50">
        <v>70</v>
      </c>
      <c r="BR19" s="50">
        <v>70</v>
      </c>
      <c r="BS19" s="50">
        <v>730</v>
      </c>
      <c r="BT19" s="50" t="s">
        <v>67</v>
      </c>
      <c r="BU19" s="50">
        <v>413</v>
      </c>
      <c r="BV19" s="50">
        <v>0</v>
      </c>
      <c r="BW19" s="50">
        <v>413</v>
      </c>
      <c r="BX19" s="50">
        <v>400</v>
      </c>
      <c r="BY19" s="50">
        <v>395</v>
      </c>
      <c r="BZ19" s="50">
        <v>383</v>
      </c>
      <c r="CA19" s="50">
        <v>385</v>
      </c>
      <c r="CB19" s="50">
        <v>390</v>
      </c>
      <c r="CC19" s="50">
        <v>770</v>
      </c>
      <c r="CD19" s="50" t="s">
        <v>78</v>
      </c>
      <c r="CE19" s="50">
        <v>460</v>
      </c>
      <c r="CF19" s="50">
        <v>455</v>
      </c>
      <c r="CG19" s="50">
        <v>405</v>
      </c>
      <c r="CH19" s="50">
        <v>365</v>
      </c>
      <c r="CI19" s="50">
        <v>320</v>
      </c>
      <c r="CJ19" s="50">
        <v>300</v>
      </c>
      <c r="CK19" s="50">
        <v>225</v>
      </c>
    </row>
    <row r="20" spans="1:90" s="55" customFormat="1" ht="15" thickBot="1" x14ac:dyDescent="0.4">
      <c r="A20" s="53" t="s">
        <v>274</v>
      </c>
      <c r="B20" s="53" t="s">
        <v>277</v>
      </c>
      <c r="C20" s="53" t="s">
        <v>287</v>
      </c>
      <c r="D20" s="53">
        <v>6</v>
      </c>
      <c r="E20" s="53">
        <v>1</v>
      </c>
      <c r="F20" s="54" t="s">
        <v>67</v>
      </c>
      <c r="G20" s="54">
        <v>305</v>
      </c>
      <c r="H20" s="54">
        <v>0</v>
      </c>
      <c r="I20" s="54">
        <v>305</v>
      </c>
      <c r="J20" s="54">
        <v>300</v>
      </c>
      <c r="K20" s="54">
        <v>302</v>
      </c>
      <c r="L20" s="54"/>
      <c r="M20" s="54"/>
      <c r="N20" s="54">
        <v>356</v>
      </c>
      <c r="O20" s="54">
        <v>484</v>
      </c>
      <c r="P20" s="53" t="s">
        <v>78</v>
      </c>
      <c r="Q20" s="53" t="s">
        <v>326</v>
      </c>
      <c r="R20" s="53">
        <v>196</v>
      </c>
      <c r="S20" s="53">
        <v>155</v>
      </c>
      <c r="T20" s="53">
        <v>131</v>
      </c>
      <c r="U20" s="53"/>
      <c r="V20" s="53"/>
      <c r="W20" s="53">
        <v>109</v>
      </c>
      <c r="X20" s="54">
        <v>30</v>
      </c>
      <c r="Y20" s="54">
        <v>95</v>
      </c>
      <c r="Z20" s="54">
        <v>96</v>
      </c>
      <c r="AA20" s="54">
        <v>87</v>
      </c>
      <c r="AB20" s="54"/>
      <c r="AC20" s="54"/>
      <c r="AD20" s="54">
        <v>20</v>
      </c>
      <c r="AE20" s="53">
        <v>65</v>
      </c>
      <c r="AF20" s="53">
        <v>65</v>
      </c>
      <c r="AG20" s="53">
        <v>65</v>
      </c>
      <c r="AH20" s="53">
        <v>65</v>
      </c>
      <c r="AI20" s="53"/>
      <c r="AJ20" s="53"/>
      <c r="AK20" s="53">
        <v>69</v>
      </c>
      <c r="AL20" s="53">
        <v>565</v>
      </c>
      <c r="AM20" s="54" t="s">
        <v>67</v>
      </c>
      <c r="AN20" s="54">
        <v>315</v>
      </c>
      <c r="AO20" s="54">
        <v>0</v>
      </c>
      <c r="AP20" s="54">
        <v>315</v>
      </c>
      <c r="AQ20" s="54">
        <v>305</v>
      </c>
      <c r="AR20" s="54">
        <v>310</v>
      </c>
      <c r="AS20" s="54"/>
      <c r="AT20" s="54"/>
      <c r="AU20" s="54">
        <v>361</v>
      </c>
      <c r="AV20" s="54">
        <v>455</v>
      </c>
      <c r="AW20" s="53" t="s">
        <v>78</v>
      </c>
      <c r="AX20" s="53">
        <v>150</v>
      </c>
      <c r="AY20" s="53">
        <v>135</v>
      </c>
      <c r="AZ20" s="53">
        <v>110</v>
      </c>
      <c r="BA20" s="53">
        <v>52</v>
      </c>
      <c r="BB20" s="53"/>
      <c r="BC20" s="53"/>
      <c r="BD20" s="53">
        <v>29</v>
      </c>
      <c r="BE20" s="54">
        <v>30</v>
      </c>
      <c r="BF20" s="54">
        <v>95</v>
      </c>
      <c r="BG20" s="54">
        <v>96</v>
      </c>
      <c r="BH20" s="54">
        <v>87</v>
      </c>
      <c r="BI20" s="54"/>
      <c r="BJ20" s="54"/>
      <c r="BK20" s="54">
        <v>20</v>
      </c>
      <c r="BL20" s="53">
        <v>65</v>
      </c>
      <c r="BM20" s="53">
        <v>65</v>
      </c>
      <c r="BN20" s="53">
        <v>65</v>
      </c>
      <c r="BO20" s="53">
        <v>65</v>
      </c>
      <c r="BP20" s="53"/>
      <c r="BQ20" s="53"/>
      <c r="BR20" s="53">
        <v>69</v>
      </c>
      <c r="BS20" s="53">
        <v>565</v>
      </c>
      <c r="BT20" s="54" t="s">
        <v>67</v>
      </c>
      <c r="BU20" s="54">
        <v>424</v>
      </c>
      <c r="BV20" s="54">
        <v>70</v>
      </c>
      <c r="BW20" s="54"/>
      <c r="BX20" s="54">
        <v>419</v>
      </c>
      <c r="BY20" s="54">
        <v>411</v>
      </c>
      <c r="BZ20" s="54">
        <v>430</v>
      </c>
      <c r="CA20" s="54"/>
      <c r="CB20" s="54">
        <v>429</v>
      </c>
      <c r="CC20" s="54">
        <v>495</v>
      </c>
      <c r="CD20" s="53" t="s">
        <v>78</v>
      </c>
      <c r="CE20" s="53">
        <v>426</v>
      </c>
      <c r="CF20" s="53"/>
      <c r="CG20" s="53">
        <v>403</v>
      </c>
      <c r="CH20" s="53">
        <v>350</v>
      </c>
      <c r="CI20" s="53">
        <v>299</v>
      </c>
      <c r="CJ20" s="53"/>
      <c r="CK20" s="53">
        <v>280</v>
      </c>
    </row>
    <row r="21" spans="1:90" s="52" customFormat="1" x14ac:dyDescent="0.35">
      <c r="A21" s="56" t="s">
        <v>275</v>
      </c>
      <c r="B21" s="56" t="s">
        <v>350</v>
      </c>
      <c r="C21" s="56" t="s">
        <v>354</v>
      </c>
      <c r="D21" s="57">
        <v>4</v>
      </c>
      <c r="E21" s="56">
        <v>0.4</v>
      </c>
      <c r="F21" s="56" t="s">
        <v>73</v>
      </c>
      <c r="G21" s="56">
        <v>306</v>
      </c>
      <c r="H21" s="56">
        <v>0</v>
      </c>
      <c r="I21" s="56">
        <v>306</v>
      </c>
      <c r="J21" s="56">
        <v>315</v>
      </c>
      <c r="K21" s="56">
        <v>330</v>
      </c>
      <c r="L21" s="56"/>
      <c r="M21" s="56"/>
      <c r="N21" s="56">
        <v>330</v>
      </c>
      <c r="O21" s="56">
        <v>306</v>
      </c>
      <c r="P21" s="56" t="s">
        <v>78</v>
      </c>
      <c r="Q21" s="56">
        <v>122</v>
      </c>
      <c r="R21" s="56">
        <v>122</v>
      </c>
      <c r="S21" s="56">
        <v>174</v>
      </c>
      <c r="T21" s="56">
        <v>136</v>
      </c>
      <c r="U21" s="56"/>
      <c r="V21" s="56"/>
      <c r="W21" s="56">
        <v>136</v>
      </c>
      <c r="X21" s="56">
        <v>62</v>
      </c>
      <c r="Y21" s="56">
        <v>62</v>
      </c>
      <c r="Z21" s="56">
        <v>58</v>
      </c>
      <c r="AA21" s="56">
        <v>32</v>
      </c>
      <c r="AB21" s="56"/>
      <c r="AC21" s="56"/>
      <c r="AD21" s="56">
        <v>32</v>
      </c>
      <c r="AE21" s="56">
        <v>109</v>
      </c>
      <c r="AF21" s="56">
        <v>109</v>
      </c>
      <c r="AG21" s="56">
        <v>158</v>
      </c>
      <c r="AH21" s="56">
        <v>136</v>
      </c>
      <c r="AI21" s="56"/>
      <c r="AJ21" s="56"/>
      <c r="AK21" s="56">
        <v>136</v>
      </c>
      <c r="AL21" s="56">
        <v>405</v>
      </c>
      <c r="AM21" s="56" t="s">
        <v>73</v>
      </c>
      <c r="AN21" s="56"/>
      <c r="AO21" s="56">
        <v>305</v>
      </c>
      <c r="AP21" s="56">
        <v>305</v>
      </c>
      <c r="AQ21" s="56">
        <v>307</v>
      </c>
      <c r="AR21" s="56">
        <v>318</v>
      </c>
      <c r="AS21" s="56"/>
      <c r="AT21" s="56"/>
      <c r="AU21" s="56">
        <v>324</v>
      </c>
      <c r="AV21" s="56">
        <v>326</v>
      </c>
      <c r="AW21" s="56" t="s">
        <v>78</v>
      </c>
      <c r="AX21" s="56">
        <v>13</v>
      </c>
      <c r="AY21" s="56">
        <v>13</v>
      </c>
      <c r="AZ21" s="56">
        <v>16</v>
      </c>
      <c r="BA21" s="56">
        <v>0</v>
      </c>
      <c r="BB21" s="56"/>
      <c r="BC21" s="56"/>
      <c r="BD21" s="56">
        <v>0</v>
      </c>
      <c r="BE21" s="56">
        <v>0</v>
      </c>
      <c r="BF21" s="56">
        <v>0</v>
      </c>
      <c r="BG21" s="56">
        <v>0</v>
      </c>
      <c r="BH21" s="56">
        <v>0</v>
      </c>
      <c r="BI21" s="56"/>
      <c r="BJ21" s="56"/>
      <c r="BK21" s="56">
        <v>0</v>
      </c>
      <c r="BL21" s="56">
        <v>109</v>
      </c>
      <c r="BM21" s="56">
        <v>109</v>
      </c>
      <c r="BN21" s="56">
        <v>158</v>
      </c>
      <c r="BO21" s="56">
        <v>136</v>
      </c>
      <c r="BP21" s="56"/>
      <c r="BQ21" s="56"/>
      <c r="BR21" s="56">
        <v>136</v>
      </c>
      <c r="BS21" s="56">
        <v>343</v>
      </c>
      <c r="BT21" s="56" t="s">
        <v>73</v>
      </c>
      <c r="BU21" s="56">
        <v>297</v>
      </c>
      <c r="BV21" s="56">
        <v>0</v>
      </c>
      <c r="BW21" s="56">
        <v>297</v>
      </c>
      <c r="BX21" s="56">
        <v>315</v>
      </c>
      <c r="BY21" s="56"/>
      <c r="BZ21" s="56"/>
      <c r="CA21" s="56"/>
      <c r="CB21" s="56">
        <v>324</v>
      </c>
      <c r="CC21" s="56">
        <v>268</v>
      </c>
      <c r="CD21" s="56" t="s">
        <v>78</v>
      </c>
      <c r="CE21" s="56">
        <v>557</v>
      </c>
      <c r="CF21" s="56">
        <v>523</v>
      </c>
      <c r="CG21" s="56">
        <v>486</v>
      </c>
      <c r="CH21" s="56"/>
      <c r="CI21" s="56"/>
      <c r="CJ21" s="56"/>
      <c r="CK21" s="56">
        <v>442</v>
      </c>
    </row>
    <row r="22" spans="1:90" x14ac:dyDescent="0.35">
      <c r="A22" s="45" t="s">
        <v>275</v>
      </c>
      <c r="B22" s="45" t="s">
        <v>351</v>
      </c>
      <c r="C22" s="45" t="s">
        <v>355</v>
      </c>
      <c r="D22" s="47">
        <v>6</v>
      </c>
      <c r="E22" s="48">
        <v>5.3</v>
      </c>
      <c r="F22" s="49" t="s">
        <v>67</v>
      </c>
      <c r="G22" s="49">
        <v>328</v>
      </c>
      <c r="H22" s="49">
        <v>0</v>
      </c>
      <c r="I22" s="49">
        <v>328</v>
      </c>
      <c r="J22" s="49">
        <v>331</v>
      </c>
      <c r="K22" s="49"/>
      <c r="L22" s="49"/>
      <c r="M22" s="49"/>
      <c r="N22" s="49">
        <v>339</v>
      </c>
      <c r="O22" s="49">
        <v>250</v>
      </c>
      <c r="P22" s="48" t="s">
        <v>78</v>
      </c>
      <c r="Q22" s="48">
        <v>224</v>
      </c>
      <c r="R22" s="48">
        <v>224</v>
      </c>
      <c r="S22" s="48">
        <v>194</v>
      </c>
      <c r="T22" s="48"/>
      <c r="U22" s="48"/>
      <c r="V22" s="48"/>
      <c r="W22" s="48">
        <v>151</v>
      </c>
      <c r="X22" s="49">
        <v>61</v>
      </c>
      <c r="Y22" s="49">
        <v>61</v>
      </c>
      <c r="Z22" s="49">
        <v>60</v>
      </c>
      <c r="AA22" s="49"/>
      <c r="AB22" s="49"/>
      <c r="AC22" s="49"/>
      <c r="AD22" s="49">
        <v>48</v>
      </c>
      <c r="AE22" s="48">
        <v>98</v>
      </c>
      <c r="AF22" s="48">
        <v>98</v>
      </c>
      <c r="AG22" s="48">
        <v>91</v>
      </c>
      <c r="AH22" s="48"/>
      <c r="AI22" s="48"/>
      <c r="AJ22" s="48"/>
      <c r="AK22" s="48">
        <v>70</v>
      </c>
      <c r="AL22" s="48">
        <v>314</v>
      </c>
      <c r="AM22" s="49" t="s">
        <v>67</v>
      </c>
      <c r="AN22" s="49">
        <v>328</v>
      </c>
      <c r="AO22" s="49">
        <v>250</v>
      </c>
      <c r="AP22" s="49">
        <v>328</v>
      </c>
      <c r="AQ22" s="49">
        <v>331</v>
      </c>
      <c r="AR22" s="49"/>
      <c r="AS22" s="49"/>
      <c r="AT22" s="49"/>
      <c r="AU22" s="49">
        <v>339</v>
      </c>
      <c r="AV22" s="49">
        <v>250</v>
      </c>
      <c r="AW22" s="48" t="s">
        <v>78</v>
      </c>
      <c r="AX22" s="48">
        <v>126</v>
      </c>
      <c r="AY22" s="48">
        <v>126</v>
      </c>
      <c r="AZ22" s="48">
        <v>103</v>
      </c>
      <c r="BA22" s="48"/>
      <c r="BB22" s="48"/>
      <c r="BC22" s="48"/>
      <c r="BD22" s="48">
        <v>81</v>
      </c>
      <c r="BE22" s="49">
        <v>61</v>
      </c>
      <c r="BF22" s="49">
        <v>61</v>
      </c>
      <c r="BG22" s="49">
        <v>60</v>
      </c>
      <c r="BH22" s="49"/>
      <c r="BI22" s="49"/>
      <c r="BJ22" s="49"/>
      <c r="BK22" s="49">
        <v>48</v>
      </c>
      <c r="BL22" s="48">
        <v>98</v>
      </c>
      <c r="BM22" s="48">
        <v>98</v>
      </c>
      <c r="BN22" s="48">
        <v>91</v>
      </c>
      <c r="BO22" s="48"/>
      <c r="BP22" s="48"/>
      <c r="BQ22" s="48"/>
      <c r="BR22" s="48">
        <v>70</v>
      </c>
      <c r="BS22" s="48">
        <v>242</v>
      </c>
      <c r="BT22" s="49" t="s">
        <v>67</v>
      </c>
      <c r="BU22" s="49">
        <v>363</v>
      </c>
      <c r="BV22" s="49">
        <v>0</v>
      </c>
      <c r="BW22" s="49">
        <v>363</v>
      </c>
      <c r="BX22" s="49">
        <v>363</v>
      </c>
      <c r="BY22" s="49">
        <v>371</v>
      </c>
      <c r="BZ22" s="49"/>
      <c r="CA22" s="49"/>
      <c r="CB22" s="49">
        <v>370</v>
      </c>
      <c r="CC22" s="49">
        <v>380</v>
      </c>
      <c r="CD22" s="48" t="s">
        <v>78</v>
      </c>
      <c r="CE22" s="48">
        <v>556</v>
      </c>
      <c r="CF22" s="48">
        <v>556</v>
      </c>
      <c r="CG22" s="48">
        <v>473</v>
      </c>
      <c r="CH22" s="48">
        <v>424</v>
      </c>
      <c r="CI22" s="48"/>
      <c r="CJ22" s="48"/>
      <c r="CK22" s="48">
        <v>397</v>
      </c>
    </row>
    <row r="23" spans="1:90" s="52" customFormat="1" x14ac:dyDescent="0.35">
      <c r="A23" s="50" t="s">
        <v>275</v>
      </c>
      <c r="B23" s="50" t="s">
        <v>321</v>
      </c>
      <c r="C23" s="50" t="s">
        <v>356</v>
      </c>
      <c r="D23" s="51">
        <v>6</v>
      </c>
      <c r="E23" s="50">
        <v>0.4</v>
      </c>
      <c r="F23" s="50" t="s">
        <v>67</v>
      </c>
      <c r="G23" s="50">
        <v>300</v>
      </c>
      <c r="H23" s="50">
        <v>0</v>
      </c>
      <c r="I23" s="50">
        <v>300</v>
      </c>
      <c r="J23" s="50">
        <v>294</v>
      </c>
      <c r="K23" s="50">
        <v>300</v>
      </c>
      <c r="L23" s="50">
        <v>298</v>
      </c>
      <c r="M23" s="50"/>
      <c r="N23" s="50">
        <v>361</v>
      </c>
      <c r="O23" s="50">
        <v>594</v>
      </c>
      <c r="P23" s="50" t="s">
        <v>78</v>
      </c>
      <c r="Q23" s="50">
        <v>154</v>
      </c>
      <c r="R23" s="50">
        <v>154</v>
      </c>
      <c r="S23" s="50">
        <v>129</v>
      </c>
      <c r="T23" s="50">
        <v>124</v>
      </c>
      <c r="U23" s="50">
        <v>135</v>
      </c>
      <c r="V23" s="50"/>
      <c r="W23" s="50">
        <v>123</v>
      </c>
      <c r="X23" s="50">
        <v>58</v>
      </c>
      <c r="Y23" s="50">
        <v>58</v>
      </c>
      <c r="Z23" s="50">
        <v>78</v>
      </c>
      <c r="AA23" s="50">
        <v>84</v>
      </c>
      <c r="AB23" s="50">
        <v>69</v>
      </c>
      <c r="AC23" s="50"/>
      <c r="AD23" s="50">
        <v>0</v>
      </c>
      <c r="AE23" s="50">
        <v>41</v>
      </c>
      <c r="AF23" s="50">
        <v>41</v>
      </c>
      <c r="AG23" s="50">
        <v>38</v>
      </c>
      <c r="AH23" s="50">
        <v>39</v>
      </c>
      <c r="AI23" s="50">
        <v>46</v>
      </c>
      <c r="AJ23" s="50"/>
      <c r="AK23" s="50">
        <v>47</v>
      </c>
      <c r="AL23" s="50">
        <v>563</v>
      </c>
      <c r="AM23" s="50" t="s">
        <v>67</v>
      </c>
      <c r="AN23" s="50">
        <v>301</v>
      </c>
      <c r="AO23" s="50">
        <v>0</v>
      </c>
      <c r="AP23" s="50">
        <v>301</v>
      </c>
      <c r="AQ23" s="50">
        <v>301</v>
      </c>
      <c r="AR23" s="50">
        <v>306</v>
      </c>
      <c r="AS23" s="50">
        <v>301</v>
      </c>
      <c r="AT23" s="50">
        <v>362</v>
      </c>
      <c r="AU23" s="50">
        <v>362</v>
      </c>
      <c r="AV23" s="50">
        <v>600</v>
      </c>
      <c r="AW23" s="50" t="s">
        <v>381</v>
      </c>
      <c r="AX23" s="50">
        <v>113</v>
      </c>
      <c r="AY23" s="50">
        <v>113</v>
      </c>
      <c r="AZ23" s="50">
        <v>91</v>
      </c>
      <c r="BA23" s="50">
        <v>85</v>
      </c>
      <c r="BB23" s="50">
        <v>89</v>
      </c>
      <c r="BC23" s="50">
        <v>76</v>
      </c>
      <c r="BD23" s="50">
        <v>76</v>
      </c>
      <c r="BE23" s="50">
        <v>0</v>
      </c>
      <c r="BF23" s="50">
        <v>22</v>
      </c>
      <c r="BG23" s="50">
        <v>16</v>
      </c>
      <c r="BH23" s="50">
        <v>44</v>
      </c>
      <c r="BI23" s="50">
        <v>29</v>
      </c>
      <c r="BJ23" s="50">
        <v>0</v>
      </c>
      <c r="BK23" s="50">
        <v>0</v>
      </c>
      <c r="BL23" s="50">
        <v>41</v>
      </c>
      <c r="BM23" s="50">
        <v>41</v>
      </c>
      <c r="BN23" s="50">
        <v>38</v>
      </c>
      <c r="BO23" s="50">
        <v>39</v>
      </c>
      <c r="BP23" s="50">
        <v>46</v>
      </c>
      <c r="BQ23" s="50"/>
      <c r="BR23" s="50">
        <v>47</v>
      </c>
      <c r="BS23" s="50">
        <v>530</v>
      </c>
      <c r="BT23" s="50" t="s">
        <v>67</v>
      </c>
      <c r="BU23" s="50">
        <v>382</v>
      </c>
      <c r="BV23" s="50">
        <v>0</v>
      </c>
      <c r="BW23" s="50">
        <v>396</v>
      </c>
      <c r="BX23" s="50">
        <v>403</v>
      </c>
      <c r="BY23" s="50">
        <v>411</v>
      </c>
      <c r="BZ23" s="50">
        <v>421</v>
      </c>
      <c r="CA23" s="50"/>
      <c r="CB23" s="50">
        <v>423</v>
      </c>
      <c r="CC23" s="50">
        <v>588</v>
      </c>
      <c r="CD23" s="50" t="s">
        <v>78</v>
      </c>
      <c r="CE23" s="50">
        <v>571</v>
      </c>
      <c r="CF23" s="50">
        <v>518</v>
      </c>
      <c r="CG23" s="50">
        <v>482</v>
      </c>
      <c r="CH23" s="50">
        <v>440</v>
      </c>
      <c r="CI23" s="50">
        <v>399</v>
      </c>
      <c r="CJ23" s="50"/>
      <c r="CK23" s="50">
        <v>371</v>
      </c>
    </row>
    <row r="24" spans="1:90" x14ac:dyDescent="0.35">
      <c r="A24" s="45" t="s">
        <v>275</v>
      </c>
      <c r="B24" s="45" t="s">
        <v>352</v>
      </c>
      <c r="C24" s="45" t="s">
        <v>357</v>
      </c>
      <c r="D24" s="47">
        <v>6</v>
      </c>
      <c r="E24" s="48">
        <v>1.6</v>
      </c>
      <c r="F24" s="49" t="s">
        <v>67</v>
      </c>
      <c r="G24" s="49">
        <v>224</v>
      </c>
      <c r="H24" s="49">
        <v>0</v>
      </c>
      <c r="I24" s="49">
        <v>224</v>
      </c>
      <c r="J24" s="49">
        <v>308</v>
      </c>
      <c r="K24" s="49">
        <v>305</v>
      </c>
      <c r="L24" s="49"/>
      <c r="M24" s="49"/>
      <c r="N24" s="49">
        <v>311</v>
      </c>
      <c r="O24" s="49">
        <v>445</v>
      </c>
      <c r="P24" s="48" t="s">
        <v>78</v>
      </c>
      <c r="Q24" s="48">
        <v>234</v>
      </c>
      <c r="R24" s="48">
        <v>234</v>
      </c>
      <c r="S24" s="48">
        <v>209</v>
      </c>
      <c r="T24" s="48">
        <v>173</v>
      </c>
      <c r="U24" s="48"/>
      <c r="V24" s="48"/>
      <c r="W24" s="48">
        <v>144</v>
      </c>
      <c r="X24" s="49">
        <v>47</v>
      </c>
      <c r="Y24" s="49">
        <v>47</v>
      </c>
      <c r="Z24" s="49">
        <v>72</v>
      </c>
      <c r="AA24" s="49">
        <v>78</v>
      </c>
      <c r="AB24" s="49"/>
      <c r="AC24" s="49"/>
      <c r="AD24" s="49">
        <v>62</v>
      </c>
      <c r="AE24" s="48">
        <v>66</v>
      </c>
      <c r="AF24" s="48">
        <v>66</v>
      </c>
      <c r="AG24" s="48">
        <v>62</v>
      </c>
      <c r="AH24" s="48">
        <v>69</v>
      </c>
      <c r="AI24" s="48"/>
      <c r="AJ24" s="48"/>
      <c r="AK24" s="48">
        <v>81</v>
      </c>
      <c r="AL24" s="48">
        <v>550</v>
      </c>
      <c r="AM24" s="49" t="s">
        <v>67</v>
      </c>
      <c r="AN24" s="49">
        <v>314</v>
      </c>
      <c r="AO24" s="49">
        <v>0</v>
      </c>
      <c r="AP24" s="49">
        <v>314</v>
      </c>
      <c r="AQ24" s="49">
        <v>313</v>
      </c>
      <c r="AR24" s="49">
        <v>313</v>
      </c>
      <c r="AS24" s="49"/>
      <c r="AT24" s="49"/>
      <c r="AU24" s="49">
        <v>326</v>
      </c>
      <c r="AV24" s="49">
        <v>445</v>
      </c>
      <c r="AW24" s="48" t="s">
        <v>78</v>
      </c>
      <c r="AX24" s="48">
        <v>168</v>
      </c>
      <c r="AY24" s="48">
        <v>168</v>
      </c>
      <c r="AZ24" s="48">
        <v>147</v>
      </c>
      <c r="BA24" s="48">
        <v>104</v>
      </c>
      <c r="BB24" s="48"/>
      <c r="BC24" s="48"/>
      <c r="BD24" s="48">
        <v>63</v>
      </c>
      <c r="BE24" s="49">
        <v>0</v>
      </c>
      <c r="BF24" s="49">
        <v>0</v>
      </c>
      <c r="BG24" s="49">
        <v>0</v>
      </c>
      <c r="BH24" s="49">
        <v>25</v>
      </c>
      <c r="BI24" s="49"/>
      <c r="BJ24" s="49"/>
      <c r="BK24" s="49">
        <v>27</v>
      </c>
      <c r="BL24" s="48">
        <v>66</v>
      </c>
      <c r="BM24" s="48">
        <v>66</v>
      </c>
      <c r="BN24" s="48">
        <v>62</v>
      </c>
      <c r="BO24" s="48">
        <v>69</v>
      </c>
      <c r="BP24" s="48"/>
      <c r="BQ24" s="48"/>
      <c r="BR24" s="48">
        <v>81</v>
      </c>
      <c r="BS24" s="48">
        <v>561</v>
      </c>
      <c r="BT24" s="49" t="s">
        <v>67</v>
      </c>
      <c r="BU24" s="49">
        <v>368</v>
      </c>
      <c r="BV24" s="49">
        <v>0</v>
      </c>
      <c r="BW24" s="49">
        <v>368</v>
      </c>
      <c r="BX24" s="49">
        <v>375</v>
      </c>
      <c r="BY24" s="49">
        <v>376</v>
      </c>
      <c r="BZ24" s="49"/>
      <c r="CA24" s="49"/>
      <c r="CB24" s="49">
        <v>370</v>
      </c>
      <c r="CC24" s="49">
        <v>445</v>
      </c>
      <c r="CD24" s="48" t="s">
        <v>78</v>
      </c>
      <c r="CE24" s="48">
        <v>503</v>
      </c>
      <c r="CF24" s="48">
        <v>503</v>
      </c>
      <c r="CG24" s="48">
        <v>477</v>
      </c>
      <c r="CH24" s="48">
        <v>432</v>
      </c>
      <c r="CI24" s="48"/>
      <c r="CJ24" s="48"/>
      <c r="CK24" s="48">
        <v>392</v>
      </c>
    </row>
    <row r="25" spans="1:90" s="52" customFormat="1" ht="15" thickBot="1" x14ac:dyDescent="0.4">
      <c r="A25" s="58" t="s">
        <v>275</v>
      </c>
      <c r="B25" s="58" t="s">
        <v>353</v>
      </c>
      <c r="C25" s="58" t="s">
        <v>364</v>
      </c>
      <c r="D25" s="58">
        <v>6</v>
      </c>
      <c r="E25" s="58">
        <v>6</v>
      </c>
      <c r="F25" s="58" t="s">
        <v>67</v>
      </c>
      <c r="G25" s="58">
        <v>294</v>
      </c>
      <c r="H25" s="58">
        <v>0</v>
      </c>
      <c r="I25" s="58">
        <v>294</v>
      </c>
      <c r="J25" s="58">
        <v>311</v>
      </c>
      <c r="K25" s="58">
        <v>330</v>
      </c>
      <c r="L25" s="58"/>
      <c r="M25" s="58"/>
      <c r="N25" s="58">
        <v>334</v>
      </c>
      <c r="O25" s="58">
        <v>324</v>
      </c>
      <c r="P25" s="58" t="s">
        <v>78</v>
      </c>
      <c r="Q25" s="58">
        <v>286</v>
      </c>
      <c r="R25" s="58">
        <v>309</v>
      </c>
      <c r="S25" s="58">
        <v>265</v>
      </c>
      <c r="T25" s="58">
        <v>196</v>
      </c>
      <c r="U25" s="58"/>
      <c r="V25" s="58"/>
      <c r="W25" s="58">
        <v>166</v>
      </c>
      <c r="X25" s="58">
        <v>82</v>
      </c>
      <c r="Y25" s="58">
        <v>82</v>
      </c>
      <c r="Z25" s="58">
        <v>80</v>
      </c>
      <c r="AA25" s="58">
        <v>75</v>
      </c>
      <c r="AB25" s="58"/>
      <c r="AC25" s="58"/>
      <c r="AD25" s="58">
        <v>61</v>
      </c>
      <c r="AE25" s="58">
        <v>27</v>
      </c>
      <c r="AF25" s="58">
        <v>56</v>
      </c>
      <c r="AG25" s="58">
        <v>61</v>
      </c>
      <c r="AH25" s="58">
        <v>5</v>
      </c>
      <c r="AI25" s="58"/>
      <c r="AJ25" s="58"/>
      <c r="AK25" s="58">
        <v>45</v>
      </c>
      <c r="AL25" s="58">
        <v>561</v>
      </c>
      <c r="AM25" s="58" t="s">
        <v>67</v>
      </c>
      <c r="AN25" s="58"/>
      <c r="AO25" s="58">
        <v>31</v>
      </c>
      <c r="AP25" s="58">
        <v>323</v>
      </c>
      <c r="AQ25" s="58">
        <v>320</v>
      </c>
      <c r="AR25" s="58">
        <v>334</v>
      </c>
      <c r="AS25" s="58"/>
      <c r="AT25" s="58"/>
      <c r="AU25" s="58">
        <v>336</v>
      </c>
      <c r="AV25" s="58">
        <v>112</v>
      </c>
      <c r="AW25" s="58" t="s">
        <v>78</v>
      </c>
      <c r="AX25" s="58">
        <v>259</v>
      </c>
      <c r="AY25" s="58">
        <v>253</v>
      </c>
      <c r="AZ25" s="58">
        <v>204</v>
      </c>
      <c r="BA25" s="58">
        <v>146</v>
      </c>
      <c r="BB25" s="58"/>
      <c r="BC25" s="58"/>
      <c r="BD25" s="58">
        <v>121</v>
      </c>
      <c r="BE25" s="58">
        <v>0</v>
      </c>
      <c r="BF25" s="58">
        <v>0</v>
      </c>
      <c r="BG25" s="58">
        <v>74</v>
      </c>
      <c r="BH25" s="58">
        <v>73</v>
      </c>
      <c r="BI25" s="58"/>
      <c r="BJ25" s="58"/>
      <c r="BK25" s="58">
        <v>0</v>
      </c>
      <c r="BL25" s="58">
        <v>27</v>
      </c>
      <c r="BM25" s="58">
        <v>58</v>
      </c>
      <c r="BN25" s="58">
        <v>61</v>
      </c>
      <c r="BO25" s="58">
        <v>5</v>
      </c>
      <c r="BP25" s="58"/>
      <c r="BQ25" s="58"/>
      <c r="BR25" s="58">
        <v>45</v>
      </c>
      <c r="BS25" s="58">
        <v>546</v>
      </c>
      <c r="BT25" s="58" t="s">
        <v>67</v>
      </c>
      <c r="BU25" s="58">
        <v>355</v>
      </c>
      <c r="BV25" s="58">
        <v>0</v>
      </c>
      <c r="BW25" s="58">
        <v>355</v>
      </c>
      <c r="BX25" s="58">
        <v>357</v>
      </c>
      <c r="BY25" s="58">
        <v>352</v>
      </c>
      <c r="BZ25" s="58"/>
      <c r="CA25" s="58"/>
      <c r="CB25" s="58">
        <v>354</v>
      </c>
      <c r="CC25" s="58">
        <v>112</v>
      </c>
      <c r="CD25" s="58" t="s">
        <v>78</v>
      </c>
      <c r="CE25" s="58">
        <v>553</v>
      </c>
      <c r="CF25" s="58">
        <v>529</v>
      </c>
      <c r="CG25" s="58">
        <v>475</v>
      </c>
      <c r="CH25" s="58">
        <v>334</v>
      </c>
      <c r="CI25" s="58"/>
      <c r="CJ25" s="58"/>
      <c r="CK25" s="58">
        <v>385</v>
      </c>
    </row>
    <row r="26" spans="1:90" x14ac:dyDescent="0.35">
      <c r="A26" s="59" t="s">
        <v>276</v>
      </c>
      <c r="B26" s="59" t="s">
        <v>350</v>
      </c>
      <c r="C26" s="59" t="s">
        <v>371</v>
      </c>
      <c r="D26" s="60">
        <v>6</v>
      </c>
      <c r="E26" s="61">
        <v>0</v>
      </c>
      <c r="F26" s="62" t="s">
        <v>67</v>
      </c>
      <c r="G26" s="62"/>
      <c r="H26" s="62"/>
      <c r="I26" s="62"/>
      <c r="J26" s="62">
        <v>299</v>
      </c>
      <c r="K26" s="62">
        <v>301</v>
      </c>
      <c r="L26" s="62">
        <v>303</v>
      </c>
      <c r="M26" s="62"/>
      <c r="N26" s="62"/>
      <c r="O26" s="62"/>
      <c r="P26" s="61" t="s">
        <v>78</v>
      </c>
      <c r="Q26" s="61"/>
      <c r="R26" s="61"/>
      <c r="S26" s="61">
        <v>198</v>
      </c>
      <c r="T26" s="61">
        <v>152</v>
      </c>
      <c r="U26" s="61">
        <v>131</v>
      </c>
      <c r="V26" s="61"/>
      <c r="W26" s="61"/>
      <c r="X26" s="62"/>
      <c r="Y26" s="62"/>
      <c r="Z26" s="62">
        <v>64</v>
      </c>
      <c r="AA26" s="62">
        <v>62</v>
      </c>
      <c r="AB26" s="62">
        <v>52</v>
      </c>
      <c r="AC26" s="62"/>
      <c r="AD26" s="62"/>
      <c r="AE26" s="61"/>
      <c r="AF26" s="61"/>
      <c r="AG26" s="61">
        <v>128</v>
      </c>
      <c r="AH26" s="61">
        <v>53</v>
      </c>
      <c r="AI26" s="61">
        <v>50</v>
      </c>
      <c r="AJ26" s="61"/>
      <c r="AK26" s="61"/>
      <c r="AL26" s="61">
        <v>570</v>
      </c>
      <c r="AM26" s="62" t="s">
        <v>67</v>
      </c>
      <c r="AN26" s="62"/>
      <c r="AO26" s="62"/>
      <c r="AP26" s="62"/>
      <c r="AQ26" s="62">
        <v>358</v>
      </c>
      <c r="AR26" s="62">
        <v>295</v>
      </c>
      <c r="AS26" s="62">
        <v>295</v>
      </c>
      <c r="AT26" s="62"/>
      <c r="AU26" s="62"/>
      <c r="AV26" s="62"/>
      <c r="AW26" s="61" t="s">
        <v>79</v>
      </c>
      <c r="AX26" s="61"/>
      <c r="AY26" s="61"/>
      <c r="AZ26" s="61">
        <v>128</v>
      </c>
      <c r="BA26" s="61">
        <v>53</v>
      </c>
      <c r="BB26" s="61">
        <v>51</v>
      </c>
      <c r="BC26" s="61"/>
      <c r="BD26" s="61"/>
      <c r="BE26" s="62"/>
      <c r="BF26" s="62"/>
      <c r="BG26" s="62">
        <v>5</v>
      </c>
      <c r="BH26" s="62">
        <v>68</v>
      </c>
      <c r="BI26" s="62">
        <v>60</v>
      </c>
      <c r="BJ26" s="62"/>
      <c r="BK26" s="62"/>
      <c r="BL26" s="61"/>
      <c r="BM26" s="61"/>
      <c r="BN26" s="61">
        <v>128</v>
      </c>
      <c r="BO26" s="61">
        <v>53</v>
      </c>
      <c r="BP26" s="61">
        <v>50</v>
      </c>
      <c r="BQ26" s="61"/>
      <c r="BR26" s="61"/>
      <c r="BS26" s="61"/>
      <c r="BT26" s="62" t="s">
        <v>67</v>
      </c>
      <c r="BU26" s="62"/>
      <c r="BV26" s="62"/>
      <c r="BW26" s="62">
        <v>395</v>
      </c>
      <c r="BX26" s="62">
        <v>397</v>
      </c>
      <c r="BY26" s="62">
        <v>401</v>
      </c>
      <c r="BZ26" s="62">
        <v>403</v>
      </c>
      <c r="CA26" s="62"/>
      <c r="CB26" s="62"/>
      <c r="CC26" s="62"/>
      <c r="CD26" s="61" t="s">
        <v>78</v>
      </c>
      <c r="CE26" s="61"/>
      <c r="CF26" s="61">
        <v>544</v>
      </c>
      <c r="CG26" s="61">
        <v>506</v>
      </c>
      <c r="CH26" s="61">
        <v>473</v>
      </c>
      <c r="CI26" s="61">
        <v>430</v>
      </c>
      <c r="CJ26" s="61"/>
      <c r="CK26" s="61"/>
    </row>
    <row r="27" spans="1:90" s="52" customFormat="1" x14ac:dyDescent="0.35">
      <c r="A27" s="50" t="s">
        <v>276</v>
      </c>
      <c r="B27" s="50" t="s">
        <v>278</v>
      </c>
      <c r="C27" s="50" t="s">
        <v>370</v>
      </c>
      <c r="D27" s="51" t="s">
        <v>440</v>
      </c>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t="s">
        <v>67</v>
      </c>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t="s">
        <v>67</v>
      </c>
      <c r="BU27" s="50"/>
      <c r="BV27" s="50"/>
      <c r="BW27" s="50">
        <v>409</v>
      </c>
      <c r="BX27" s="50">
        <v>415</v>
      </c>
      <c r="BY27" s="50">
        <v>423</v>
      </c>
      <c r="BZ27" s="50"/>
      <c r="CA27" s="50"/>
      <c r="CB27" s="50"/>
      <c r="CC27" s="50"/>
      <c r="CD27" s="50" t="s">
        <v>78</v>
      </c>
      <c r="CE27" s="50"/>
      <c r="CF27" s="50">
        <v>331</v>
      </c>
      <c r="CG27" s="50">
        <v>326</v>
      </c>
      <c r="CH27" s="50">
        <v>274</v>
      </c>
      <c r="CI27" s="50"/>
      <c r="CJ27" s="50"/>
      <c r="CK27" s="50"/>
    </row>
    <row r="28" spans="1:90" x14ac:dyDescent="0.35">
      <c r="A28" s="45" t="s">
        <v>276</v>
      </c>
      <c r="B28" s="45" t="s">
        <v>329</v>
      </c>
      <c r="C28" s="45" t="s">
        <v>372</v>
      </c>
      <c r="D28" s="47">
        <v>6</v>
      </c>
      <c r="E28" s="48">
        <v>4</v>
      </c>
      <c r="F28" s="49" t="s">
        <v>67</v>
      </c>
      <c r="G28" s="49"/>
      <c r="H28" s="49"/>
      <c r="I28" s="49">
        <v>327</v>
      </c>
      <c r="J28" s="49">
        <v>311</v>
      </c>
      <c r="K28" s="49">
        <v>318</v>
      </c>
      <c r="L28" s="49"/>
      <c r="M28" s="49"/>
      <c r="N28" s="49"/>
      <c r="O28" s="49"/>
      <c r="P28" s="48" t="s">
        <v>78</v>
      </c>
      <c r="Q28" s="48"/>
      <c r="R28" s="48">
        <v>296</v>
      </c>
      <c r="S28" s="48">
        <v>246</v>
      </c>
      <c r="T28" s="48">
        <v>181</v>
      </c>
      <c r="U28" s="48"/>
      <c r="V28" s="48"/>
      <c r="W28" s="48"/>
      <c r="X28" s="49"/>
      <c r="Y28" s="49">
        <v>60</v>
      </c>
      <c r="Z28" s="49">
        <v>72</v>
      </c>
      <c r="AA28" s="49">
        <v>81</v>
      </c>
      <c r="AB28" s="49"/>
      <c r="AC28" s="49"/>
      <c r="AD28" s="49"/>
      <c r="AE28" s="48"/>
      <c r="AF28" s="48">
        <v>40</v>
      </c>
      <c r="AG28" s="48">
        <v>80</v>
      </c>
      <c r="AH28" s="48">
        <v>76</v>
      </c>
      <c r="AI28" s="48"/>
      <c r="AJ28" s="48"/>
      <c r="AK28" s="48"/>
      <c r="AL28" s="48">
        <v>400</v>
      </c>
      <c r="AM28" s="49" t="s">
        <v>67</v>
      </c>
      <c r="AN28" s="49"/>
      <c r="AO28" s="49"/>
      <c r="AP28" s="49">
        <v>321</v>
      </c>
      <c r="AQ28" s="49">
        <v>318</v>
      </c>
      <c r="AR28" s="49">
        <v>320</v>
      </c>
      <c r="AS28" s="49"/>
      <c r="AT28" s="49"/>
      <c r="AU28" s="49"/>
      <c r="AV28" s="49"/>
      <c r="AW28" s="48" t="s">
        <v>79</v>
      </c>
      <c r="AX28" s="48"/>
      <c r="AY28" s="48">
        <v>156</v>
      </c>
      <c r="AZ28" s="48">
        <v>166</v>
      </c>
      <c r="BA28" s="48">
        <v>105</v>
      </c>
      <c r="BB28" s="48"/>
      <c r="BC28" s="48"/>
      <c r="BD28" s="48"/>
      <c r="BE28" s="49"/>
      <c r="BF28" s="49">
        <v>9</v>
      </c>
      <c r="BG28" s="49">
        <v>79</v>
      </c>
      <c r="BH28" s="49">
        <v>87</v>
      </c>
      <c r="BI28" s="49"/>
      <c r="BJ28" s="49"/>
      <c r="BK28" s="49"/>
      <c r="BL28" s="48"/>
      <c r="BM28" s="48">
        <v>40</v>
      </c>
      <c r="BN28" s="48">
        <v>80</v>
      </c>
      <c r="BO28" s="48">
        <v>76</v>
      </c>
      <c r="BP28" s="48"/>
      <c r="BQ28" s="48"/>
      <c r="BR28" s="48"/>
      <c r="BS28" s="48"/>
      <c r="BT28" s="49" t="s">
        <v>67</v>
      </c>
      <c r="BU28" s="49"/>
      <c r="BV28" s="49"/>
      <c r="BW28" s="49">
        <v>402</v>
      </c>
      <c r="BX28" s="49">
        <v>394</v>
      </c>
      <c r="BY28" s="49">
        <v>396</v>
      </c>
      <c r="BZ28" s="49"/>
      <c r="CA28" s="49"/>
      <c r="CB28" s="49"/>
      <c r="CC28" s="49"/>
      <c r="CD28" s="48" t="s">
        <v>78</v>
      </c>
      <c r="CE28" s="48"/>
      <c r="CF28" s="48">
        <v>498</v>
      </c>
      <c r="CG28" s="48">
        <v>482</v>
      </c>
      <c r="CH28" s="48">
        <v>436</v>
      </c>
      <c r="CI28" s="48"/>
      <c r="CJ28" s="48"/>
      <c r="CK28" s="48"/>
    </row>
    <row r="29" spans="1:90" s="52" customFormat="1" x14ac:dyDescent="0.35">
      <c r="A29" s="50" t="s">
        <v>276</v>
      </c>
      <c r="B29" s="50" t="s">
        <v>280</v>
      </c>
      <c r="C29" s="50" t="s">
        <v>368</v>
      </c>
      <c r="D29" s="51">
        <v>6</v>
      </c>
      <c r="E29" s="50">
        <v>4.3</v>
      </c>
      <c r="F29" s="50" t="s">
        <v>67</v>
      </c>
      <c r="G29" s="50"/>
      <c r="H29" s="50"/>
      <c r="I29" s="50">
        <v>263</v>
      </c>
      <c r="J29" s="50">
        <v>281</v>
      </c>
      <c r="K29" s="50">
        <v>304</v>
      </c>
      <c r="L29" s="50"/>
      <c r="M29" s="50"/>
      <c r="N29" s="50"/>
      <c r="O29" s="50"/>
      <c r="P29" s="50" t="s">
        <v>78</v>
      </c>
      <c r="Q29" s="50"/>
      <c r="R29" s="50">
        <v>258</v>
      </c>
      <c r="S29" s="50">
        <v>210</v>
      </c>
      <c r="T29" s="50">
        <v>176</v>
      </c>
      <c r="U29" s="50"/>
      <c r="V29" s="50"/>
      <c r="W29" s="50"/>
      <c r="X29" s="50"/>
      <c r="Y29" s="50">
        <v>20</v>
      </c>
      <c r="Z29" s="50">
        <v>80</v>
      </c>
      <c r="AA29" s="50">
        <v>56</v>
      </c>
      <c r="AB29" s="50"/>
      <c r="AC29" s="50"/>
      <c r="AD29" s="50"/>
      <c r="AE29" s="50"/>
      <c r="AF29" s="50">
        <v>0</v>
      </c>
      <c r="AG29" s="50">
        <v>0</v>
      </c>
      <c r="AH29" s="50">
        <v>0</v>
      </c>
      <c r="AI29" s="50"/>
      <c r="AJ29" s="50"/>
      <c r="AK29" s="50"/>
      <c r="AL29" s="50">
        <v>660</v>
      </c>
      <c r="AM29" s="50"/>
      <c r="AN29" s="50"/>
      <c r="AO29" s="50"/>
      <c r="AP29" s="50">
        <v>263</v>
      </c>
      <c r="AQ29" s="50">
        <v>281</v>
      </c>
      <c r="AR29" s="50">
        <v>304</v>
      </c>
      <c r="AS29" s="50"/>
      <c r="AT29" s="50"/>
      <c r="AU29" s="50"/>
      <c r="AV29" s="50"/>
      <c r="AW29" s="50" t="s">
        <v>79</v>
      </c>
      <c r="AX29" s="50"/>
      <c r="AY29" s="50">
        <v>0</v>
      </c>
      <c r="AZ29" s="50">
        <v>0</v>
      </c>
      <c r="BA29" s="50">
        <v>0</v>
      </c>
      <c r="BB29" s="50"/>
      <c r="BC29" s="50"/>
      <c r="BD29" s="50"/>
      <c r="BE29" s="50"/>
      <c r="BF29" s="50">
        <v>0</v>
      </c>
      <c r="BG29" s="50">
        <v>0</v>
      </c>
      <c r="BH29" s="50">
        <v>0</v>
      </c>
      <c r="BI29" s="50"/>
      <c r="BJ29" s="50"/>
      <c r="BK29" s="50"/>
      <c r="BL29" s="50"/>
      <c r="BM29" s="50">
        <v>0</v>
      </c>
      <c r="BN29" s="50">
        <v>0</v>
      </c>
      <c r="BO29" s="50">
        <v>0</v>
      </c>
      <c r="BP29" s="50"/>
      <c r="BQ29" s="50"/>
      <c r="BR29" s="50"/>
      <c r="BS29" s="50"/>
      <c r="BT29" s="50" t="s">
        <v>67</v>
      </c>
      <c r="BU29" s="50"/>
      <c r="BV29" s="50"/>
      <c r="BW29" s="50">
        <v>383</v>
      </c>
      <c r="BX29" s="50">
        <v>404</v>
      </c>
      <c r="BY29" s="50"/>
      <c r="BZ29" s="50"/>
      <c r="CA29" s="50"/>
      <c r="CB29" s="50"/>
      <c r="CC29" s="50"/>
      <c r="CD29" s="50" t="s">
        <v>78</v>
      </c>
      <c r="CE29" s="50"/>
      <c r="CF29" s="50">
        <v>535</v>
      </c>
      <c r="CG29" s="50">
        <v>490</v>
      </c>
      <c r="CH29" s="50"/>
      <c r="CI29" s="50"/>
      <c r="CJ29" s="50"/>
      <c r="CK29" s="50"/>
      <c r="CL29" s="52" t="s">
        <v>419</v>
      </c>
    </row>
    <row r="30" spans="1:90" x14ac:dyDescent="0.35">
      <c r="A30" s="45" t="s">
        <v>276</v>
      </c>
      <c r="B30" s="45" t="s">
        <v>351</v>
      </c>
      <c r="C30" s="45" t="s">
        <v>367</v>
      </c>
      <c r="D30" s="47">
        <v>6</v>
      </c>
      <c r="E30" s="48">
        <v>0.8</v>
      </c>
      <c r="F30" s="49" t="s">
        <v>67</v>
      </c>
      <c r="G30" s="49"/>
      <c r="H30" s="49"/>
      <c r="I30" s="49"/>
      <c r="J30" s="49">
        <v>303</v>
      </c>
      <c r="K30" s="49">
        <v>302</v>
      </c>
      <c r="L30" s="49">
        <v>304</v>
      </c>
      <c r="M30" s="49"/>
      <c r="N30" s="49"/>
      <c r="O30" s="49"/>
      <c r="P30" s="48" t="s">
        <v>78</v>
      </c>
      <c r="Q30" s="48"/>
      <c r="R30" s="48"/>
      <c r="S30" s="48">
        <v>254</v>
      </c>
      <c r="T30" s="48">
        <v>182</v>
      </c>
      <c r="U30" s="48">
        <v>150</v>
      </c>
      <c r="V30" s="48"/>
      <c r="W30" s="48"/>
      <c r="X30" s="49"/>
      <c r="Y30" s="49"/>
      <c r="Z30" s="49">
        <v>70</v>
      </c>
      <c r="AA30" s="49">
        <v>76</v>
      </c>
      <c r="AB30" s="49">
        <v>65</v>
      </c>
      <c r="AC30" s="49"/>
      <c r="AD30" s="49"/>
      <c r="AE30" s="48"/>
      <c r="AF30" s="48"/>
      <c r="AG30" s="48">
        <v>80</v>
      </c>
      <c r="AH30" s="48">
        <v>80</v>
      </c>
      <c r="AI30" s="48">
        <v>80</v>
      </c>
      <c r="AJ30" s="48"/>
      <c r="AK30" s="48"/>
      <c r="AL30" s="48">
        <v>524</v>
      </c>
      <c r="AM30" s="49" t="s">
        <v>67</v>
      </c>
      <c r="AN30" s="49"/>
      <c r="AO30" s="49"/>
      <c r="AP30" s="49"/>
      <c r="AQ30" s="49">
        <v>263</v>
      </c>
      <c r="AR30" s="49">
        <v>255</v>
      </c>
      <c r="AS30" s="49">
        <v>253</v>
      </c>
      <c r="AT30" s="49"/>
      <c r="AU30" s="49"/>
      <c r="AV30" s="49"/>
      <c r="AW30" s="48" t="s">
        <v>79</v>
      </c>
      <c r="AX30" s="48"/>
      <c r="AY30" s="48"/>
      <c r="AZ30" s="48">
        <v>174</v>
      </c>
      <c r="BA30" s="48">
        <v>102</v>
      </c>
      <c r="BB30" s="48">
        <v>70</v>
      </c>
      <c r="BC30" s="48"/>
      <c r="BD30" s="48"/>
      <c r="BE30" s="49"/>
      <c r="BF30" s="49"/>
      <c r="BG30" s="49">
        <v>40</v>
      </c>
      <c r="BH30" s="49">
        <v>47</v>
      </c>
      <c r="BI30" s="49">
        <v>51</v>
      </c>
      <c r="BJ30" s="49"/>
      <c r="BK30" s="49"/>
      <c r="BL30" s="48"/>
      <c r="BM30" s="48"/>
      <c r="BN30" s="48">
        <v>70</v>
      </c>
      <c r="BO30" s="48">
        <v>76</v>
      </c>
      <c r="BP30" s="48">
        <v>65</v>
      </c>
      <c r="BQ30" s="48"/>
      <c r="BR30" s="48"/>
      <c r="BS30" s="48">
        <v>392</v>
      </c>
      <c r="BT30" s="49" t="s">
        <v>67</v>
      </c>
      <c r="BU30" s="49"/>
      <c r="BV30" s="49"/>
      <c r="BW30" s="49">
        <v>398</v>
      </c>
      <c r="BX30" s="49">
        <v>402</v>
      </c>
      <c r="BY30" s="49">
        <v>402</v>
      </c>
      <c r="BZ30" s="49">
        <v>401</v>
      </c>
      <c r="CA30" s="49"/>
      <c r="CB30" s="49"/>
      <c r="CC30" s="49"/>
      <c r="CD30" s="48" t="s">
        <v>78</v>
      </c>
      <c r="CE30" s="48"/>
      <c r="CF30" s="48">
        <v>496</v>
      </c>
      <c r="CG30" s="48">
        <v>450</v>
      </c>
      <c r="CH30" s="48">
        <v>420</v>
      </c>
      <c r="CI30" s="48">
        <v>381</v>
      </c>
      <c r="CJ30" s="48"/>
      <c r="CK30" s="48"/>
    </row>
    <row r="31" spans="1:90" s="52" customFormat="1" ht="15" thickBot="1" x14ac:dyDescent="0.4">
      <c r="A31" s="58" t="s">
        <v>276</v>
      </c>
      <c r="B31" s="58" t="s">
        <v>365</v>
      </c>
      <c r="C31" s="58" t="s">
        <v>366</v>
      </c>
      <c r="D31" s="58">
        <v>6</v>
      </c>
      <c r="E31" s="58"/>
      <c r="F31" s="58" t="s">
        <v>67</v>
      </c>
      <c r="G31" s="58"/>
      <c r="H31" s="58"/>
      <c r="I31" s="58">
        <v>177</v>
      </c>
      <c r="J31" s="58">
        <v>280</v>
      </c>
      <c r="K31" s="58">
        <v>286</v>
      </c>
      <c r="L31" s="58">
        <v>319</v>
      </c>
      <c r="M31" s="58"/>
      <c r="N31" s="58"/>
      <c r="O31" s="58"/>
      <c r="P31" s="58" t="s">
        <v>78</v>
      </c>
      <c r="Q31" s="58"/>
      <c r="R31" s="58">
        <v>270</v>
      </c>
      <c r="S31" s="58">
        <v>230</v>
      </c>
      <c r="T31" s="58">
        <v>190</v>
      </c>
      <c r="U31" s="58">
        <v>111</v>
      </c>
      <c r="V31" s="58"/>
      <c r="W31" s="58"/>
      <c r="X31" s="58"/>
      <c r="Y31" s="58">
        <v>80</v>
      </c>
      <c r="Z31" s="58">
        <v>90</v>
      </c>
      <c r="AA31" s="58">
        <v>90</v>
      </c>
      <c r="AB31" s="58">
        <v>60</v>
      </c>
      <c r="AC31" s="58"/>
      <c r="AD31" s="58"/>
      <c r="AE31" s="58"/>
      <c r="AF31" s="58">
        <v>0</v>
      </c>
      <c r="AG31" s="58">
        <v>0</v>
      </c>
      <c r="AH31" s="58">
        <v>152</v>
      </c>
      <c r="AI31" s="58">
        <v>94</v>
      </c>
      <c r="AJ31" s="58"/>
      <c r="AK31" s="58"/>
      <c r="AL31" s="58">
        <v>660</v>
      </c>
      <c r="AM31" s="58" t="s">
        <v>67</v>
      </c>
      <c r="AN31" s="58"/>
      <c r="AO31" s="58"/>
      <c r="AP31" s="58">
        <v>177</v>
      </c>
      <c r="AQ31" s="58">
        <v>180</v>
      </c>
      <c r="AR31" s="58">
        <v>371</v>
      </c>
      <c r="AS31" s="58">
        <v>369</v>
      </c>
      <c r="AT31" s="58"/>
      <c r="AU31" s="58"/>
      <c r="AV31" s="58"/>
      <c r="AW31" s="58" t="s">
        <v>79</v>
      </c>
      <c r="AX31" s="58"/>
      <c r="AY31" s="58">
        <v>270</v>
      </c>
      <c r="AZ31" s="58">
        <v>230</v>
      </c>
      <c r="BA31" s="58">
        <v>144</v>
      </c>
      <c r="BB31" s="58">
        <v>17</v>
      </c>
      <c r="BC31" s="58"/>
      <c r="BD31" s="58"/>
      <c r="BE31" s="58"/>
      <c r="BF31" s="58">
        <v>0</v>
      </c>
      <c r="BG31" s="58">
        <v>0</v>
      </c>
      <c r="BH31" s="58">
        <v>152</v>
      </c>
      <c r="BI31" s="58">
        <v>94</v>
      </c>
      <c r="BJ31" s="58"/>
      <c r="BK31" s="58"/>
      <c r="BL31" s="58"/>
      <c r="BM31" s="58">
        <v>0</v>
      </c>
      <c r="BN31" s="58">
        <v>0</v>
      </c>
      <c r="BO31" s="58">
        <v>152</v>
      </c>
      <c r="BP31" s="58">
        <v>94</v>
      </c>
      <c r="BQ31" s="58"/>
      <c r="BR31" s="58"/>
      <c r="BS31" s="58">
        <v>600</v>
      </c>
      <c r="BT31" s="58" t="s">
        <v>67</v>
      </c>
      <c r="BU31" s="58"/>
      <c r="BV31" s="58"/>
      <c r="BW31" s="58">
        <v>385</v>
      </c>
      <c r="BX31" s="58">
        <v>396</v>
      </c>
      <c r="BY31" s="58">
        <v>408</v>
      </c>
      <c r="BZ31" s="58">
        <v>412</v>
      </c>
      <c r="CA31" s="58"/>
      <c r="CB31" s="58"/>
      <c r="CC31" s="58"/>
      <c r="CD31" s="58" t="s">
        <v>78</v>
      </c>
      <c r="CE31" s="58"/>
      <c r="CF31" s="58">
        <v>525</v>
      </c>
      <c r="CG31" s="58">
        <v>485</v>
      </c>
      <c r="CH31" s="58">
        <v>441</v>
      </c>
      <c r="CI31" s="58">
        <v>389</v>
      </c>
      <c r="CJ31" s="58"/>
      <c r="CK31" s="58"/>
    </row>
    <row r="32" spans="1:90" s="64" customFormat="1" x14ac:dyDescent="0.35">
      <c r="A32" s="321" t="s">
        <v>433</v>
      </c>
      <c r="B32" s="322"/>
      <c r="C32" s="323"/>
      <c r="D32" s="63">
        <v>6</v>
      </c>
      <c r="E32" s="63">
        <f>AVERAGE(E7:E31)</f>
        <v>2.9478260869565216</v>
      </c>
      <c r="F32" s="63" t="s">
        <v>67</v>
      </c>
      <c r="G32" s="63">
        <f t="shared" ref="G32:O32" si="0">AVERAGE(G7:G31)</f>
        <v>302.15789473684208</v>
      </c>
      <c r="H32" s="63">
        <f t="shared" si="0"/>
        <v>3.2105263157894739</v>
      </c>
      <c r="I32" s="63">
        <f t="shared" si="0"/>
        <v>289.8</v>
      </c>
      <c r="J32" s="63">
        <f t="shared" si="0"/>
        <v>303.625</v>
      </c>
      <c r="K32" s="63">
        <f t="shared" si="0"/>
        <v>306.66666666666669</v>
      </c>
      <c r="L32" s="63">
        <f t="shared" si="0"/>
        <v>305.44444444444446</v>
      </c>
      <c r="M32" s="63">
        <f t="shared" si="0"/>
        <v>275</v>
      </c>
      <c r="N32" s="63">
        <f t="shared" si="0"/>
        <v>336.73684210526318</v>
      </c>
      <c r="O32" s="63">
        <f t="shared" si="0"/>
        <v>422</v>
      </c>
      <c r="P32" s="63" t="s">
        <v>78</v>
      </c>
      <c r="Q32" s="63">
        <f t="shared" ref="Q32:AL32" si="1">AVERAGE(Q7:Q31)</f>
        <v>208.94444444444446</v>
      </c>
      <c r="R32" s="63">
        <f t="shared" si="1"/>
        <v>222.2</v>
      </c>
      <c r="S32" s="63">
        <f t="shared" si="1"/>
        <v>192.625</v>
      </c>
      <c r="T32" s="63">
        <f t="shared" si="1"/>
        <v>155.28571428571428</v>
      </c>
      <c r="U32" s="63">
        <f t="shared" si="1"/>
        <v>117.11111111111111</v>
      </c>
      <c r="V32" s="63">
        <f t="shared" si="1"/>
        <v>66</v>
      </c>
      <c r="W32" s="63">
        <f t="shared" si="1"/>
        <v>116.05263157894737</v>
      </c>
      <c r="X32" s="63">
        <f t="shared" si="1"/>
        <v>41.263157894736842</v>
      </c>
      <c r="Y32" s="63">
        <f t="shared" si="1"/>
        <v>58.6</v>
      </c>
      <c r="Z32" s="63">
        <f t="shared" si="1"/>
        <v>73.291666666666671</v>
      </c>
      <c r="AA32" s="63">
        <f t="shared" si="1"/>
        <v>67.428571428571431</v>
      </c>
      <c r="AB32" s="63">
        <f t="shared" si="1"/>
        <v>65.111111111111114</v>
      </c>
      <c r="AC32" s="63">
        <f t="shared" si="1"/>
        <v>80</v>
      </c>
      <c r="AD32" s="63">
        <f t="shared" si="1"/>
        <v>38.473684210526315</v>
      </c>
      <c r="AE32" s="63">
        <f t="shared" si="1"/>
        <v>64.21052631578948</v>
      </c>
      <c r="AF32" s="63">
        <f t="shared" si="1"/>
        <v>57.75</v>
      </c>
      <c r="AG32" s="63">
        <f t="shared" si="1"/>
        <v>65.208333333333329</v>
      </c>
      <c r="AH32" s="63">
        <f t="shared" si="1"/>
        <v>64.238095238095241</v>
      </c>
      <c r="AI32" s="63">
        <f t="shared" si="1"/>
        <v>68.333333333333329</v>
      </c>
      <c r="AJ32" s="63">
        <f t="shared" si="1"/>
        <v>70</v>
      </c>
      <c r="AK32" s="63">
        <f t="shared" si="1"/>
        <v>61.210526315789473</v>
      </c>
      <c r="AL32" s="63">
        <f t="shared" si="1"/>
        <v>503.41666666666669</v>
      </c>
      <c r="AM32" s="63" t="s">
        <v>67</v>
      </c>
      <c r="AN32" s="63">
        <f t="shared" ref="AN32:AV32" si="2">AVERAGE(AN7:AN31)</f>
        <v>314.70588235294116</v>
      </c>
      <c r="AO32" s="63">
        <f t="shared" si="2"/>
        <v>34.05263157894737</v>
      </c>
      <c r="AP32" s="63">
        <f t="shared" si="2"/>
        <v>301.35000000000002</v>
      </c>
      <c r="AQ32" s="63">
        <f t="shared" si="2"/>
        <v>303.875</v>
      </c>
      <c r="AR32" s="63">
        <f t="shared" si="2"/>
        <v>313.14285714285717</v>
      </c>
      <c r="AS32" s="63">
        <f t="shared" si="2"/>
        <v>310.55555555555554</v>
      </c>
      <c r="AT32" s="63">
        <f t="shared" si="2"/>
        <v>328.5</v>
      </c>
      <c r="AU32" s="63">
        <f t="shared" si="2"/>
        <v>340.94736842105266</v>
      </c>
      <c r="AV32" s="63">
        <f t="shared" si="2"/>
        <v>423.31578947368422</v>
      </c>
      <c r="AW32" s="63" t="s">
        <v>79</v>
      </c>
      <c r="AX32" s="63">
        <f t="shared" ref="AX32:BS32" si="3">AVERAGE(AX7:AX31)</f>
        <v>146.57894736842104</v>
      </c>
      <c r="AY32" s="63">
        <f t="shared" si="3"/>
        <v>140.94999999999999</v>
      </c>
      <c r="AZ32" s="63">
        <f t="shared" si="3"/>
        <v>119.41666666666667</v>
      </c>
      <c r="BA32" s="63">
        <f t="shared" si="3"/>
        <v>84.19047619047619</v>
      </c>
      <c r="BB32" s="63">
        <f t="shared" si="3"/>
        <v>41.666666666666664</v>
      </c>
      <c r="BC32" s="63">
        <f t="shared" si="3"/>
        <v>38</v>
      </c>
      <c r="BD32" s="63">
        <f t="shared" si="3"/>
        <v>50.421052631578945</v>
      </c>
      <c r="BE32" s="63">
        <f t="shared" si="3"/>
        <v>28.157894736842106</v>
      </c>
      <c r="BF32" s="63">
        <f t="shared" si="3"/>
        <v>39.700000000000003</v>
      </c>
      <c r="BG32" s="63">
        <f t="shared" si="3"/>
        <v>54.541666666666664</v>
      </c>
      <c r="BH32" s="63">
        <f t="shared" si="3"/>
        <v>60.857142857142854</v>
      </c>
      <c r="BI32" s="63">
        <f t="shared" si="3"/>
        <v>63.777777777777779</v>
      </c>
      <c r="BJ32" s="63">
        <f t="shared" si="3"/>
        <v>40</v>
      </c>
      <c r="BK32" s="63">
        <f t="shared" si="3"/>
        <v>31.736842105263158</v>
      </c>
      <c r="BL32" s="63">
        <f t="shared" si="3"/>
        <v>64.21052631578948</v>
      </c>
      <c r="BM32" s="63">
        <f t="shared" si="3"/>
        <v>57.85</v>
      </c>
      <c r="BN32" s="63">
        <f t="shared" si="3"/>
        <v>64.791666666666671</v>
      </c>
      <c r="BO32" s="63">
        <f t="shared" si="3"/>
        <v>64.047619047619051</v>
      </c>
      <c r="BP32" s="63">
        <f t="shared" si="3"/>
        <v>66.666666666666671</v>
      </c>
      <c r="BQ32" s="63">
        <f t="shared" si="3"/>
        <v>70</v>
      </c>
      <c r="BR32" s="63">
        <f t="shared" si="3"/>
        <v>61.210526315789473</v>
      </c>
      <c r="BS32" s="63">
        <f t="shared" si="3"/>
        <v>465.95238095238096</v>
      </c>
      <c r="BT32" s="63" t="s">
        <v>67</v>
      </c>
      <c r="BU32" s="63">
        <f t="shared" ref="BU32:CC32" si="4">AVERAGE(BU7:BU31)</f>
        <v>387.73684210526318</v>
      </c>
      <c r="BV32" s="63">
        <f t="shared" si="4"/>
        <v>17.894736842105264</v>
      </c>
      <c r="BW32" s="63">
        <f t="shared" si="4"/>
        <v>390.16666666666669</v>
      </c>
      <c r="BX32" s="63">
        <f t="shared" si="4"/>
        <v>396.125</v>
      </c>
      <c r="BY32" s="63">
        <f t="shared" si="4"/>
        <v>403.2</v>
      </c>
      <c r="BZ32" s="63">
        <f t="shared" si="4"/>
        <v>409.42857142857144</v>
      </c>
      <c r="CA32" s="63">
        <f t="shared" si="4"/>
        <v>411.5</v>
      </c>
      <c r="CB32" s="63">
        <f t="shared" si="4"/>
        <v>406.73684210526318</v>
      </c>
      <c r="CC32" s="63">
        <f t="shared" si="4"/>
        <v>453.66666666666669</v>
      </c>
      <c r="CD32" s="63" t="s">
        <v>78</v>
      </c>
      <c r="CE32" s="63">
        <f t="shared" ref="CE32:CK32" si="5">AVERAGE(CE7:CE31)</f>
        <v>521.70588235294122</v>
      </c>
      <c r="CF32" s="63">
        <f t="shared" si="5"/>
        <v>505.79166666666669</v>
      </c>
      <c r="CG32" s="63">
        <f t="shared" si="5"/>
        <v>461.5</v>
      </c>
      <c r="CH32" s="63">
        <f t="shared" si="5"/>
        <v>410.4</v>
      </c>
      <c r="CI32" s="63">
        <f t="shared" si="5"/>
        <v>373.64285714285717</v>
      </c>
      <c r="CJ32" s="63">
        <f t="shared" si="5"/>
        <v>329</v>
      </c>
      <c r="CK32" s="63">
        <f t="shared" si="5"/>
        <v>371.4736842105263</v>
      </c>
    </row>
    <row r="33" spans="1:89" s="64" customFormat="1" x14ac:dyDescent="0.35">
      <c r="A33" s="324" t="s">
        <v>434</v>
      </c>
      <c r="B33" s="325"/>
      <c r="C33" s="326"/>
      <c r="D33" s="65">
        <v>6</v>
      </c>
      <c r="E33" s="65">
        <f>AVERAGE(E7,E8,E10,E11,E12,E13,E14,E15,E17,E18,E21,E22,E23,E24,E25,E29)</f>
        <v>3.6249999999999996</v>
      </c>
      <c r="F33" s="63" t="s">
        <v>67</v>
      </c>
      <c r="G33" s="65">
        <f t="shared" ref="G33:BP33" si="6">AVERAGE(G7,G8,G10,G11,G12,G13,G14,G15,G17,G18,G21,G22,G23,G24,G25,G29)</f>
        <v>302.93333333333334</v>
      </c>
      <c r="H33" s="65">
        <f t="shared" si="6"/>
        <v>4.0666666666666664</v>
      </c>
      <c r="I33" s="65">
        <f t="shared" si="6"/>
        <v>292.5</v>
      </c>
      <c r="J33" s="65">
        <f t="shared" si="6"/>
        <v>305.5625</v>
      </c>
      <c r="K33" s="65">
        <f t="shared" si="6"/>
        <v>311.38461538461536</v>
      </c>
      <c r="L33" s="65">
        <f t="shared" si="6"/>
        <v>304.33333333333331</v>
      </c>
      <c r="M33" s="65"/>
      <c r="N33" s="65">
        <f t="shared" si="6"/>
        <v>334.46666666666664</v>
      </c>
      <c r="O33" s="65">
        <f t="shared" si="6"/>
        <v>389.26666666666665</v>
      </c>
      <c r="P33" s="63" t="s">
        <v>78</v>
      </c>
      <c r="Q33" s="65">
        <f t="shared" si="6"/>
        <v>208.73333333333332</v>
      </c>
      <c r="R33" s="65">
        <f t="shared" si="6"/>
        <v>217.92857142857142</v>
      </c>
      <c r="S33" s="65">
        <f t="shared" si="6"/>
        <v>188.4375</v>
      </c>
      <c r="T33" s="65">
        <f t="shared" si="6"/>
        <v>154.07692307692307</v>
      </c>
      <c r="U33" s="65">
        <f t="shared" si="6"/>
        <v>113.66666666666667</v>
      </c>
      <c r="V33" s="65"/>
      <c r="W33" s="65">
        <f t="shared" si="6"/>
        <v>124</v>
      </c>
      <c r="X33" s="65">
        <f t="shared" si="6"/>
        <v>41.93333333333333</v>
      </c>
      <c r="Y33" s="65">
        <f t="shared" si="6"/>
        <v>49.071428571428569</v>
      </c>
      <c r="Z33" s="65">
        <f t="shared" si="6"/>
        <v>68.5625</v>
      </c>
      <c r="AA33" s="65">
        <f t="shared" si="6"/>
        <v>61.692307692307693</v>
      </c>
      <c r="AB33" s="65">
        <f t="shared" si="6"/>
        <v>64.666666666666671</v>
      </c>
      <c r="AC33" s="65"/>
      <c r="AD33" s="65">
        <f t="shared" si="6"/>
        <v>40.4</v>
      </c>
      <c r="AE33" s="65">
        <f t="shared" si="6"/>
        <v>61.666666666666664</v>
      </c>
      <c r="AF33" s="65">
        <f t="shared" si="6"/>
        <v>58.928571428571431</v>
      </c>
      <c r="AG33" s="65">
        <f t="shared" si="6"/>
        <v>61.6875</v>
      </c>
      <c r="AH33" s="65">
        <f t="shared" si="6"/>
        <v>54.46153846153846</v>
      </c>
      <c r="AI33" s="65">
        <f t="shared" si="6"/>
        <v>63.666666666666664</v>
      </c>
      <c r="AJ33" s="65"/>
      <c r="AK33" s="65">
        <f t="shared" si="6"/>
        <v>59.6</v>
      </c>
      <c r="AL33" s="65">
        <f t="shared" si="6"/>
        <v>461.4375</v>
      </c>
      <c r="AM33" s="63" t="s">
        <v>67</v>
      </c>
      <c r="AN33" s="65">
        <f t="shared" si="6"/>
        <v>314.61538461538464</v>
      </c>
      <c r="AO33" s="65">
        <f t="shared" si="6"/>
        <v>43.133333333333333</v>
      </c>
      <c r="AP33" s="65">
        <f t="shared" si="6"/>
        <v>304.92857142857144</v>
      </c>
      <c r="AQ33" s="65">
        <f t="shared" si="6"/>
        <v>308.8125</v>
      </c>
      <c r="AR33" s="65">
        <f t="shared" si="6"/>
        <v>315</v>
      </c>
      <c r="AS33" s="65">
        <f t="shared" si="6"/>
        <v>312.66666666666669</v>
      </c>
      <c r="AT33" s="65">
        <f t="shared" si="6"/>
        <v>362</v>
      </c>
      <c r="AU33" s="65">
        <f t="shared" si="6"/>
        <v>337.46666666666664</v>
      </c>
      <c r="AV33" s="65">
        <f t="shared" si="6"/>
        <v>386.86666666666667</v>
      </c>
      <c r="AW33" s="63" t="s">
        <v>79</v>
      </c>
      <c r="AX33" s="65">
        <f t="shared" si="6"/>
        <v>150.33333333333334</v>
      </c>
      <c r="AY33" s="65">
        <f t="shared" si="6"/>
        <v>134.85714285714286</v>
      </c>
      <c r="AZ33" s="65">
        <f t="shared" si="6"/>
        <v>111.4375</v>
      </c>
      <c r="BA33" s="65">
        <f t="shared" si="6"/>
        <v>85.92307692307692</v>
      </c>
      <c r="BB33" s="65">
        <f t="shared" si="6"/>
        <v>47</v>
      </c>
      <c r="BC33" s="65">
        <f t="shared" si="6"/>
        <v>76</v>
      </c>
      <c r="BD33" s="65">
        <f t="shared" si="6"/>
        <v>60.6</v>
      </c>
      <c r="BE33" s="65">
        <f t="shared" si="6"/>
        <v>25.333333333333332</v>
      </c>
      <c r="BF33" s="65">
        <f t="shared" si="6"/>
        <v>31.428571428571427</v>
      </c>
      <c r="BG33" s="65">
        <f t="shared" si="6"/>
        <v>51.1875</v>
      </c>
      <c r="BH33" s="65">
        <f t="shared" si="6"/>
        <v>47.615384615384613</v>
      </c>
      <c r="BI33" s="65">
        <f t="shared" si="6"/>
        <v>51.333333333333336</v>
      </c>
      <c r="BJ33" s="65">
        <f t="shared" si="6"/>
        <v>0</v>
      </c>
      <c r="BK33" s="65">
        <f t="shared" si="6"/>
        <v>31.866666666666667</v>
      </c>
      <c r="BL33" s="65">
        <f t="shared" si="6"/>
        <v>61.666666666666664</v>
      </c>
      <c r="BM33" s="65">
        <f t="shared" si="6"/>
        <v>59.071428571428569</v>
      </c>
      <c r="BN33" s="65">
        <f t="shared" si="6"/>
        <v>61.6875</v>
      </c>
      <c r="BO33" s="65">
        <f t="shared" si="6"/>
        <v>54.46153846153846</v>
      </c>
      <c r="BP33" s="65">
        <f t="shared" si="6"/>
        <v>63.666666666666664</v>
      </c>
      <c r="BQ33" s="65"/>
      <c r="BR33" s="65">
        <f t="shared" ref="BR33:CJ33" si="7">AVERAGE(BR7,BR8,BR10,BR11,BR12,BR13,BR14,BR15,BR17,BR18,BR21,BR22,BR23,BR24,BR25,BR29)</f>
        <v>59.6</v>
      </c>
      <c r="BS33" s="65">
        <f t="shared" si="7"/>
        <v>417.86666666666667</v>
      </c>
      <c r="BT33" s="63" t="s">
        <v>67</v>
      </c>
      <c r="BU33" s="65">
        <f t="shared" si="7"/>
        <v>382.2</v>
      </c>
      <c r="BV33" s="65">
        <f t="shared" si="7"/>
        <v>18</v>
      </c>
      <c r="BW33" s="65">
        <f t="shared" si="7"/>
        <v>385.3125</v>
      </c>
      <c r="BX33" s="65">
        <f t="shared" si="7"/>
        <v>391.46666666666664</v>
      </c>
      <c r="BY33" s="65">
        <f t="shared" si="7"/>
        <v>399.72727272727275</v>
      </c>
      <c r="BZ33" s="65">
        <f t="shared" si="7"/>
        <v>410.42857142857144</v>
      </c>
      <c r="CA33" s="65">
        <f t="shared" si="7"/>
        <v>418</v>
      </c>
      <c r="CB33" s="65">
        <f t="shared" si="7"/>
        <v>404.26666666666665</v>
      </c>
      <c r="CC33" s="65">
        <f t="shared" si="7"/>
        <v>406.5</v>
      </c>
      <c r="CD33" s="63" t="s">
        <v>78</v>
      </c>
      <c r="CE33" s="65">
        <f t="shared" si="7"/>
        <v>537.53846153846155</v>
      </c>
      <c r="CF33" s="65">
        <f t="shared" si="7"/>
        <v>518.4375</v>
      </c>
      <c r="CG33" s="65">
        <f t="shared" si="7"/>
        <v>473.2</v>
      </c>
      <c r="CH33" s="65">
        <f t="shared" si="7"/>
        <v>419</v>
      </c>
      <c r="CI33" s="65">
        <f t="shared" si="7"/>
        <v>378.14285714285717</v>
      </c>
      <c r="CJ33" s="65">
        <f t="shared" si="7"/>
        <v>333</v>
      </c>
      <c r="CK33" s="65">
        <f>AVERAGE(CK7,CK8,CK10,CK11,CK12,CK13,CK14,CK15,CK17,CK18,CK21,CK22,CK23,CK24,CK25,CK29)</f>
        <v>390.6</v>
      </c>
    </row>
    <row r="34" spans="1:89" s="64" customFormat="1" x14ac:dyDescent="0.35">
      <c r="A34" s="324" t="s">
        <v>435</v>
      </c>
      <c r="B34" s="325"/>
      <c r="C34" s="326"/>
      <c r="D34" s="65">
        <v>6</v>
      </c>
      <c r="E34" s="65">
        <f>AVERAGE(E9,E16,E26,E28,E30,E31)</f>
        <v>1.56</v>
      </c>
      <c r="F34" s="63" t="s">
        <v>67</v>
      </c>
      <c r="G34" s="65">
        <f t="shared" ref="G34:BP34" si="8">AVERAGE(G9,G16,G26,G28,G30,G31)</f>
        <v>299.5</v>
      </c>
      <c r="H34" s="65">
        <f t="shared" si="8"/>
        <v>0</v>
      </c>
      <c r="I34" s="65">
        <f t="shared" si="8"/>
        <v>275.75</v>
      </c>
      <c r="J34" s="65">
        <f t="shared" si="8"/>
        <v>302.16666666666669</v>
      </c>
      <c r="K34" s="65">
        <f t="shared" si="8"/>
        <v>303.33333333333331</v>
      </c>
      <c r="L34" s="65">
        <f t="shared" si="8"/>
        <v>313.2</v>
      </c>
      <c r="M34" s="65"/>
      <c r="N34" s="65">
        <f t="shared" si="8"/>
        <v>347.5</v>
      </c>
      <c r="O34" s="65">
        <f t="shared" si="8"/>
        <v>522.5</v>
      </c>
      <c r="P34" s="63" t="s">
        <v>78</v>
      </c>
      <c r="Q34" s="65">
        <f t="shared" si="8"/>
        <v>212.5</v>
      </c>
      <c r="R34" s="65">
        <f t="shared" si="8"/>
        <v>248</v>
      </c>
      <c r="S34" s="65">
        <f t="shared" si="8"/>
        <v>213.83333333333334</v>
      </c>
      <c r="T34" s="65">
        <f t="shared" si="8"/>
        <v>165.33333333333334</v>
      </c>
      <c r="U34" s="65">
        <f t="shared" si="8"/>
        <v>120.6</v>
      </c>
      <c r="V34" s="65"/>
      <c r="W34" s="65">
        <f t="shared" si="8"/>
        <v>85</v>
      </c>
      <c r="X34" s="65">
        <f t="shared" si="8"/>
        <v>50</v>
      </c>
      <c r="Y34" s="65">
        <f t="shared" si="8"/>
        <v>72.5</v>
      </c>
      <c r="Z34" s="65">
        <f t="shared" si="8"/>
        <v>76.833333333333329</v>
      </c>
      <c r="AA34" s="65">
        <f t="shared" si="8"/>
        <v>70.666666666666671</v>
      </c>
      <c r="AB34" s="65">
        <f t="shared" si="8"/>
        <v>60.4</v>
      </c>
      <c r="AC34" s="65"/>
      <c r="AD34" s="65">
        <f t="shared" si="8"/>
        <v>40</v>
      </c>
      <c r="AE34" s="65">
        <f t="shared" si="8"/>
        <v>80</v>
      </c>
      <c r="AF34" s="65">
        <f t="shared" si="8"/>
        <v>48.75</v>
      </c>
      <c r="AG34" s="65">
        <f t="shared" si="8"/>
        <v>73.833333333333329</v>
      </c>
      <c r="AH34" s="65">
        <f t="shared" si="8"/>
        <v>84.333333333333329</v>
      </c>
      <c r="AI34" s="65">
        <f t="shared" si="8"/>
        <v>70.8</v>
      </c>
      <c r="AJ34" s="65"/>
      <c r="AK34" s="65">
        <f t="shared" si="8"/>
        <v>65</v>
      </c>
      <c r="AL34" s="65">
        <f t="shared" si="8"/>
        <v>567.33333333333337</v>
      </c>
      <c r="AM34" s="63" t="s">
        <v>67</v>
      </c>
      <c r="AN34" s="65">
        <f t="shared" si="8"/>
        <v>322.5</v>
      </c>
      <c r="AO34" s="65">
        <f t="shared" si="8"/>
        <v>0</v>
      </c>
      <c r="AP34" s="65">
        <f t="shared" si="8"/>
        <v>285.75</v>
      </c>
      <c r="AQ34" s="65">
        <f t="shared" si="8"/>
        <v>292.5</v>
      </c>
      <c r="AR34" s="65">
        <f t="shared" si="8"/>
        <v>313.5</v>
      </c>
      <c r="AS34" s="65">
        <f t="shared" si="8"/>
        <v>313.39999999999998</v>
      </c>
      <c r="AT34" s="65"/>
      <c r="AU34" s="65">
        <f t="shared" si="8"/>
        <v>352.5</v>
      </c>
      <c r="AV34" s="65">
        <f t="shared" si="8"/>
        <v>567.5</v>
      </c>
      <c r="AW34" s="63" t="s">
        <v>79</v>
      </c>
      <c r="AX34" s="65">
        <f t="shared" si="8"/>
        <v>127.5</v>
      </c>
      <c r="AY34" s="65">
        <f t="shared" si="8"/>
        <v>167.75</v>
      </c>
      <c r="AZ34" s="65">
        <f t="shared" si="8"/>
        <v>146.33333333333334</v>
      </c>
      <c r="BA34" s="65">
        <f t="shared" si="8"/>
        <v>89.833333333333329</v>
      </c>
      <c r="BB34" s="65">
        <f t="shared" si="8"/>
        <v>41.6</v>
      </c>
      <c r="BC34" s="65"/>
      <c r="BD34" s="65">
        <f t="shared" si="8"/>
        <v>17.5</v>
      </c>
      <c r="BE34" s="65">
        <f t="shared" si="8"/>
        <v>50</v>
      </c>
      <c r="BF34" s="65">
        <f t="shared" si="8"/>
        <v>39.75</v>
      </c>
      <c r="BG34" s="65">
        <f t="shared" si="8"/>
        <v>48.166666666666664</v>
      </c>
      <c r="BH34" s="65">
        <f t="shared" si="8"/>
        <v>78.166666666666671</v>
      </c>
      <c r="BI34" s="65">
        <f t="shared" si="8"/>
        <v>66</v>
      </c>
      <c r="BJ34" s="65"/>
      <c r="BK34" s="65">
        <f t="shared" si="8"/>
        <v>40</v>
      </c>
      <c r="BL34" s="65">
        <f t="shared" si="8"/>
        <v>80</v>
      </c>
      <c r="BM34" s="65">
        <f t="shared" si="8"/>
        <v>48.75</v>
      </c>
      <c r="BN34" s="65">
        <f t="shared" si="8"/>
        <v>72.166666666666671</v>
      </c>
      <c r="BO34" s="65">
        <f t="shared" si="8"/>
        <v>83.666666666666671</v>
      </c>
      <c r="BP34" s="65">
        <f t="shared" si="8"/>
        <v>67.8</v>
      </c>
      <c r="BQ34" s="65"/>
      <c r="BR34" s="65">
        <f t="shared" ref="BR34:CK34" si="9">AVERAGE(BR9,BR16,BR26,BR28,BR30,BR31)</f>
        <v>65</v>
      </c>
      <c r="BS34" s="65">
        <f t="shared" si="9"/>
        <v>555.5</v>
      </c>
      <c r="BT34" s="63" t="s">
        <v>67</v>
      </c>
      <c r="BU34" s="65">
        <f t="shared" si="9"/>
        <v>398.5</v>
      </c>
      <c r="BV34" s="65">
        <f t="shared" si="9"/>
        <v>0</v>
      </c>
      <c r="BW34" s="65">
        <f t="shared" si="9"/>
        <v>396.16666666666669</v>
      </c>
      <c r="BX34" s="65">
        <f t="shared" si="9"/>
        <v>400.16666666666669</v>
      </c>
      <c r="BY34" s="65">
        <f t="shared" si="9"/>
        <v>406.33333333333331</v>
      </c>
      <c r="BZ34" s="65">
        <f t="shared" si="9"/>
        <v>409.2</v>
      </c>
      <c r="CA34" s="65">
        <f t="shared" si="9"/>
        <v>425</v>
      </c>
      <c r="CB34" s="65">
        <f t="shared" si="9"/>
        <v>422.5</v>
      </c>
      <c r="CC34" s="65">
        <f t="shared" si="9"/>
        <v>605</v>
      </c>
      <c r="CD34" s="63" t="s">
        <v>78</v>
      </c>
      <c r="CE34" s="65">
        <f t="shared" si="9"/>
        <v>497.5</v>
      </c>
      <c r="CF34" s="65">
        <f t="shared" si="9"/>
        <v>509.66666666666669</v>
      </c>
      <c r="CG34" s="65">
        <f t="shared" si="9"/>
        <v>474</v>
      </c>
      <c r="CH34" s="65">
        <f t="shared" si="9"/>
        <v>435</v>
      </c>
      <c r="CI34" s="65">
        <f t="shared" si="9"/>
        <v>393</v>
      </c>
      <c r="CJ34" s="65">
        <f t="shared" si="9"/>
        <v>350</v>
      </c>
      <c r="CK34" s="65">
        <f t="shared" si="9"/>
        <v>347</v>
      </c>
    </row>
    <row r="35" spans="1:89" s="64" customFormat="1" x14ac:dyDescent="0.35">
      <c r="A35" s="327" t="s">
        <v>436</v>
      </c>
      <c r="B35" s="328"/>
      <c r="C35" s="329"/>
      <c r="D35" s="66">
        <v>6</v>
      </c>
      <c r="E35" s="66">
        <f>AVERAGE(E19,E20,)</f>
        <v>0.66666666666666663</v>
      </c>
      <c r="F35" s="63" t="s">
        <v>67</v>
      </c>
      <c r="G35" s="66">
        <f t="shared" ref="G35:BQ35" si="10">AVERAGE(G19,G20,)</f>
        <v>199.33333333333334</v>
      </c>
      <c r="H35" s="66">
        <f t="shared" si="10"/>
        <v>0</v>
      </c>
      <c r="I35" s="66">
        <f t="shared" si="10"/>
        <v>199.33333333333334</v>
      </c>
      <c r="J35" s="66">
        <f t="shared" si="10"/>
        <v>195</v>
      </c>
      <c r="K35" s="66">
        <f t="shared" si="10"/>
        <v>190.66666666666666</v>
      </c>
      <c r="L35" s="66">
        <f t="shared" si="10"/>
        <v>135</v>
      </c>
      <c r="M35" s="66">
        <f>AVERAGE(M19,M20,)</f>
        <v>137.5</v>
      </c>
      <c r="N35" s="66">
        <f t="shared" si="10"/>
        <v>228.66666666666666</v>
      </c>
      <c r="O35" s="66">
        <f>AVERAGE(O19,O20,)</f>
        <v>378</v>
      </c>
      <c r="P35" s="63" t="s">
        <v>78</v>
      </c>
      <c r="Q35" s="66">
        <f t="shared" si="10"/>
        <v>102.5</v>
      </c>
      <c r="R35" s="66">
        <f t="shared" si="10"/>
        <v>133.66666666666666</v>
      </c>
      <c r="S35" s="66">
        <f t="shared" si="10"/>
        <v>108.33333333333333</v>
      </c>
      <c r="T35" s="66">
        <f t="shared" si="10"/>
        <v>88.666666666666671</v>
      </c>
      <c r="U35" s="66">
        <f t="shared" si="10"/>
        <v>55</v>
      </c>
      <c r="V35" s="66">
        <f t="shared" si="10"/>
        <v>33</v>
      </c>
      <c r="W35" s="66">
        <f t="shared" si="10"/>
        <v>58.333333333333336</v>
      </c>
      <c r="X35" s="66">
        <f t="shared" si="10"/>
        <v>18.333333333333332</v>
      </c>
      <c r="Y35" s="66">
        <f t="shared" si="10"/>
        <v>65</v>
      </c>
      <c r="Z35" s="66">
        <f t="shared" si="10"/>
        <v>67</v>
      </c>
      <c r="AA35" s="66">
        <f t="shared" si="10"/>
        <v>63.333333333333336</v>
      </c>
      <c r="AB35" s="66">
        <f t="shared" si="10"/>
        <v>45</v>
      </c>
      <c r="AC35" s="66">
        <f t="shared" si="10"/>
        <v>40</v>
      </c>
      <c r="AD35" s="66">
        <f t="shared" si="10"/>
        <v>15</v>
      </c>
      <c r="AE35" s="66">
        <f t="shared" si="10"/>
        <v>45</v>
      </c>
      <c r="AF35" s="66">
        <f t="shared" si="10"/>
        <v>45</v>
      </c>
      <c r="AG35" s="66">
        <f t="shared" si="10"/>
        <v>45</v>
      </c>
      <c r="AH35" s="66">
        <f t="shared" si="10"/>
        <v>45</v>
      </c>
      <c r="AI35" s="66">
        <f t="shared" si="10"/>
        <v>35</v>
      </c>
      <c r="AJ35" s="66">
        <f t="shared" si="10"/>
        <v>35</v>
      </c>
      <c r="AK35" s="66">
        <f t="shared" si="10"/>
        <v>46.333333333333336</v>
      </c>
      <c r="AL35" s="66">
        <f t="shared" si="10"/>
        <v>431.66666666666669</v>
      </c>
      <c r="AM35" s="63" t="s">
        <v>67</v>
      </c>
      <c r="AN35" s="66">
        <f t="shared" si="10"/>
        <v>205</v>
      </c>
      <c r="AO35" s="66">
        <f t="shared" si="10"/>
        <v>0</v>
      </c>
      <c r="AP35" s="66">
        <f t="shared" si="10"/>
        <v>205</v>
      </c>
      <c r="AQ35" s="66">
        <f t="shared" si="10"/>
        <v>199</v>
      </c>
      <c r="AR35" s="66">
        <f t="shared" si="10"/>
        <v>200</v>
      </c>
      <c r="AS35" s="66">
        <f t="shared" si="10"/>
        <v>145</v>
      </c>
      <c r="AT35" s="66">
        <f t="shared" si="10"/>
        <v>147.5</v>
      </c>
      <c r="AU35" s="66">
        <f t="shared" si="10"/>
        <v>237</v>
      </c>
      <c r="AV35" s="66">
        <f t="shared" si="10"/>
        <v>368.33333333333331</v>
      </c>
      <c r="AW35" s="63" t="s">
        <v>79</v>
      </c>
      <c r="AX35" s="66">
        <f t="shared" si="10"/>
        <v>91.666666666666671</v>
      </c>
      <c r="AY35" s="66">
        <f t="shared" si="10"/>
        <v>86.666666666666671</v>
      </c>
      <c r="AZ35" s="66">
        <f t="shared" si="10"/>
        <v>68.333333333333329</v>
      </c>
      <c r="BA35" s="66">
        <f t="shared" si="10"/>
        <v>37.333333333333336</v>
      </c>
      <c r="BB35" s="66">
        <f t="shared" si="10"/>
        <v>13</v>
      </c>
      <c r="BC35" s="66">
        <f>AVERAGE(BC19,BC20,)</f>
        <v>0</v>
      </c>
      <c r="BD35" s="66">
        <f t="shared" si="10"/>
        <v>4.666666666666667</v>
      </c>
      <c r="BE35" s="66">
        <f t="shared" si="10"/>
        <v>18.333333333333332</v>
      </c>
      <c r="BF35" s="66">
        <f t="shared" si="10"/>
        <v>65</v>
      </c>
      <c r="BG35" s="66">
        <f t="shared" si="10"/>
        <v>67</v>
      </c>
      <c r="BH35" s="66">
        <f t="shared" si="10"/>
        <v>63.333333333333336</v>
      </c>
      <c r="BI35" s="66">
        <f t="shared" si="10"/>
        <v>45</v>
      </c>
      <c r="BJ35" s="66">
        <f t="shared" si="10"/>
        <v>40</v>
      </c>
      <c r="BK35" s="66">
        <f t="shared" si="10"/>
        <v>15</v>
      </c>
      <c r="BL35" s="66">
        <f t="shared" si="10"/>
        <v>45</v>
      </c>
      <c r="BM35" s="66">
        <f t="shared" si="10"/>
        <v>45</v>
      </c>
      <c r="BN35" s="66">
        <f t="shared" si="10"/>
        <v>45</v>
      </c>
      <c r="BO35" s="66">
        <f t="shared" si="10"/>
        <v>45</v>
      </c>
      <c r="BP35" s="66">
        <f t="shared" si="10"/>
        <v>35</v>
      </c>
      <c r="BQ35" s="66">
        <f t="shared" si="10"/>
        <v>35</v>
      </c>
      <c r="BR35" s="66">
        <f t="shared" ref="BR35:CK35" si="11">AVERAGE(BR19,BR20,)</f>
        <v>46.333333333333336</v>
      </c>
      <c r="BS35" s="66">
        <f t="shared" si="11"/>
        <v>431.66666666666669</v>
      </c>
      <c r="BT35" s="63" t="s">
        <v>67</v>
      </c>
      <c r="BU35" s="66">
        <f t="shared" si="11"/>
        <v>279</v>
      </c>
      <c r="BV35" s="66">
        <f t="shared" si="11"/>
        <v>23.333333333333332</v>
      </c>
      <c r="BW35" s="66">
        <f t="shared" si="11"/>
        <v>206.5</v>
      </c>
      <c r="BX35" s="66">
        <f t="shared" si="11"/>
        <v>273</v>
      </c>
      <c r="BY35" s="66">
        <f t="shared" si="11"/>
        <v>268.66666666666669</v>
      </c>
      <c r="BZ35" s="66">
        <f t="shared" si="11"/>
        <v>271</v>
      </c>
      <c r="CA35" s="66">
        <f t="shared" si="11"/>
        <v>192.5</v>
      </c>
      <c r="CB35" s="66">
        <f t="shared" si="11"/>
        <v>273</v>
      </c>
      <c r="CC35" s="66">
        <f t="shared" si="11"/>
        <v>421.66666666666669</v>
      </c>
      <c r="CD35" s="63" t="s">
        <v>78</v>
      </c>
      <c r="CE35" s="66">
        <f t="shared" si="11"/>
        <v>295.33333333333331</v>
      </c>
      <c r="CF35" s="66">
        <f t="shared" si="11"/>
        <v>227.5</v>
      </c>
      <c r="CG35" s="66">
        <f t="shared" si="11"/>
        <v>269.33333333333331</v>
      </c>
      <c r="CH35" s="66">
        <f t="shared" si="11"/>
        <v>238.33333333333334</v>
      </c>
      <c r="CI35" s="66">
        <f t="shared" si="11"/>
        <v>206.33333333333334</v>
      </c>
      <c r="CJ35" s="66">
        <f t="shared" si="11"/>
        <v>150</v>
      </c>
      <c r="CK35" s="66">
        <f t="shared" si="11"/>
        <v>168.33333333333334</v>
      </c>
    </row>
    <row r="36" spans="1:89" s="55" customFormat="1" x14ac:dyDescent="0.35"/>
    <row r="37" spans="1:89" s="55" customFormat="1" x14ac:dyDescent="0.35"/>
    <row r="38" spans="1:89" s="55" customFormat="1" x14ac:dyDescent="0.35"/>
    <row r="39" spans="1:89" x14ac:dyDescent="0.35">
      <c r="Y39" s="49"/>
      <c r="Z39" s="205">
        <v>25</v>
      </c>
      <c r="AA39" s="205">
        <v>30</v>
      </c>
      <c r="AB39" s="49">
        <v>52</v>
      </c>
      <c r="AC39" s="205"/>
    </row>
    <row r="40" spans="1:89" x14ac:dyDescent="0.35">
      <c r="Y40" s="205"/>
      <c r="Z40" s="205">
        <v>54</v>
      </c>
      <c r="AA40" s="205">
        <v>32</v>
      </c>
      <c r="AB40" s="49">
        <v>55</v>
      </c>
      <c r="AC40" s="205"/>
    </row>
    <row r="41" spans="1:89" x14ac:dyDescent="0.35">
      <c r="Y41" s="205"/>
      <c r="Z41" s="205">
        <v>58</v>
      </c>
      <c r="AA41" s="49">
        <v>40</v>
      </c>
      <c r="AB41" s="205">
        <v>60</v>
      </c>
      <c r="AC41" s="49"/>
    </row>
    <row r="42" spans="1:89" x14ac:dyDescent="0.35">
      <c r="Y42" s="205"/>
      <c r="Z42" s="49">
        <v>60</v>
      </c>
      <c r="AA42" s="205">
        <v>54</v>
      </c>
      <c r="AB42" s="205">
        <v>60</v>
      </c>
      <c r="AC42" s="205"/>
    </row>
    <row r="43" spans="1:89" x14ac:dyDescent="0.35">
      <c r="Y43" s="49"/>
      <c r="Z43" s="49">
        <v>60</v>
      </c>
      <c r="AA43" s="205">
        <v>56</v>
      </c>
      <c r="AB43" s="205">
        <v>65</v>
      </c>
      <c r="AC43" s="205"/>
    </row>
    <row r="44" spans="1:89" x14ac:dyDescent="0.35">
      <c r="Y44" s="49"/>
      <c r="Z44" s="49">
        <v>64</v>
      </c>
      <c r="AA44" s="49">
        <v>60</v>
      </c>
      <c r="AB44" s="49">
        <v>65</v>
      </c>
      <c r="AC44" s="49"/>
    </row>
    <row r="45" spans="1:89" x14ac:dyDescent="0.35">
      <c r="Y45" s="205"/>
      <c r="Z45" s="49">
        <v>70</v>
      </c>
      <c r="AA45" s="205">
        <v>60</v>
      </c>
      <c r="AB45" s="205">
        <v>69</v>
      </c>
      <c r="AC45" s="205"/>
    </row>
    <row r="46" spans="1:89" x14ac:dyDescent="0.35">
      <c r="Y46" s="205"/>
      <c r="Z46" s="49">
        <v>70</v>
      </c>
      <c r="AA46" s="49">
        <v>62</v>
      </c>
      <c r="AB46" s="49">
        <v>70</v>
      </c>
      <c r="AC46" s="49"/>
    </row>
    <row r="47" spans="1:89" x14ac:dyDescent="0.35">
      <c r="Y47" s="49"/>
      <c r="Z47" s="49">
        <v>70</v>
      </c>
      <c r="AA47" s="205">
        <v>65</v>
      </c>
      <c r="AB47" s="205">
        <v>90</v>
      </c>
      <c r="AC47" s="205"/>
    </row>
    <row r="48" spans="1:89" x14ac:dyDescent="0.35">
      <c r="Y48" s="49"/>
      <c r="Z48" s="49">
        <v>72</v>
      </c>
      <c r="AA48" s="49">
        <v>65</v>
      </c>
      <c r="AB48" s="205"/>
      <c r="AC48" s="49"/>
    </row>
    <row r="49" spans="25:29" x14ac:dyDescent="0.35">
      <c r="Y49" s="205"/>
      <c r="Z49" s="49">
        <v>72</v>
      </c>
      <c r="AA49" s="49">
        <v>68</v>
      </c>
      <c r="AB49" s="205"/>
      <c r="AC49" s="49"/>
    </row>
    <row r="50" spans="25:29" x14ac:dyDescent="0.35">
      <c r="Y50" s="205"/>
      <c r="Z50" s="49">
        <v>75</v>
      </c>
      <c r="AA50" s="205">
        <v>75</v>
      </c>
      <c r="AB50" s="205"/>
      <c r="AC50" s="205"/>
    </row>
    <row r="51" spans="25:29" x14ac:dyDescent="0.35">
      <c r="Y51" s="49"/>
      <c r="Z51" s="205">
        <v>75</v>
      </c>
      <c r="AA51" s="49">
        <v>75</v>
      </c>
      <c r="AB51" s="49"/>
      <c r="AC51" s="49"/>
    </row>
    <row r="52" spans="25:29" ht="15" thickBot="1" x14ac:dyDescent="0.4">
      <c r="Y52" s="54"/>
      <c r="Z52" s="54">
        <v>75</v>
      </c>
      <c r="AA52" s="206">
        <v>75</v>
      </c>
      <c r="AB52" s="206"/>
      <c r="AC52" s="206"/>
    </row>
    <row r="53" spans="25:29" x14ac:dyDescent="0.35">
      <c r="Y53" s="62"/>
      <c r="Z53" s="62">
        <v>75</v>
      </c>
      <c r="AA53" s="62">
        <v>76</v>
      </c>
      <c r="AB53" s="207"/>
      <c r="AC53" s="62"/>
    </row>
    <row r="54" spans="25:29" x14ac:dyDescent="0.35">
      <c r="Y54" s="205"/>
      <c r="Z54" s="205">
        <v>78</v>
      </c>
      <c r="AA54" s="49">
        <v>78</v>
      </c>
      <c r="AB54" s="49"/>
      <c r="AC54" s="49"/>
    </row>
    <row r="55" spans="25:29" x14ac:dyDescent="0.35">
      <c r="Y55" s="205"/>
      <c r="Z55" s="205">
        <v>80</v>
      </c>
      <c r="AA55" s="49">
        <v>81</v>
      </c>
      <c r="AB55" s="49"/>
      <c r="AC55" s="49"/>
    </row>
    <row r="56" spans="25:29" x14ac:dyDescent="0.35">
      <c r="Y56" s="49"/>
      <c r="Z56" s="205">
        <v>80</v>
      </c>
      <c r="AA56" s="205">
        <v>84</v>
      </c>
      <c r="AB56" s="205"/>
      <c r="AC56" s="205"/>
    </row>
    <row r="57" spans="25:29" ht="15" thickBot="1" x14ac:dyDescent="0.4">
      <c r="Y57" s="54"/>
      <c r="Z57" s="206">
        <v>80</v>
      </c>
      <c r="AA57" s="54">
        <v>87</v>
      </c>
      <c r="AB57" s="54"/>
      <c r="AC57" s="54"/>
    </row>
    <row r="58" spans="25:29" x14ac:dyDescent="0.35">
      <c r="Y58" s="207"/>
      <c r="Z58" s="207">
        <v>85</v>
      </c>
      <c r="AA58" s="207">
        <v>90</v>
      </c>
      <c r="AB58" s="62"/>
      <c r="AC58" s="207"/>
    </row>
    <row r="59" spans="25:29" x14ac:dyDescent="0.35">
      <c r="Y59" s="205"/>
      <c r="Z59" s="49">
        <v>90</v>
      </c>
      <c r="AA59" s="205">
        <v>103</v>
      </c>
      <c r="AB59" s="49"/>
      <c r="AC59" s="205">
        <v>80</v>
      </c>
    </row>
    <row r="60" spans="25:29" x14ac:dyDescent="0.35">
      <c r="Y60" s="49"/>
      <c r="Z60" s="205">
        <v>90</v>
      </c>
      <c r="AA60" s="49"/>
      <c r="AB60" s="49"/>
      <c r="AC60" s="49"/>
    </row>
    <row r="61" spans="25:29" x14ac:dyDescent="0.35">
      <c r="Y61" s="49"/>
      <c r="Z61" s="49">
        <v>96</v>
      </c>
      <c r="AA61" s="49"/>
      <c r="AB61" s="49"/>
      <c r="AC61" s="49"/>
    </row>
    <row r="62" spans="25:29" x14ac:dyDescent="0.35">
      <c r="Y62" s="49"/>
      <c r="Z62" s="205">
        <v>105</v>
      </c>
      <c r="AA62" s="49"/>
      <c r="AB62" s="49"/>
      <c r="AC62" s="49"/>
    </row>
    <row r="63" spans="25:29" ht="15" thickBot="1" x14ac:dyDescent="0.4">
      <c r="Y63" s="206"/>
      <c r="Z63" s="206"/>
      <c r="AA63" s="206"/>
      <c r="AB63" s="206"/>
      <c r="AC63" s="206"/>
    </row>
  </sheetData>
  <sheetProtection password="CD92" sheet="1" objects="1" scenarios="1"/>
  <sortState ref="AB39:AB59">
    <sortCondition ref="AB39"/>
  </sortState>
  <mergeCells count="108">
    <mergeCell ref="B5:B6"/>
    <mergeCell ref="C5:C6"/>
    <mergeCell ref="BT2:CK3"/>
    <mergeCell ref="BT4:CC4"/>
    <mergeCell ref="BT5:BT6"/>
    <mergeCell ref="CI5:CI6"/>
    <mergeCell ref="CJ5:CJ6"/>
    <mergeCell ref="CK5:CK6"/>
    <mergeCell ref="CC5:CC6"/>
    <mergeCell ref="CD5:CD6"/>
    <mergeCell ref="CE5:CE6"/>
    <mergeCell ref="CF5:CF6"/>
    <mergeCell ref="CG5:CG6"/>
    <mergeCell ref="CH5:CH6"/>
    <mergeCell ref="CD4:CK4"/>
    <mergeCell ref="BU5:BU6"/>
    <mergeCell ref="BV5:BV6"/>
    <mergeCell ref="BW5:BW6"/>
    <mergeCell ref="BX5:BX6"/>
    <mergeCell ref="BY5:BY6"/>
    <mergeCell ref="BZ5:BZ6"/>
    <mergeCell ref="CA5:CA6"/>
    <mergeCell ref="CB5:CB6"/>
    <mergeCell ref="AM3:BS3"/>
    <mergeCell ref="F3:AL3"/>
    <mergeCell ref="E2:BS2"/>
    <mergeCell ref="AL4:AL6"/>
    <mergeCell ref="BS4:BS6"/>
    <mergeCell ref="AK5:AK6"/>
    <mergeCell ref="AE4:AK4"/>
    <mergeCell ref="BL4:BR4"/>
    <mergeCell ref="BL5:BL6"/>
    <mergeCell ref="BM5:BM6"/>
    <mergeCell ref="BN5:BN6"/>
    <mergeCell ref="BO5:BO6"/>
    <mergeCell ref="BP5:BP6"/>
    <mergeCell ref="BQ5:BQ6"/>
    <mergeCell ref="BR5:BR6"/>
    <mergeCell ref="AE5:AE6"/>
    <mergeCell ref="AF5:AF6"/>
    <mergeCell ref="AG5:AG6"/>
    <mergeCell ref="AH5:AH6"/>
    <mergeCell ref="AI5:AI6"/>
    <mergeCell ref="AJ5:AJ6"/>
    <mergeCell ref="AD5:AD6"/>
    <mergeCell ref="BE4:BK4"/>
    <mergeCell ref="E3:E6"/>
    <mergeCell ref="BE5:BE6"/>
    <mergeCell ref="BF5:BF6"/>
    <mergeCell ref="BG5:BG6"/>
    <mergeCell ref="BH5:BH6"/>
    <mergeCell ref="BI5:BI6"/>
    <mergeCell ref="BJ5:BJ6"/>
    <mergeCell ref="BK5:BK6"/>
    <mergeCell ref="X5:X6"/>
    <mergeCell ref="Y5:Y6"/>
    <mergeCell ref="Z5:Z6"/>
    <mergeCell ref="AA5:AA6"/>
    <mergeCell ref="AB5:AB6"/>
    <mergeCell ref="AC5:AC6"/>
    <mergeCell ref="AZ5:AZ6"/>
    <mergeCell ref="BA5:BA6"/>
    <mergeCell ref="BB5:BB6"/>
    <mergeCell ref="BC5:BC6"/>
    <mergeCell ref="BD5:BD6"/>
    <mergeCell ref="AT5:AT6"/>
    <mergeCell ref="AU5:AU6"/>
    <mergeCell ref="AV5:AV6"/>
    <mergeCell ref="AW5:AW6"/>
    <mergeCell ref="AY5:AY6"/>
    <mergeCell ref="P4:W4"/>
    <mergeCell ref="P5:P6"/>
    <mergeCell ref="N5:N6"/>
    <mergeCell ref="Q5:Q6"/>
    <mergeCell ref="I5:I6"/>
    <mergeCell ref="X4:AD4"/>
    <mergeCell ref="J5:J6"/>
    <mergeCell ref="K5:K6"/>
    <mergeCell ref="L5:L6"/>
    <mergeCell ref="M5:M6"/>
    <mergeCell ref="F4:O4"/>
    <mergeCell ref="H5:H6"/>
    <mergeCell ref="G5:G6"/>
    <mergeCell ref="F5:F6"/>
    <mergeCell ref="A32:C32"/>
    <mergeCell ref="A33:C33"/>
    <mergeCell ref="A34:C34"/>
    <mergeCell ref="A35:C35"/>
    <mergeCell ref="A5:A6"/>
    <mergeCell ref="A2:C4"/>
    <mergeCell ref="AX5:AX6"/>
    <mergeCell ref="AM4:AV4"/>
    <mergeCell ref="AW4:BD4"/>
    <mergeCell ref="AM5:AM6"/>
    <mergeCell ref="AN5:AN6"/>
    <mergeCell ref="AO5:AO6"/>
    <mergeCell ref="AP5:AP6"/>
    <mergeCell ref="AQ5:AQ6"/>
    <mergeCell ref="AR5:AR6"/>
    <mergeCell ref="AS5:AS6"/>
    <mergeCell ref="R5:R6"/>
    <mergeCell ref="S5:S6"/>
    <mergeCell ref="T5:T6"/>
    <mergeCell ref="U5:U6"/>
    <mergeCell ref="V5:V6"/>
    <mergeCell ref="D3:D6"/>
    <mergeCell ref="W5:W6"/>
    <mergeCell ref="O5:O6"/>
  </mergeCells>
  <dataValidations count="3">
    <dataValidation type="list" allowBlank="1" showInputMessage="1" showErrorMessage="1" sqref="AW6:AW27 CD6:CD28 P6:P27">
      <formula1>location2</formula1>
    </dataValidation>
    <dataValidation type="list" allowBlank="1" showInputMessage="1" showErrorMessage="1" sqref="AM6:AM27 BT7:BT27 F6:F27">
      <formula1>LR</formula1>
    </dataValidation>
    <dataValidation type="list" allowBlank="1" showInputMessage="1" showErrorMessage="1" sqref="D7:D26">
      <formula1>position</formula1>
    </dataValidation>
  </dataValidations>
  <pageMargins left="0.7" right="0.7" top="0.75" bottom="0.75" header="0.3" footer="0.3"/>
  <pageSetup scale="33" orientation="landscape" r:id="rId1"/>
  <colBreaks count="2" manualBreakCount="2">
    <brk id="38" max="57" man="1"/>
    <brk id="71" max="5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2"/>
  <sheetViews>
    <sheetView view="pageBreakPreview" zoomScale="80" zoomScaleNormal="100" zoomScaleSheetLayoutView="80" workbookViewId="0">
      <selection activeCell="E2" sqref="E2:AW2"/>
    </sheetView>
  </sheetViews>
  <sheetFormatPr defaultColWidth="9.1796875" defaultRowHeight="14.5" x14ac:dyDescent="0.35"/>
  <cols>
    <col min="1" max="1" width="9.1796875" style="141"/>
    <col min="2" max="2" width="10.7265625" style="141" customWidth="1"/>
    <col min="3" max="3" width="20.7265625" style="141" customWidth="1"/>
    <col min="4" max="4" width="11.54296875" style="141" customWidth="1"/>
    <col min="5" max="49" width="7.7265625" style="141" customWidth="1"/>
    <col min="50" max="50" width="45.7265625" style="141" customWidth="1"/>
    <col min="51" max="16384" width="9.1796875" style="141"/>
  </cols>
  <sheetData>
    <row r="1" spans="1:50" ht="30" customHeight="1" x14ac:dyDescent="0.35">
      <c r="A1" s="338" t="s">
        <v>236</v>
      </c>
      <c r="B1" s="339"/>
      <c r="C1" s="339"/>
      <c r="D1" s="339"/>
      <c r="E1" s="339"/>
      <c r="F1" s="339"/>
      <c r="G1" s="339"/>
      <c r="H1" s="339"/>
      <c r="I1" s="339"/>
      <c r="J1" s="339"/>
      <c r="K1" s="339"/>
      <c r="L1" s="339"/>
      <c r="M1" s="339"/>
      <c r="N1" s="339"/>
      <c r="O1" s="339"/>
      <c r="P1" s="339"/>
      <c r="Q1" s="339"/>
      <c r="R1" s="339"/>
      <c r="S1" s="339"/>
      <c r="T1" s="339"/>
      <c r="U1" s="339"/>
      <c r="V1" s="340"/>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40"/>
    </row>
    <row r="2" spans="1:50" x14ac:dyDescent="0.35">
      <c r="A2" s="309" t="s">
        <v>18</v>
      </c>
      <c r="B2" s="309"/>
      <c r="C2" s="309"/>
      <c r="D2" s="142"/>
      <c r="E2" s="309" t="s">
        <v>141</v>
      </c>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143" t="s">
        <v>151</v>
      </c>
    </row>
    <row r="3" spans="1:50" x14ac:dyDescent="0.35">
      <c r="A3" s="341" t="s">
        <v>301</v>
      </c>
      <c r="B3" s="355" t="s">
        <v>1</v>
      </c>
      <c r="C3" s="355" t="s">
        <v>2</v>
      </c>
      <c r="D3" s="356" t="s">
        <v>267</v>
      </c>
      <c r="E3" s="354" t="s">
        <v>143</v>
      </c>
      <c r="F3" s="354"/>
      <c r="G3" s="354"/>
      <c r="H3" s="354"/>
      <c r="I3" s="354"/>
      <c r="J3" s="355" t="s">
        <v>142</v>
      </c>
      <c r="K3" s="355"/>
      <c r="L3" s="355"/>
      <c r="M3" s="355"/>
      <c r="N3" s="355"/>
      <c r="O3" s="354" t="s">
        <v>144</v>
      </c>
      <c r="P3" s="354"/>
      <c r="Q3" s="354"/>
      <c r="R3" s="354"/>
      <c r="S3" s="354"/>
      <c r="T3" s="355" t="s">
        <v>145</v>
      </c>
      <c r="U3" s="355"/>
      <c r="V3" s="355"/>
      <c r="W3" s="355"/>
      <c r="X3" s="355"/>
      <c r="Y3" s="354" t="s">
        <v>146</v>
      </c>
      <c r="Z3" s="354"/>
      <c r="AA3" s="354"/>
      <c r="AB3" s="354"/>
      <c r="AC3" s="354"/>
      <c r="AD3" s="355" t="s">
        <v>147</v>
      </c>
      <c r="AE3" s="355"/>
      <c r="AF3" s="355"/>
      <c r="AG3" s="355"/>
      <c r="AH3" s="355"/>
      <c r="AI3" s="354" t="s">
        <v>148</v>
      </c>
      <c r="AJ3" s="354"/>
      <c r="AK3" s="354"/>
      <c r="AL3" s="354"/>
      <c r="AM3" s="354"/>
      <c r="AN3" s="355" t="s">
        <v>149</v>
      </c>
      <c r="AO3" s="355"/>
      <c r="AP3" s="355"/>
      <c r="AQ3" s="355"/>
      <c r="AR3" s="355"/>
      <c r="AS3" s="354" t="s">
        <v>150</v>
      </c>
      <c r="AT3" s="354"/>
      <c r="AU3" s="354"/>
      <c r="AV3" s="354"/>
      <c r="AW3" s="354"/>
      <c r="AX3" s="140"/>
    </row>
    <row r="4" spans="1:50" x14ac:dyDescent="0.35">
      <c r="A4" s="342"/>
      <c r="B4" s="355"/>
      <c r="C4" s="355"/>
      <c r="D4" s="356"/>
      <c r="E4" s="144" t="s">
        <v>55</v>
      </c>
      <c r="F4" s="144" t="s">
        <v>56</v>
      </c>
      <c r="G4" s="144" t="s">
        <v>57</v>
      </c>
      <c r="H4" s="144" t="s">
        <v>58</v>
      </c>
      <c r="I4" s="144" t="s">
        <v>59</v>
      </c>
      <c r="J4" s="139" t="s">
        <v>55</v>
      </c>
      <c r="K4" s="139" t="s">
        <v>56</v>
      </c>
      <c r="L4" s="139" t="s">
        <v>57</v>
      </c>
      <c r="M4" s="139" t="s">
        <v>58</v>
      </c>
      <c r="N4" s="139" t="s">
        <v>59</v>
      </c>
      <c r="O4" s="144" t="s">
        <v>55</v>
      </c>
      <c r="P4" s="144" t="s">
        <v>56</v>
      </c>
      <c r="Q4" s="144" t="s">
        <v>57</v>
      </c>
      <c r="R4" s="144" t="s">
        <v>58</v>
      </c>
      <c r="S4" s="144" t="s">
        <v>59</v>
      </c>
      <c r="T4" s="139" t="s">
        <v>55</v>
      </c>
      <c r="U4" s="139" t="s">
        <v>56</v>
      </c>
      <c r="V4" s="139" t="s">
        <v>57</v>
      </c>
      <c r="W4" s="139" t="s">
        <v>58</v>
      </c>
      <c r="X4" s="139" t="s">
        <v>59</v>
      </c>
      <c r="Y4" s="144" t="s">
        <v>55</v>
      </c>
      <c r="Z4" s="144" t="s">
        <v>56</v>
      </c>
      <c r="AA4" s="144" t="s">
        <v>57</v>
      </c>
      <c r="AB4" s="144" t="s">
        <v>58</v>
      </c>
      <c r="AC4" s="144" t="s">
        <v>59</v>
      </c>
      <c r="AD4" s="139" t="s">
        <v>55</v>
      </c>
      <c r="AE4" s="139" t="s">
        <v>56</v>
      </c>
      <c r="AF4" s="139" t="s">
        <v>57</v>
      </c>
      <c r="AG4" s="139" t="s">
        <v>58</v>
      </c>
      <c r="AH4" s="139" t="s">
        <v>59</v>
      </c>
      <c r="AI4" s="144" t="s">
        <v>55</v>
      </c>
      <c r="AJ4" s="144" t="s">
        <v>56</v>
      </c>
      <c r="AK4" s="144" t="s">
        <v>57</v>
      </c>
      <c r="AL4" s="144" t="s">
        <v>58</v>
      </c>
      <c r="AM4" s="144" t="s">
        <v>59</v>
      </c>
      <c r="AN4" s="139" t="s">
        <v>55</v>
      </c>
      <c r="AO4" s="139" t="s">
        <v>56</v>
      </c>
      <c r="AP4" s="139" t="s">
        <v>57</v>
      </c>
      <c r="AQ4" s="139" t="s">
        <v>58</v>
      </c>
      <c r="AR4" s="139" t="s">
        <v>59</v>
      </c>
      <c r="AS4" s="144" t="s">
        <v>55</v>
      </c>
      <c r="AT4" s="144" t="s">
        <v>56</v>
      </c>
      <c r="AU4" s="144" t="s">
        <v>57</v>
      </c>
      <c r="AV4" s="144" t="s">
        <v>58</v>
      </c>
      <c r="AW4" s="144" t="s">
        <v>59</v>
      </c>
      <c r="AX4" s="140"/>
    </row>
    <row r="5" spans="1:50" x14ac:dyDescent="0.35">
      <c r="A5" s="348" t="s">
        <v>274</v>
      </c>
      <c r="B5" s="348" t="s">
        <v>283</v>
      </c>
      <c r="C5" s="348" t="s">
        <v>293</v>
      </c>
      <c r="D5" s="145">
        <v>6</v>
      </c>
      <c r="E5" s="144">
        <v>3.4</v>
      </c>
      <c r="F5" s="144">
        <v>9.9</v>
      </c>
      <c r="G5" s="144">
        <v>5.8</v>
      </c>
      <c r="H5" s="144"/>
      <c r="I5" s="144"/>
      <c r="J5" s="145">
        <v>82.4</v>
      </c>
      <c r="K5" s="145">
        <v>30.6</v>
      </c>
      <c r="L5" s="145">
        <v>26.9</v>
      </c>
      <c r="M5" s="145"/>
      <c r="N5" s="145"/>
      <c r="O5" s="144">
        <v>87</v>
      </c>
      <c r="P5" s="144">
        <v>37</v>
      </c>
      <c r="Q5" s="144">
        <v>28.8</v>
      </c>
      <c r="R5" s="144"/>
      <c r="S5" s="144"/>
      <c r="T5" s="145">
        <v>85.9</v>
      </c>
      <c r="U5" s="145">
        <v>40.1</v>
      </c>
      <c r="V5" s="145">
        <v>30</v>
      </c>
      <c r="W5" s="145"/>
      <c r="X5" s="145"/>
      <c r="Y5" s="144">
        <v>88.2</v>
      </c>
      <c r="Z5" s="144">
        <v>32</v>
      </c>
      <c r="AA5" s="144">
        <v>26.4</v>
      </c>
      <c r="AB5" s="144"/>
      <c r="AC5" s="144"/>
      <c r="AD5" s="145">
        <v>81.599999999999994</v>
      </c>
      <c r="AE5" s="145">
        <v>34.4</v>
      </c>
      <c r="AF5" s="145">
        <v>27.7</v>
      </c>
      <c r="AG5" s="145"/>
      <c r="AH5" s="145"/>
      <c r="AI5" s="144">
        <v>81.599999999999994</v>
      </c>
      <c r="AJ5" s="144">
        <v>36.799999999999997</v>
      </c>
      <c r="AK5" s="144">
        <v>27.6</v>
      </c>
      <c r="AL5" s="144"/>
      <c r="AM5" s="144"/>
      <c r="AN5" s="145">
        <v>63.3</v>
      </c>
      <c r="AO5" s="145">
        <v>36.9</v>
      </c>
      <c r="AP5" s="145">
        <v>26.4</v>
      </c>
      <c r="AQ5" s="145"/>
      <c r="AR5" s="145"/>
      <c r="AS5" s="144">
        <v>40.299999999999997</v>
      </c>
      <c r="AT5" s="144">
        <v>33.5</v>
      </c>
      <c r="AU5" s="144">
        <v>25.5</v>
      </c>
      <c r="AV5" s="144"/>
      <c r="AW5" s="144"/>
      <c r="AX5" s="145"/>
    </row>
    <row r="6" spans="1:50" x14ac:dyDescent="0.35">
      <c r="A6" s="348"/>
      <c r="B6" s="348"/>
      <c r="C6" s="348"/>
      <c r="D6" s="145"/>
      <c r="E6" s="144"/>
      <c r="F6" s="144"/>
      <c r="G6" s="144"/>
      <c r="H6" s="144"/>
      <c r="I6" s="144"/>
      <c r="J6" s="145"/>
      <c r="K6" s="145"/>
      <c r="L6" s="145"/>
      <c r="M6" s="145"/>
      <c r="N6" s="145"/>
      <c r="O6" s="144"/>
      <c r="P6" s="144"/>
      <c r="Q6" s="144"/>
      <c r="R6" s="144"/>
      <c r="S6" s="144"/>
      <c r="T6" s="145"/>
      <c r="U6" s="145"/>
      <c r="V6" s="145"/>
      <c r="W6" s="145"/>
      <c r="X6" s="145"/>
      <c r="Y6" s="144"/>
      <c r="Z6" s="144"/>
      <c r="AA6" s="144"/>
      <c r="AB6" s="144"/>
      <c r="AC6" s="144"/>
      <c r="AD6" s="145"/>
      <c r="AE6" s="145"/>
      <c r="AF6" s="145"/>
      <c r="AG6" s="145"/>
      <c r="AH6" s="145"/>
      <c r="AI6" s="144"/>
      <c r="AJ6" s="144"/>
      <c r="AK6" s="144"/>
      <c r="AL6" s="144"/>
      <c r="AM6" s="144"/>
      <c r="AN6" s="145"/>
      <c r="AO6" s="145"/>
      <c r="AP6" s="145"/>
      <c r="AQ6" s="145"/>
      <c r="AR6" s="145"/>
      <c r="AS6" s="144"/>
      <c r="AT6" s="144"/>
      <c r="AU6" s="144"/>
      <c r="AV6" s="144"/>
      <c r="AW6" s="144"/>
      <c r="AX6" s="145"/>
    </row>
    <row r="7" spans="1:50" s="147" customFormat="1" x14ac:dyDescent="0.35">
      <c r="A7" s="350" t="s">
        <v>274</v>
      </c>
      <c r="B7" s="350" t="s">
        <v>282</v>
      </c>
      <c r="C7" s="350" t="s">
        <v>292</v>
      </c>
      <c r="D7" s="146">
        <v>6</v>
      </c>
      <c r="E7" s="146"/>
      <c r="F7" s="146">
        <v>81.900000000000006</v>
      </c>
      <c r="G7" s="146">
        <v>46</v>
      </c>
      <c r="H7" s="146"/>
      <c r="I7" s="146"/>
      <c r="J7" s="146">
        <v>57.9</v>
      </c>
      <c r="K7" s="146">
        <v>82.3</v>
      </c>
      <c r="L7" s="146">
        <v>58.1</v>
      </c>
      <c r="M7" s="146"/>
      <c r="N7" s="146"/>
      <c r="O7" s="146">
        <v>76.3</v>
      </c>
      <c r="P7" s="146">
        <v>69.900000000000006</v>
      </c>
      <c r="Q7" s="146">
        <v>58.5</v>
      </c>
      <c r="R7" s="146"/>
      <c r="S7" s="146"/>
      <c r="T7" s="146">
        <v>74.900000000000006</v>
      </c>
      <c r="U7" s="146">
        <v>69.599999999999994</v>
      </c>
      <c r="V7" s="146">
        <v>59.2</v>
      </c>
      <c r="W7" s="146"/>
      <c r="X7" s="146"/>
      <c r="Y7" s="146">
        <v>76.8</v>
      </c>
      <c r="Z7" s="146">
        <v>69.2</v>
      </c>
      <c r="AA7" s="146">
        <v>52.5</v>
      </c>
      <c r="AB7" s="146"/>
      <c r="AC7" s="146"/>
      <c r="AD7" s="146">
        <v>70.7</v>
      </c>
      <c r="AE7" s="146">
        <v>71.2</v>
      </c>
      <c r="AF7" s="146">
        <v>58.1</v>
      </c>
      <c r="AG7" s="146"/>
      <c r="AH7" s="146"/>
      <c r="AI7" s="146">
        <v>75.8</v>
      </c>
      <c r="AJ7" s="146">
        <v>68.599999999999994</v>
      </c>
      <c r="AK7" s="146">
        <v>68.099999999999994</v>
      </c>
      <c r="AL7" s="146"/>
      <c r="AM7" s="146"/>
      <c r="AN7" s="146">
        <v>88.3</v>
      </c>
      <c r="AO7" s="146">
        <v>76</v>
      </c>
      <c r="AP7" s="146">
        <v>84.4</v>
      </c>
      <c r="AQ7" s="146"/>
      <c r="AR7" s="146"/>
      <c r="AS7" s="146">
        <v>92.3</v>
      </c>
      <c r="AT7" s="146">
        <v>113.8</v>
      </c>
      <c r="AU7" s="146">
        <v>100.7</v>
      </c>
      <c r="AV7" s="146"/>
      <c r="AW7" s="146"/>
      <c r="AX7" s="146"/>
    </row>
    <row r="8" spans="1:50" s="147" customFormat="1" x14ac:dyDescent="0.35">
      <c r="A8" s="350"/>
      <c r="B8" s="350"/>
      <c r="C8" s="350"/>
      <c r="D8" s="146">
        <v>5</v>
      </c>
      <c r="E8" s="146"/>
      <c r="F8" s="146">
        <v>88.1</v>
      </c>
      <c r="G8" s="146">
        <v>48.7</v>
      </c>
      <c r="H8" s="146"/>
      <c r="I8" s="146"/>
      <c r="J8" s="146">
        <v>58.6</v>
      </c>
      <c r="K8" s="146">
        <v>87.6</v>
      </c>
      <c r="L8" s="146">
        <v>42.6</v>
      </c>
      <c r="M8" s="146"/>
      <c r="N8" s="146"/>
      <c r="O8" s="146">
        <v>26.4</v>
      </c>
      <c r="P8" s="146">
        <v>47.3</v>
      </c>
      <c r="Q8" s="146">
        <v>55.2</v>
      </c>
      <c r="R8" s="146"/>
      <c r="S8" s="146"/>
      <c r="T8" s="146">
        <v>29.6</v>
      </c>
      <c r="U8" s="146">
        <v>58.2</v>
      </c>
      <c r="V8" s="146">
        <v>63.3</v>
      </c>
      <c r="W8" s="146"/>
      <c r="X8" s="146"/>
      <c r="Y8" s="146">
        <v>28</v>
      </c>
      <c r="Z8" s="146">
        <v>50.5</v>
      </c>
      <c r="AA8" s="146">
        <v>57.8</v>
      </c>
      <c r="AB8" s="146"/>
      <c r="AC8" s="146"/>
      <c r="AD8" s="146">
        <v>32.6</v>
      </c>
      <c r="AE8" s="146">
        <v>51.2</v>
      </c>
      <c r="AF8" s="146">
        <v>54.2</v>
      </c>
      <c r="AG8" s="146"/>
      <c r="AH8" s="146"/>
      <c r="AI8" s="146">
        <v>32.9</v>
      </c>
      <c r="AJ8" s="146">
        <v>46.4</v>
      </c>
      <c r="AK8" s="146">
        <v>60.1</v>
      </c>
      <c r="AL8" s="146"/>
      <c r="AM8" s="146"/>
      <c r="AN8" s="146"/>
      <c r="AO8" s="146">
        <v>92.3</v>
      </c>
      <c r="AP8" s="146">
        <v>52</v>
      </c>
      <c r="AQ8" s="146"/>
      <c r="AR8" s="146"/>
      <c r="AS8" s="146"/>
      <c r="AT8" s="146">
        <v>86.7</v>
      </c>
      <c r="AU8" s="146">
        <v>58.4</v>
      </c>
      <c r="AV8" s="146"/>
      <c r="AW8" s="146"/>
      <c r="AX8" s="146"/>
    </row>
    <row r="9" spans="1:50" x14ac:dyDescent="0.35">
      <c r="A9" s="348" t="s">
        <v>274</v>
      </c>
      <c r="B9" s="348" t="s">
        <v>320</v>
      </c>
      <c r="C9" s="348" t="s">
        <v>289</v>
      </c>
      <c r="D9" s="145">
        <v>6</v>
      </c>
      <c r="E9" s="144"/>
      <c r="F9" s="144">
        <v>72.7</v>
      </c>
      <c r="G9" s="144">
        <v>78.3</v>
      </c>
      <c r="H9" s="144"/>
      <c r="I9" s="144"/>
      <c r="J9" s="145">
        <v>48.3</v>
      </c>
      <c r="K9" s="145">
        <v>69.7</v>
      </c>
      <c r="L9" s="145">
        <v>73.5</v>
      </c>
      <c r="M9" s="145"/>
      <c r="N9" s="145"/>
      <c r="O9" s="144">
        <v>80.5</v>
      </c>
      <c r="P9" s="144">
        <v>80.7</v>
      </c>
      <c r="Q9" s="144">
        <v>75.400000000000006</v>
      </c>
      <c r="R9" s="144"/>
      <c r="S9" s="144"/>
      <c r="T9" s="145">
        <v>79.099999999999994</v>
      </c>
      <c r="U9" s="145">
        <v>80.900000000000006</v>
      </c>
      <c r="V9" s="145">
        <v>68.7</v>
      </c>
      <c r="W9" s="145"/>
      <c r="X9" s="145"/>
      <c r="Y9" s="144">
        <v>74.7</v>
      </c>
      <c r="Z9" s="144">
        <v>80.3</v>
      </c>
      <c r="AA9" s="144">
        <v>68.7</v>
      </c>
      <c r="AB9" s="144"/>
      <c r="AC9" s="144"/>
      <c r="AD9" s="145">
        <v>82.2</v>
      </c>
      <c r="AE9" s="145">
        <v>75.099999999999994</v>
      </c>
      <c r="AF9" s="145">
        <v>71.400000000000006</v>
      </c>
      <c r="AG9" s="145"/>
      <c r="AH9" s="145"/>
      <c r="AI9" s="144">
        <v>80.3</v>
      </c>
      <c r="AJ9" s="144">
        <v>78.8</v>
      </c>
      <c r="AK9" s="144">
        <v>73.5</v>
      </c>
      <c r="AL9" s="144"/>
      <c r="AM9" s="144"/>
      <c r="AN9" s="145">
        <v>51.7</v>
      </c>
      <c r="AO9" s="145">
        <v>57.7</v>
      </c>
      <c r="AP9" s="145">
        <v>73.900000000000006</v>
      </c>
      <c r="AQ9" s="145"/>
      <c r="AR9" s="145"/>
      <c r="AS9" s="144"/>
      <c r="AT9" s="144">
        <v>75</v>
      </c>
      <c r="AU9" s="144">
        <v>76.3</v>
      </c>
      <c r="AV9" s="144"/>
      <c r="AW9" s="144"/>
      <c r="AX9" s="145"/>
    </row>
    <row r="10" spans="1:50" x14ac:dyDescent="0.35">
      <c r="A10" s="348"/>
      <c r="B10" s="348"/>
      <c r="C10" s="348"/>
      <c r="D10" s="145">
        <v>5</v>
      </c>
      <c r="E10" s="144"/>
      <c r="F10" s="144"/>
      <c r="G10" s="144"/>
      <c r="H10" s="144"/>
      <c r="I10" s="144"/>
      <c r="J10" s="145"/>
      <c r="K10" s="145"/>
      <c r="L10" s="145"/>
      <c r="M10" s="145"/>
      <c r="N10" s="145"/>
      <c r="O10" s="144">
        <v>43.6</v>
      </c>
      <c r="P10" s="144">
        <v>69.8</v>
      </c>
      <c r="Q10" s="144">
        <v>82.2</v>
      </c>
      <c r="R10" s="144"/>
      <c r="S10" s="144"/>
      <c r="T10" s="145">
        <v>44.9</v>
      </c>
      <c r="U10" s="145">
        <v>74.8</v>
      </c>
      <c r="V10" s="145">
        <v>73.900000000000006</v>
      </c>
      <c r="W10" s="145"/>
      <c r="X10" s="145"/>
      <c r="Y10" s="144">
        <v>60.2</v>
      </c>
      <c r="Z10" s="144">
        <v>78.400000000000006</v>
      </c>
      <c r="AA10" s="144">
        <v>74.7</v>
      </c>
      <c r="AB10" s="144"/>
      <c r="AC10" s="144"/>
      <c r="AD10" s="145">
        <v>59.8</v>
      </c>
      <c r="AE10" s="145">
        <v>77.900000000000006</v>
      </c>
      <c r="AF10" s="145">
        <v>66.900000000000006</v>
      </c>
      <c r="AG10" s="145"/>
      <c r="AH10" s="145"/>
      <c r="AI10" s="144">
        <v>54.8</v>
      </c>
      <c r="AJ10" s="144">
        <v>72.2</v>
      </c>
      <c r="AK10" s="144">
        <v>74.599999999999994</v>
      </c>
      <c r="AL10" s="144"/>
      <c r="AM10" s="144"/>
      <c r="AN10" s="145"/>
      <c r="AO10" s="145"/>
      <c r="AP10" s="145"/>
      <c r="AQ10" s="145"/>
      <c r="AR10" s="145"/>
      <c r="AS10" s="144"/>
      <c r="AT10" s="144"/>
      <c r="AU10" s="144"/>
      <c r="AV10" s="144"/>
      <c r="AW10" s="144"/>
      <c r="AX10" s="145"/>
    </row>
    <row r="11" spans="1:50" s="147" customFormat="1" x14ac:dyDescent="0.35">
      <c r="A11" s="350" t="s">
        <v>274</v>
      </c>
      <c r="B11" s="350" t="s">
        <v>278</v>
      </c>
      <c r="C11" s="350" t="s">
        <v>286</v>
      </c>
      <c r="D11" s="146">
        <v>6</v>
      </c>
      <c r="E11" s="146"/>
      <c r="F11" s="146">
        <v>129.69999999999999</v>
      </c>
      <c r="G11" s="146">
        <v>201</v>
      </c>
      <c r="H11" s="146"/>
      <c r="I11" s="146"/>
      <c r="J11" s="146">
        <v>107</v>
      </c>
      <c r="K11" s="146">
        <v>104.8</v>
      </c>
      <c r="L11" s="146">
        <v>188</v>
      </c>
      <c r="M11" s="146"/>
      <c r="N11" s="146"/>
      <c r="O11" s="146">
        <v>115.3</v>
      </c>
      <c r="P11" s="146">
        <v>101.6</v>
      </c>
      <c r="Q11" s="146">
        <v>189</v>
      </c>
      <c r="R11" s="146"/>
      <c r="S11" s="146"/>
      <c r="T11" s="146">
        <v>122.9</v>
      </c>
      <c r="U11" s="146">
        <v>106.9</v>
      </c>
      <c r="V11" s="146">
        <v>188</v>
      </c>
      <c r="W11" s="146"/>
      <c r="X11" s="146"/>
      <c r="Y11" s="146">
        <v>108.9</v>
      </c>
      <c r="Z11" s="146">
        <v>105.3</v>
      </c>
      <c r="AA11" s="146">
        <v>186</v>
      </c>
      <c r="AB11" s="146"/>
      <c r="AC11" s="146"/>
      <c r="AD11" s="146">
        <v>126.2</v>
      </c>
      <c r="AE11" s="146">
        <v>109.4</v>
      </c>
      <c r="AF11" s="146">
        <v>181</v>
      </c>
      <c r="AG11" s="146"/>
      <c r="AH11" s="146"/>
      <c r="AI11" s="146">
        <v>117.1</v>
      </c>
      <c r="AJ11" s="146">
        <v>109</v>
      </c>
      <c r="AK11" s="146">
        <v>179</v>
      </c>
      <c r="AL11" s="146"/>
      <c r="AM11" s="146"/>
      <c r="AN11" s="146">
        <v>94.6</v>
      </c>
      <c r="AO11" s="146">
        <v>119.6</v>
      </c>
      <c r="AP11" s="146">
        <v>179</v>
      </c>
      <c r="AQ11" s="146"/>
      <c r="AR11" s="146"/>
      <c r="AS11" s="146">
        <v>105.6</v>
      </c>
      <c r="AT11" s="146">
        <v>140.4</v>
      </c>
      <c r="AU11" s="146">
        <v>193</v>
      </c>
      <c r="AV11" s="146"/>
      <c r="AW11" s="146"/>
      <c r="AX11" s="146"/>
    </row>
    <row r="12" spans="1:50" s="147" customFormat="1" x14ac:dyDescent="0.35">
      <c r="A12" s="350"/>
      <c r="B12" s="350"/>
      <c r="C12" s="350"/>
      <c r="D12" s="146">
        <v>5</v>
      </c>
      <c r="E12" s="146"/>
      <c r="F12" s="146"/>
      <c r="G12" s="146"/>
      <c r="H12" s="146"/>
      <c r="I12" s="146"/>
      <c r="J12" s="146">
        <v>112.9</v>
      </c>
      <c r="K12" s="146">
        <v>135.5</v>
      </c>
      <c r="L12" s="146">
        <v>198</v>
      </c>
      <c r="M12" s="146"/>
      <c r="N12" s="146"/>
      <c r="O12" s="146">
        <v>124.5</v>
      </c>
      <c r="P12" s="146">
        <v>146.6</v>
      </c>
      <c r="Q12" s="146">
        <v>152</v>
      </c>
      <c r="R12" s="146"/>
      <c r="S12" s="146"/>
      <c r="T12" s="146">
        <v>119.9</v>
      </c>
      <c r="U12" s="146">
        <v>148.19999999999999</v>
      </c>
      <c r="V12" s="146">
        <v>152</v>
      </c>
      <c r="W12" s="146"/>
      <c r="X12" s="146"/>
      <c r="Y12" s="146">
        <v>118.8</v>
      </c>
      <c r="Z12" s="146">
        <v>150.19999999999999</v>
      </c>
      <c r="AA12" s="146">
        <v>153</v>
      </c>
      <c r="AB12" s="146"/>
      <c r="AC12" s="146"/>
      <c r="AD12" s="146">
        <v>124.9</v>
      </c>
      <c r="AE12" s="146">
        <v>150.4</v>
      </c>
      <c r="AF12" s="146">
        <v>152</v>
      </c>
      <c r="AG12" s="146"/>
      <c r="AH12" s="146"/>
      <c r="AI12" s="146">
        <v>118.7</v>
      </c>
      <c r="AJ12" s="146">
        <v>148.1</v>
      </c>
      <c r="AK12" s="146">
        <v>201</v>
      </c>
      <c r="AL12" s="146"/>
      <c r="AM12" s="146"/>
      <c r="AN12" s="146"/>
      <c r="AO12" s="146">
        <v>140.19999999999999</v>
      </c>
      <c r="AP12" s="146">
        <v>202</v>
      </c>
      <c r="AQ12" s="146"/>
      <c r="AR12" s="146"/>
      <c r="AS12" s="146"/>
      <c r="AT12" s="146"/>
      <c r="AU12" s="146"/>
      <c r="AV12" s="146"/>
      <c r="AW12" s="146"/>
      <c r="AX12" s="146"/>
    </row>
    <row r="13" spans="1:50" s="148" customFormat="1" x14ac:dyDescent="0.35">
      <c r="A13" s="348" t="s">
        <v>274</v>
      </c>
      <c r="B13" s="348" t="s">
        <v>278</v>
      </c>
      <c r="C13" s="348" t="s">
        <v>305</v>
      </c>
      <c r="D13" s="145">
        <v>6</v>
      </c>
      <c r="E13" s="144">
        <v>56.8</v>
      </c>
      <c r="F13" s="144">
        <v>55.2</v>
      </c>
      <c r="G13" s="144">
        <v>51.5</v>
      </c>
      <c r="H13" s="144"/>
      <c r="I13" s="144"/>
      <c r="J13" s="145">
        <v>63.7</v>
      </c>
      <c r="K13" s="145">
        <v>38.700000000000003</v>
      </c>
      <c r="L13" s="145">
        <v>41.4</v>
      </c>
      <c r="M13" s="145"/>
      <c r="N13" s="145"/>
      <c r="O13" s="144">
        <v>47.1</v>
      </c>
      <c r="P13" s="144">
        <v>44.3</v>
      </c>
      <c r="Q13" s="144">
        <v>44.3</v>
      </c>
      <c r="R13" s="144"/>
      <c r="S13" s="144"/>
      <c r="T13" s="145">
        <v>57.5</v>
      </c>
      <c r="U13" s="145">
        <v>54.2</v>
      </c>
      <c r="V13" s="145">
        <v>49.3</v>
      </c>
      <c r="W13" s="145"/>
      <c r="X13" s="145"/>
      <c r="Y13" s="144">
        <v>54.3</v>
      </c>
      <c r="Z13" s="144">
        <v>77.599999999999994</v>
      </c>
      <c r="AA13" s="144">
        <v>49</v>
      </c>
      <c r="AB13" s="144"/>
      <c r="AC13" s="144"/>
      <c r="AD13" s="145">
        <v>51.8</v>
      </c>
      <c r="AE13" s="145">
        <v>47.4</v>
      </c>
      <c r="AF13" s="145">
        <v>55.1</v>
      </c>
      <c r="AG13" s="145"/>
      <c r="AH13" s="145"/>
      <c r="AI13" s="144">
        <v>67.3</v>
      </c>
      <c r="AJ13" s="144">
        <v>53.2</v>
      </c>
      <c r="AK13" s="144">
        <v>47</v>
      </c>
      <c r="AL13" s="144"/>
      <c r="AM13" s="144"/>
      <c r="AN13" s="145">
        <v>74.400000000000006</v>
      </c>
      <c r="AO13" s="145">
        <v>43.6</v>
      </c>
      <c r="AP13" s="145">
        <v>40.700000000000003</v>
      </c>
      <c r="AQ13" s="145"/>
      <c r="AR13" s="145"/>
      <c r="AS13" s="144">
        <v>104.1</v>
      </c>
      <c r="AT13" s="144">
        <v>91.9</v>
      </c>
      <c r="AU13" s="144">
        <v>55.5</v>
      </c>
      <c r="AV13" s="144"/>
      <c r="AW13" s="144"/>
      <c r="AX13" s="145"/>
    </row>
    <row r="14" spans="1:50" s="148" customFormat="1" x14ac:dyDescent="0.35">
      <c r="A14" s="348"/>
      <c r="B14" s="348"/>
      <c r="C14" s="348"/>
      <c r="D14" s="145"/>
      <c r="E14" s="144"/>
      <c r="F14" s="144"/>
      <c r="G14" s="144"/>
      <c r="H14" s="144"/>
      <c r="I14" s="144"/>
      <c r="J14" s="145"/>
      <c r="K14" s="145"/>
      <c r="L14" s="145"/>
      <c r="M14" s="145"/>
      <c r="N14" s="145"/>
      <c r="O14" s="144"/>
      <c r="P14" s="144"/>
      <c r="Q14" s="144"/>
      <c r="R14" s="144"/>
      <c r="S14" s="144"/>
      <c r="T14" s="145"/>
      <c r="U14" s="145"/>
      <c r="V14" s="145"/>
      <c r="W14" s="145"/>
      <c r="X14" s="145"/>
      <c r="Y14" s="144"/>
      <c r="Z14" s="144"/>
      <c r="AA14" s="144"/>
      <c r="AB14" s="144"/>
      <c r="AC14" s="144"/>
      <c r="AD14" s="145"/>
      <c r="AE14" s="145"/>
      <c r="AF14" s="145"/>
      <c r="AG14" s="145"/>
      <c r="AH14" s="145"/>
      <c r="AI14" s="144"/>
      <c r="AJ14" s="144"/>
      <c r="AK14" s="144"/>
      <c r="AL14" s="144"/>
      <c r="AM14" s="144"/>
      <c r="AN14" s="145"/>
      <c r="AO14" s="145"/>
      <c r="AP14" s="145"/>
      <c r="AQ14" s="145"/>
      <c r="AR14" s="145"/>
      <c r="AS14" s="144"/>
      <c r="AT14" s="144"/>
      <c r="AU14" s="144"/>
      <c r="AV14" s="144"/>
      <c r="AW14" s="144"/>
      <c r="AX14" s="145"/>
    </row>
    <row r="15" spans="1:50" s="147" customFormat="1" x14ac:dyDescent="0.35">
      <c r="A15" s="350" t="s">
        <v>274</v>
      </c>
      <c r="B15" s="350" t="s">
        <v>278</v>
      </c>
      <c r="C15" s="350" t="s">
        <v>288</v>
      </c>
      <c r="D15" s="146">
        <v>6</v>
      </c>
      <c r="E15" s="146">
        <v>118.6</v>
      </c>
      <c r="F15" s="146">
        <v>88.8</v>
      </c>
      <c r="G15" s="146">
        <v>202</v>
      </c>
      <c r="H15" s="146"/>
      <c r="I15" s="146"/>
      <c r="J15" s="146">
        <v>109.9</v>
      </c>
      <c r="K15" s="146">
        <v>106.9</v>
      </c>
      <c r="L15" s="146">
        <v>197</v>
      </c>
      <c r="M15" s="146"/>
      <c r="N15" s="146"/>
      <c r="O15" s="146">
        <v>60.3</v>
      </c>
      <c r="P15" s="146">
        <v>103.4</v>
      </c>
      <c r="Q15" s="146">
        <v>196</v>
      </c>
      <c r="R15" s="146"/>
      <c r="S15" s="146"/>
      <c r="T15" s="146">
        <v>101.4</v>
      </c>
      <c r="U15" s="146">
        <v>101.9</v>
      </c>
      <c r="V15" s="146">
        <v>198</v>
      </c>
      <c r="W15" s="146"/>
      <c r="X15" s="146"/>
      <c r="Y15" s="146">
        <v>97</v>
      </c>
      <c r="Z15" s="146">
        <v>93.9</v>
      </c>
      <c r="AA15" s="146">
        <v>192</v>
      </c>
      <c r="AB15" s="146"/>
      <c r="AC15" s="146"/>
      <c r="AD15" s="146">
        <v>101</v>
      </c>
      <c r="AE15" s="146">
        <v>105</v>
      </c>
      <c r="AF15" s="146">
        <v>201</v>
      </c>
      <c r="AG15" s="146"/>
      <c r="AH15" s="146"/>
      <c r="AI15" s="146">
        <v>108.1</v>
      </c>
      <c r="AJ15" s="146">
        <v>128.5</v>
      </c>
      <c r="AK15" s="146">
        <v>199</v>
      </c>
      <c r="AL15" s="146"/>
      <c r="AM15" s="146"/>
      <c r="AN15" s="146">
        <v>71.400000000000006</v>
      </c>
      <c r="AO15" s="146">
        <v>129.4</v>
      </c>
      <c r="AP15" s="146">
        <v>210</v>
      </c>
      <c r="AQ15" s="146"/>
      <c r="AR15" s="146"/>
      <c r="AS15" s="146">
        <v>91.7</v>
      </c>
      <c r="AT15" s="146">
        <v>171</v>
      </c>
      <c r="AU15" s="146">
        <v>214</v>
      </c>
      <c r="AV15" s="146"/>
      <c r="AW15" s="146"/>
      <c r="AX15" s="146"/>
    </row>
    <row r="16" spans="1:50" s="147" customFormat="1" x14ac:dyDescent="0.35">
      <c r="A16" s="350"/>
      <c r="B16" s="350"/>
      <c r="C16" s="350"/>
      <c r="D16" s="146">
        <v>5</v>
      </c>
      <c r="E16" s="146"/>
      <c r="F16" s="146"/>
      <c r="G16" s="146">
        <v>203</v>
      </c>
      <c r="H16" s="146"/>
      <c r="I16" s="146"/>
      <c r="J16" s="146">
        <v>95.7</v>
      </c>
      <c r="K16" s="146">
        <v>105</v>
      </c>
      <c r="L16" s="146">
        <v>204</v>
      </c>
      <c r="M16" s="146"/>
      <c r="N16" s="146"/>
      <c r="O16" s="146">
        <v>96.8</v>
      </c>
      <c r="P16" s="146">
        <v>113.3</v>
      </c>
      <c r="Q16" s="146">
        <v>207</v>
      </c>
      <c r="R16" s="146"/>
      <c r="S16" s="146"/>
      <c r="T16" s="146">
        <v>117.2</v>
      </c>
      <c r="U16" s="146">
        <v>116.4</v>
      </c>
      <c r="V16" s="146">
        <v>203</v>
      </c>
      <c r="W16" s="146"/>
      <c r="X16" s="146"/>
      <c r="Y16" s="146">
        <v>113</v>
      </c>
      <c r="Z16" s="146">
        <v>112.4</v>
      </c>
      <c r="AA16" s="146">
        <v>207</v>
      </c>
      <c r="AB16" s="146"/>
      <c r="AC16" s="146"/>
      <c r="AD16" s="146">
        <v>113.3</v>
      </c>
      <c r="AE16" s="146">
        <v>115.3</v>
      </c>
      <c r="AF16" s="146">
        <v>206</v>
      </c>
      <c r="AG16" s="146"/>
      <c r="AH16" s="146"/>
      <c r="AI16" s="146">
        <v>131</v>
      </c>
      <c r="AJ16" s="146">
        <v>113.8</v>
      </c>
      <c r="AK16" s="146">
        <v>205</v>
      </c>
      <c r="AL16" s="146"/>
      <c r="AM16" s="146"/>
      <c r="AN16" s="146">
        <v>94.8</v>
      </c>
      <c r="AO16" s="146">
        <v>105.6</v>
      </c>
      <c r="AP16" s="146">
        <v>203</v>
      </c>
      <c r="AQ16" s="146"/>
      <c r="AR16" s="146"/>
      <c r="AS16" s="146"/>
      <c r="AT16" s="146"/>
      <c r="AU16" s="146">
        <v>200</v>
      </c>
      <c r="AV16" s="146"/>
      <c r="AW16" s="146"/>
      <c r="AX16" s="146"/>
    </row>
    <row r="17" spans="1:50" x14ac:dyDescent="0.35">
      <c r="A17" s="348" t="s">
        <v>274</v>
      </c>
      <c r="B17" s="348" t="s">
        <v>306</v>
      </c>
      <c r="C17" s="348" t="s">
        <v>307</v>
      </c>
      <c r="D17" s="145">
        <v>6</v>
      </c>
      <c r="E17" s="144"/>
      <c r="F17" s="144"/>
      <c r="G17" s="144"/>
      <c r="H17" s="144"/>
      <c r="I17" s="144"/>
      <c r="J17" s="145">
        <v>61</v>
      </c>
      <c r="K17" s="145">
        <v>79.2</v>
      </c>
      <c r="L17" s="145">
        <v>85.4</v>
      </c>
      <c r="M17" s="145"/>
      <c r="N17" s="145"/>
      <c r="O17" s="144">
        <v>63.7</v>
      </c>
      <c r="P17" s="144">
        <v>76.3</v>
      </c>
      <c r="Q17" s="144">
        <v>88.5</v>
      </c>
      <c r="R17" s="144"/>
      <c r="S17" s="144"/>
      <c r="T17" s="145">
        <v>64.900000000000006</v>
      </c>
      <c r="U17" s="145">
        <v>86.3</v>
      </c>
      <c r="V17" s="145">
        <v>88.4</v>
      </c>
      <c r="W17" s="145"/>
      <c r="X17" s="145"/>
      <c r="Y17" s="144">
        <v>85.5</v>
      </c>
      <c r="Z17" s="144">
        <v>109</v>
      </c>
      <c r="AA17" s="144">
        <v>86.1</v>
      </c>
      <c r="AB17" s="144"/>
      <c r="AC17" s="144"/>
      <c r="AD17" s="145">
        <v>63.5</v>
      </c>
      <c r="AE17" s="145">
        <v>89.9</v>
      </c>
      <c r="AF17" s="145">
        <v>81.599999999999994</v>
      </c>
      <c r="AG17" s="145"/>
      <c r="AH17" s="145"/>
      <c r="AI17" s="144">
        <v>63.4</v>
      </c>
      <c r="AJ17" s="144">
        <v>84.2</v>
      </c>
      <c r="AK17" s="144">
        <v>103.6</v>
      </c>
      <c r="AL17" s="144"/>
      <c r="AM17" s="144"/>
      <c r="AN17" s="145">
        <v>70.900000000000006</v>
      </c>
      <c r="AO17" s="145">
        <v>98.4</v>
      </c>
      <c r="AP17" s="145">
        <v>120.7</v>
      </c>
      <c r="AQ17" s="145"/>
      <c r="AR17" s="145"/>
      <c r="AS17" s="144">
        <v>80.5</v>
      </c>
      <c r="AT17" s="144">
        <v>149.30000000000001</v>
      </c>
      <c r="AU17" s="144">
        <v>145</v>
      </c>
      <c r="AV17" s="144"/>
      <c r="AW17" s="144"/>
      <c r="AX17" s="145"/>
    </row>
    <row r="18" spans="1:50" x14ac:dyDescent="0.35">
      <c r="A18" s="348"/>
      <c r="B18" s="348"/>
      <c r="C18" s="348"/>
      <c r="D18" s="145">
        <v>5</v>
      </c>
      <c r="E18" s="144"/>
      <c r="F18" s="144"/>
      <c r="G18" s="144"/>
      <c r="H18" s="144"/>
      <c r="I18" s="144"/>
      <c r="J18" s="145"/>
      <c r="K18" s="145">
        <v>51.2</v>
      </c>
      <c r="L18" s="145"/>
      <c r="M18" s="145"/>
      <c r="N18" s="145"/>
      <c r="O18" s="144">
        <v>62.4</v>
      </c>
      <c r="P18" s="144">
        <v>49.1</v>
      </c>
      <c r="Q18" s="144">
        <v>62.5</v>
      </c>
      <c r="R18" s="144"/>
      <c r="S18" s="144"/>
      <c r="T18" s="145">
        <v>66.900000000000006</v>
      </c>
      <c r="U18" s="145">
        <v>42.1</v>
      </c>
      <c r="V18" s="145">
        <v>66.7</v>
      </c>
      <c r="W18" s="145"/>
      <c r="X18" s="145"/>
      <c r="Y18" s="144">
        <v>64.8</v>
      </c>
      <c r="Z18" s="144">
        <v>39.700000000000003</v>
      </c>
      <c r="AA18" s="144">
        <v>69.400000000000006</v>
      </c>
      <c r="AB18" s="144"/>
      <c r="AC18" s="144"/>
      <c r="AD18" s="145">
        <v>64.900000000000006</v>
      </c>
      <c r="AE18" s="145">
        <v>41.2</v>
      </c>
      <c r="AF18" s="145">
        <v>77.2</v>
      </c>
      <c r="AG18" s="145"/>
      <c r="AH18" s="145"/>
      <c r="AI18" s="144">
        <v>62</v>
      </c>
      <c r="AJ18" s="144">
        <v>50</v>
      </c>
      <c r="AK18" s="144">
        <v>74.900000000000006</v>
      </c>
      <c r="AL18" s="144"/>
      <c r="AM18" s="144"/>
      <c r="AN18" s="145"/>
      <c r="AO18" s="145">
        <v>49.7</v>
      </c>
      <c r="AP18" s="145"/>
      <c r="AQ18" s="145"/>
      <c r="AR18" s="145"/>
      <c r="AS18" s="144"/>
      <c r="AT18" s="144"/>
      <c r="AU18" s="144"/>
      <c r="AV18" s="144"/>
      <c r="AW18" s="144"/>
      <c r="AX18" s="145"/>
    </row>
    <row r="19" spans="1:50" s="147" customFormat="1" x14ac:dyDescent="0.35">
      <c r="A19" s="350" t="s">
        <v>274</v>
      </c>
      <c r="B19" s="350" t="s">
        <v>280</v>
      </c>
      <c r="C19" s="350" t="s">
        <v>290</v>
      </c>
      <c r="D19" s="146">
        <v>6</v>
      </c>
      <c r="E19" s="146">
        <v>69.3</v>
      </c>
      <c r="F19" s="146">
        <v>77.599999999999994</v>
      </c>
      <c r="G19" s="146">
        <v>65.8</v>
      </c>
      <c r="H19" s="146"/>
      <c r="I19" s="146"/>
      <c r="J19" s="146">
        <v>45.3</v>
      </c>
      <c r="K19" s="146">
        <v>72.8</v>
      </c>
      <c r="L19" s="146">
        <v>96.2</v>
      </c>
      <c r="M19" s="146"/>
      <c r="N19" s="146"/>
      <c r="O19" s="146">
        <v>51.3</v>
      </c>
      <c r="P19" s="146">
        <v>41.3</v>
      </c>
      <c r="Q19" s="146">
        <v>92.55</v>
      </c>
      <c r="R19" s="146"/>
      <c r="S19" s="146"/>
      <c r="T19" s="146">
        <v>28.7</v>
      </c>
      <c r="U19" s="146">
        <v>40.299999999999997</v>
      </c>
      <c r="V19" s="146">
        <v>82.5</v>
      </c>
      <c r="W19" s="146"/>
      <c r="X19" s="146"/>
      <c r="Y19" s="146">
        <v>63</v>
      </c>
      <c r="Z19" s="146">
        <v>43.7</v>
      </c>
      <c r="AA19" s="146">
        <v>99.7</v>
      </c>
      <c r="AB19" s="146"/>
      <c r="AC19" s="146"/>
      <c r="AD19" s="146">
        <v>28.5</v>
      </c>
      <c r="AE19" s="146">
        <v>44.9</v>
      </c>
      <c r="AF19" s="146">
        <v>100.4</v>
      </c>
      <c r="AG19" s="146"/>
      <c r="AH19" s="146"/>
      <c r="AI19" s="146">
        <v>52.7</v>
      </c>
      <c r="AJ19" s="146">
        <v>40.299999999999997</v>
      </c>
      <c r="AK19" s="146">
        <v>93</v>
      </c>
      <c r="AL19" s="146"/>
      <c r="AM19" s="146"/>
      <c r="AN19" s="146">
        <v>49.4</v>
      </c>
      <c r="AO19" s="146">
        <v>42.3</v>
      </c>
      <c r="AP19" s="146">
        <v>97.1</v>
      </c>
      <c r="AQ19" s="146"/>
      <c r="AR19" s="146"/>
      <c r="AS19" s="146">
        <v>82.2</v>
      </c>
      <c r="AT19" s="146">
        <v>93.3</v>
      </c>
      <c r="AU19" s="146">
        <v>119.7</v>
      </c>
      <c r="AV19" s="146"/>
      <c r="AW19" s="146"/>
      <c r="AX19" s="146"/>
    </row>
    <row r="20" spans="1:50" s="147" customFormat="1" x14ac:dyDescent="0.35">
      <c r="A20" s="350"/>
      <c r="B20" s="350"/>
      <c r="C20" s="350"/>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row>
    <row r="21" spans="1:50" x14ac:dyDescent="0.35">
      <c r="A21" s="348" t="s">
        <v>274</v>
      </c>
      <c r="B21" s="348" t="s">
        <v>280</v>
      </c>
      <c r="C21" s="348" t="s">
        <v>290</v>
      </c>
      <c r="D21" s="145">
        <v>6</v>
      </c>
      <c r="E21" s="144">
        <v>58.7</v>
      </c>
      <c r="F21" s="144">
        <v>68.5</v>
      </c>
      <c r="G21" s="144">
        <v>106.6</v>
      </c>
      <c r="H21" s="144"/>
      <c r="I21" s="144"/>
      <c r="J21" s="145">
        <v>49.2</v>
      </c>
      <c r="K21" s="145">
        <v>71.8</v>
      </c>
      <c r="L21" s="145">
        <v>94.7</v>
      </c>
      <c r="M21" s="145"/>
      <c r="N21" s="145"/>
      <c r="O21" s="144">
        <v>62.3</v>
      </c>
      <c r="P21" s="144">
        <v>40.1</v>
      </c>
      <c r="Q21" s="144">
        <v>96.9</v>
      </c>
      <c r="R21" s="144"/>
      <c r="S21" s="144"/>
      <c r="T21" s="145">
        <v>26.6</v>
      </c>
      <c r="U21" s="145">
        <v>41.9</v>
      </c>
      <c r="V21" s="145">
        <v>98.5</v>
      </c>
      <c r="W21" s="145"/>
      <c r="X21" s="145"/>
      <c r="Y21" s="144">
        <v>63.5</v>
      </c>
      <c r="Z21" s="144">
        <v>42.7</v>
      </c>
      <c r="AA21" s="144">
        <v>79.900000000000006</v>
      </c>
      <c r="AB21" s="144"/>
      <c r="AC21" s="144"/>
      <c r="AD21" s="145">
        <v>31.5</v>
      </c>
      <c r="AE21" s="145">
        <v>40.5</v>
      </c>
      <c r="AF21" s="145">
        <v>103.1</v>
      </c>
      <c r="AG21" s="145"/>
      <c r="AH21" s="145"/>
      <c r="AI21" s="144">
        <v>51.4</v>
      </c>
      <c r="AJ21" s="144">
        <v>43.9</v>
      </c>
      <c r="AK21" s="144">
        <v>92</v>
      </c>
      <c r="AL21" s="144"/>
      <c r="AM21" s="144"/>
      <c r="AN21" s="145">
        <v>50.5</v>
      </c>
      <c r="AO21" s="145">
        <v>43.7</v>
      </c>
      <c r="AP21" s="145">
        <v>99.8</v>
      </c>
      <c r="AQ21" s="145"/>
      <c r="AR21" s="145"/>
      <c r="AS21" s="144">
        <v>75.2</v>
      </c>
      <c r="AT21" s="144">
        <v>93.2</v>
      </c>
      <c r="AU21" s="144">
        <v>97.4</v>
      </c>
      <c r="AV21" s="144"/>
      <c r="AW21" s="144"/>
      <c r="AX21" s="145"/>
    </row>
    <row r="22" spans="1:50" x14ac:dyDescent="0.35">
      <c r="A22" s="348"/>
      <c r="B22" s="348"/>
      <c r="C22" s="348"/>
      <c r="D22" s="145"/>
      <c r="E22" s="144"/>
      <c r="F22" s="144"/>
      <c r="G22" s="144"/>
      <c r="H22" s="144"/>
      <c r="I22" s="144"/>
      <c r="J22" s="145"/>
      <c r="K22" s="145"/>
      <c r="L22" s="145"/>
      <c r="M22" s="145"/>
      <c r="N22" s="145"/>
      <c r="O22" s="144"/>
      <c r="P22" s="144"/>
      <c r="Q22" s="144"/>
      <c r="R22" s="144"/>
      <c r="S22" s="144"/>
      <c r="T22" s="145"/>
      <c r="U22" s="145"/>
      <c r="V22" s="145"/>
      <c r="W22" s="145"/>
      <c r="X22" s="145"/>
      <c r="Y22" s="144"/>
      <c r="Z22" s="144"/>
      <c r="AA22" s="144"/>
      <c r="AB22" s="144"/>
      <c r="AC22" s="144"/>
      <c r="AD22" s="145"/>
      <c r="AE22" s="145"/>
      <c r="AF22" s="145"/>
      <c r="AG22" s="145"/>
      <c r="AH22" s="145"/>
      <c r="AI22" s="144"/>
      <c r="AJ22" s="144"/>
      <c r="AK22" s="144"/>
      <c r="AL22" s="144"/>
      <c r="AM22" s="144"/>
      <c r="AN22" s="145"/>
      <c r="AO22" s="145"/>
      <c r="AP22" s="145"/>
      <c r="AQ22" s="145"/>
      <c r="AR22" s="145"/>
      <c r="AS22" s="144"/>
      <c r="AT22" s="144"/>
      <c r="AU22" s="144"/>
      <c r="AV22" s="144"/>
      <c r="AW22" s="144"/>
      <c r="AX22" s="145"/>
    </row>
    <row r="23" spans="1:50" s="147" customFormat="1" x14ac:dyDescent="0.35">
      <c r="A23" s="350" t="s">
        <v>274</v>
      </c>
      <c r="B23" s="350" t="s">
        <v>321</v>
      </c>
      <c r="C23" s="350" t="s">
        <v>309</v>
      </c>
      <c r="D23" s="146">
        <v>6</v>
      </c>
      <c r="E23" s="146"/>
      <c r="F23" s="146">
        <v>67.7</v>
      </c>
      <c r="G23" s="146">
        <v>66.3</v>
      </c>
      <c r="H23" s="146"/>
      <c r="I23" s="146"/>
      <c r="J23" s="146">
        <v>51.7</v>
      </c>
      <c r="K23" s="146">
        <v>73.400000000000006</v>
      </c>
      <c r="L23" s="146">
        <v>58.2</v>
      </c>
      <c r="M23" s="146"/>
      <c r="N23" s="146"/>
      <c r="O23" s="146">
        <v>73.099999999999994</v>
      </c>
      <c r="P23" s="146">
        <v>72.599999999999994</v>
      </c>
      <c r="Q23" s="146">
        <v>57.6</v>
      </c>
      <c r="R23" s="146"/>
      <c r="S23" s="146"/>
      <c r="T23" s="146">
        <v>64.2</v>
      </c>
      <c r="U23" s="146">
        <v>68.7</v>
      </c>
      <c r="V23" s="146">
        <v>55.9</v>
      </c>
      <c r="W23" s="146"/>
      <c r="X23" s="146"/>
      <c r="Y23" s="146">
        <v>73.7</v>
      </c>
      <c r="Z23" s="146">
        <v>69.3</v>
      </c>
      <c r="AA23" s="146">
        <v>55.8</v>
      </c>
      <c r="AB23" s="146"/>
      <c r="AC23" s="146"/>
      <c r="AD23" s="146">
        <v>72.400000000000006</v>
      </c>
      <c r="AE23" s="146">
        <v>71.099999999999994</v>
      </c>
      <c r="AF23" s="146">
        <v>53</v>
      </c>
      <c r="AG23" s="146"/>
      <c r="AH23" s="146"/>
      <c r="AI23" s="146">
        <v>72</v>
      </c>
      <c r="AJ23" s="146">
        <v>61.1</v>
      </c>
      <c r="AK23" s="146">
        <v>53.9</v>
      </c>
      <c r="AL23" s="146"/>
      <c r="AM23" s="146"/>
      <c r="AN23" s="146">
        <v>43.2</v>
      </c>
      <c r="AO23" s="146">
        <v>65.2</v>
      </c>
      <c r="AP23" s="146">
        <v>64.2</v>
      </c>
      <c r="AQ23" s="146"/>
      <c r="AR23" s="146"/>
      <c r="AS23" s="146"/>
      <c r="AT23" s="146">
        <v>56</v>
      </c>
      <c r="AU23" s="146">
        <v>60.2</v>
      </c>
      <c r="AV23" s="146"/>
      <c r="AW23" s="146"/>
      <c r="AX23" s="146"/>
    </row>
    <row r="24" spans="1:50" s="147" customFormat="1" x14ac:dyDescent="0.35">
      <c r="A24" s="350"/>
      <c r="B24" s="350"/>
      <c r="C24" s="350"/>
      <c r="D24" s="146">
        <v>5</v>
      </c>
      <c r="E24" s="146"/>
      <c r="F24" s="146"/>
      <c r="G24" s="146"/>
      <c r="H24" s="146"/>
      <c r="I24" s="146"/>
      <c r="J24" s="146"/>
      <c r="K24" s="146"/>
      <c r="L24" s="146"/>
      <c r="M24" s="146"/>
      <c r="N24" s="146"/>
      <c r="O24" s="146">
        <v>48.6</v>
      </c>
      <c r="P24" s="146">
        <v>97.2</v>
      </c>
      <c r="Q24" s="146">
        <v>93</v>
      </c>
      <c r="R24" s="146"/>
      <c r="S24" s="146"/>
      <c r="T24" s="146">
        <v>62.3</v>
      </c>
      <c r="U24" s="146">
        <v>91.5</v>
      </c>
      <c r="V24" s="146">
        <v>109.5</v>
      </c>
      <c r="W24" s="146"/>
      <c r="X24" s="146"/>
      <c r="Y24" s="146">
        <v>78.400000000000006</v>
      </c>
      <c r="Z24" s="146">
        <v>104.6</v>
      </c>
      <c r="AA24" s="146">
        <v>118.4</v>
      </c>
      <c r="AB24" s="146"/>
      <c r="AC24" s="146"/>
      <c r="AD24" s="146">
        <v>75.599999999999994</v>
      </c>
      <c r="AE24" s="146">
        <v>78.599999999999994</v>
      </c>
      <c r="AF24" s="146">
        <v>101</v>
      </c>
      <c r="AG24" s="146"/>
      <c r="AH24" s="146"/>
      <c r="AI24" s="146">
        <v>55.2</v>
      </c>
      <c r="AJ24" s="146">
        <v>75.3</v>
      </c>
      <c r="AK24" s="146">
        <v>100.1</v>
      </c>
      <c r="AL24" s="146"/>
      <c r="AM24" s="146"/>
      <c r="AN24" s="146"/>
      <c r="AO24" s="146"/>
      <c r="AP24" s="146"/>
      <c r="AQ24" s="146"/>
      <c r="AR24" s="146"/>
      <c r="AS24" s="146"/>
      <c r="AT24" s="146"/>
      <c r="AU24" s="146"/>
      <c r="AV24" s="146"/>
      <c r="AW24" s="146"/>
      <c r="AX24" s="146"/>
    </row>
    <row r="25" spans="1:50" x14ac:dyDescent="0.35">
      <c r="A25" s="348" t="s">
        <v>274</v>
      </c>
      <c r="B25" s="348" t="s">
        <v>284</v>
      </c>
      <c r="C25" s="348" t="s">
        <v>294</v>
      </c>
      <c r="D25" s="145">
        <v>6</v>
      </c>
      <c r="E25" s="144">
        <v>74.5</v>
      </c>
      <c r="F25" s="144">
        <v>104.2</v>
      </c>
      <c r="G25" s="144">
        <v>89.1</v>
      </c>
      <c r="H25" s="144"/>
      <c r="I25" s="144"/>
      <c r="J25" s="145">
        <v>102</v>
      </c>
      <c r="K25" s="145">
        <v>94.1</v>
      </c>
      <c r="L25" s="145">
        <v>84.3</v>
      </c>
      <c r="M25" s="145"/>
      <c r="N25" s="145"/>
      <c r="O25" s="144">
        <v>93.6</v>
      </c>
      <c r="P25" s="144">
        <v>91.4</v>
      </c>
      <c r="Q25" s="144">
        <v>83.5</v>
      </c>
      <c r="R25" s="144"/>
      <c r="S25" s="144"/>
      <c r="T25" s="145">
        <v>95.4</v>
      </c>
      <c r="U25" s="145">
        <v>91.5</v>
      </c>
      <c r="V25" s="145">
        <v>82.9</v>
      </c>
      <c r="W25" s="145"/>
      <c r="X25" s="145"/>
      <c r="Y25" s="144">
        <v>54.6</v>
      </c>
      <c r="Z25" s="144">
        <v>63.4</v>
      </c>
      <c r="AA25" s="144">
        <v>67</v>
      </c>
      <c r="AB25" s="144"/>
      <c r="AC25" s="144"/>
      <c r="AD25" s="145">
        <v>95.3</v>
      </c>
      <c r="AE25" s="145">
        <v>97.3</v>
      </c>
      <c r="AF25" s="145">
        <v>86.7</v>
      </c>
      <c r="AG25" s="145"/>
      <c r="AH25" s="145"/>
      <c r="AI25" s="144">
        <v>86.6</v>
      </c>
      <c r="AJ25" s="144">
        <v>110.5</v>
      </c>
      <c r="AK25" s="144">
        <v>112.3</v>
      </c>
      <c r="AL25" s="144"/>
      <c r="AM25" s="144"/>
      <c r="AN25" s="145">
        <v>84.1</v>
      </c>
      <c r="AO25" s="145">
        <v>142.30000000000001</v>
      </c>
      <c r="AP25" s="145">
        <v>131.69999999999999</v>
      </c>
      <c r="AQ25" s="145"/>
      <c r="AR25" s="145"/>
      <c r="AS25" s="144">
        <v>109.8</v>
      </c>
      <c r="AT25" s="144">
        <v>160</v>
      </c>
      <c r="AU25" s="144">
        <v>162</v>
      </c>
      <c r="AV25" s="144"/>
      <c r="AW25" s="144"/>
      <c r="AX25" s="145"/>
    </row>
    <row r="26" spans="1:50" x14ac:dyDescent="0.35">
      <c r="A26" s="348"/>
      <c r="B26" s="348"/>
      <c r="C26" s="348"/>
      <c r="D26" s="145">
        <v>5</v>
      </c>
      <c r="E26" s="144"/>
      <c r="F26" s="144"/>
      <c r="G26" s="144"/>
      <c r="H26" s="144"/>
      <c r="I26" s="144"/>
      <c r="J26" s="145"/>
      <c r="K26" s="145">
        <v>110.1</v>
      </c>
      <c r="L26" s="145">
        <v>89.5</v>
      </c>
      <c r="M26" s="145"/>
      <c r="N26" s="145"/>
      <c r="O26" s="144"/>
      <c r="P26" s="144">
        <v>104.3</v>
      </c>
      <c r="Q26" s="144">
        <v>92.1</v>
      </c>
      <c r="R26" s="144"/>
      <c r="S26" s="144"/>
      <c r="T26" s="145">
        <v>71.5</v>
      </c>
      <c r="U26" s="145">
        <v>100.1</v>
      </c>
      <c r="V26" s="145">
        <v>93.6</v>
      </c>
      <c r="W26" s="145"/>
      <c r="X26" s="145"/>
      <c r="Y26" s="144">
        <v>79.8</v>
      </c>
      <c r="Z26" s="144">
        <v>102.7</v>
      </c>
      <c r="AA26" s="144">
        <v>90.4</v>
      </c>
      <c r="AB26" s="144"/>
      <c r="AC26" s="144"/>
      <c r="AD26" s="145">
        <v>77.7</v>
      </c>
      <c r="AE26" s="145">
        <v>102.7</v>
      </c>
      <c r="AF26" s="145">
        <v>91</v>
      </c>
      <c r="AG26" s="145"/>
      <c r="AH26" s="145"/>
      <c r="AI26" s="144"/>
      <c r="AJ26" s="144">
        <v>102.2</v>
      </c>
      <c r="AK26" s="144">
        <v>96</v>
      </c>
      <c r="AL26" s="144"/>
      <c r="AM26" s="144"/>
      <c r="AN26" s="145"/>
      <c r="AO26" s="145">
        <v>110.1</v>
      </c>
      <c r="AP26" s="145">
        <v>88.8</v>
      </c>
      <c r="AQ26" s="145"/>
      <c r="AR26" s="145"/>
      <c r="AS26" s="144"/>
      <c r="AT26" s="144"/>
      <c r="AU26" s="144"/>
      <c r="AV26" s="144"/>
      <c r="AW26" s="144"/>
      <c r="AX26" s="145"/>
    </row>
    <row r="27" spans="1:50" s="147" customFormat="1" x14ac:dyDescent="0.35">
      <c r="A27" s="350" t="s">
        <v>274</v>
      </c>
      <c r="B27" s="350" t="s">
        <v>277</v>
      </c>
      <c r="C27" s="350" t="s">
        <v>291</v>
      </c>
      <c r="D27" s="146">
        <v>6</v>
      </c>
      <c r="E27" s="146"/>
      <c r="F27" s="146">
        <v>149.1</v>
      </c>
      <c r="G27" s="146">
        <v>197</v>
      </c>
      <c r="H27" s="146"/>
      <c r="I27" s="146"/>
      <c r="J27" s="146">
        <v>71</v>
      </c>
      <c r="K27" s="146">
        <v>131.30000000000001</v>
      </c>
      <c r="L27" s="146">
        <v>188</v>
      </c>
      <c r="M27" s="146"/>
      <c r="N27" s="146"/>
      <c r="O27" s="146">
        <v>113.5</v>
      </c>
      <c r="P27" s="146">
        <v>131.1</v>
      </c>
      <c r="Q27" s="146">
        <v>189</v>
      </c>
      <c r="R27" s="146"/>
      <c r="S27" s="146"/>
      <c r="T27" s="146">
        <v>104</v>
      </c>
      <c r="U27" s="146">
        <v>120.8</v>
      </c>
      <c r="V27" s="146">
        <v>190</v>
      </c>
      <c r="W27" s="146"/>
      <c r="X27" s="146"/>
      <c r="Y27" s="146">
        <v>106.8</v>
      </c>
      <c r="Z27" s="146">
        <v>113.1</v>
      </c>
      <c r="AA27" s="146">
        <v>185</v>
      </c>
      <c r="AB27" s="146"/>
      <c r="AC27" s="146"/>
      <c r="AD27" s="146">
        <v>103.7</v>
      </c>
      <c r="AE27" s="146">
        <v>95.3</v>
      </c>
      <c r="AF27" s="146">
        <v>187</v>
      </c>
      <c r="AG27" s="146"/>
      <c r="AH27" s="146"/>
      <c r="AI27" s="146">
        <v>109.6</v>
      </c>
      <c r="AJ27" s="146">
        <v>92</v>
      </c>
      <c r="AK27" s="146">
        <v>192</v>
      </c>
      <c r="AL27" s="146"/>
      <c r="AM27" s="146"/>
      <c r="AN27" s="146">
        <v>114.8</v>
      </c>
      <c r="AO27" s="146">
        <v>142.80000000000001</v>
      </c>
      <c r="AP27" s="146">
        <v>202</v>
      </c>
      <c r="AQ27" s="146"/>
      <c r="AR27" s="146"/>
      <c r="AS27" s="146">
        <v>91.2</v>
      </c>
      <c r="AT27" s="146">
        <v>155</v>
      </c>
      <c r="AU27" s="146">
        <v>226</v>
      </c>
      <c r="AV27" s="146"/>
      <c r="AW27" s="146"/>
      <c r="AX27" s="146"/>
    </row>
    <row r="28" spans="1:50" s="147" customFormat="1" x14ac:dyDescent="0.35">
      <c r="A28" s="350"/>
      <c r="B28" s="350"/>
      <c r="C28" s="350"/>
      <c r="D28" s="146">
        <v>5</v>
      </c>
      <c r="E28" s="146"/>
      <c r="F28" s="146"/>
      <c r="G28" s="146"/>
      <c r="H28" s="146"/>
      <c r="I28" s="146"/>
      <c r="J28" s="146"/>
      <c r="K28" s="146"/>
      <c r="L28" s="146"/>
      <c r="M28" s="146"/>
      <c r="N28" s="146"/>
      <c r="O28" s="146">
        <v>109.7</v>
      </c>
      <c r="P28" s="146">
        <v>138</v>
      </c>
      <c r="Q28" s="146">
        <v>199</v>
      </c>
      <c r="R28" s="146"/>
      <c r="S28" s="146"/>
      <c r="T28" s="146">
        <v>86.2</v>
      </c>
      <c r="U28" s="146">
        <v>150.19999999999999</v>
      </c>
      <c r="V28" s="146">
        <v>196</v>
      </c>
      <c r="W28" s="146"/>
      <c r="X28" s="146"/>
      <c r="Y28" s="146">
        <v>95.2</v>
      </c>
      <c r="Z28" s="146">
        <v>152.69999999999999</v>
      </c>
      <c r="AA28" s="146">
        <v>209</v>
      </c>
      <c r="AB28" s="146"/>
      <c r="AC28" s="146"/>
      <c r="AD28" s="146">
        <v>88.2</v>
      </c>
      <c r="AE28" s="146">
        <v>153</v>
      </c>
      <c r="AF28" s="146">
        <v>194</v>
      </c>
      <c r="AG28" s="146"/>
      <c r="AH28" s="146"/>
      <c r="AI28" s="146">
        <v>85.8</v>
      </c>
      <c r="AJ28" s="146">
        <v>143.9</v>
      </c>
      <c r="AK28" s="146">
        <v>202</v>
      </c>
      <c r="AL28" s="146"/>
      <c r="AM28" s="146"/>
      <c r="AN28" s="146"/>
      <c r="AO28" s="146"/>
      <c r="AP28" s="146"/>
      <c r="AQ28" s="146"/>
      <c r="AR28" s="146"/>
      <c r="AS28" s="146"/>
      <c r="AT28" s="146"/>
      <c r="AU28" s="146"/>
      <c r="AV28" s="146"/>
      <c r="AW28" s="146"/>
      <c r="AX28" s="146"/>
    </row>
    <row r="29" spans="1:50" s="148" customFormat="1" x14ac:dyDescent="0.35">
      <c r="A29" s="348" t="s">
        <v>274</v>
      </c>
      <c r="B29" s="348" t="s">
        <v>277</v>
      </c>
      <c r="C29" s="348" t="s">
        <v>330</v>
      </c>
      <c r="D29" s="145">
        <v>6</v>
      </c>
      <c r="E29" s="144">
        <v>28.3</v>
      </c>
      <c r="F29" s="144">
        <v>41.9</v>
      </c>
      <c r="G29" s="144">
        <v>69.400000000000006</v>
      </c>
      <c r="H29" s="144">
        <v>85.5</v>
      </c>
      <c r="I29" s="144"/>
      <c r="J29" s="145">
        <v>44</v>
      </c>
      <c r="K29" s="145">
        <v>48</v>
      </c>
      <c r="L29" s="145">
        <v>46.7</v>
      </c>
      <c r="M29" s="145">
        <v>82.4</v>
      </c>
      <c r="N29" s="145"/>
      <c r="O29" s="144">
        <v>66.2</v>
      </c>
      <c r="P29" s="144">
        <v>80.099999999999994</v>
      </c>
      <c r="Q29" s="144">
        <v>47.1</v>
      </c>
      <c r="R29" s="144">
        <v>62</v>
      </c>
      <c r="S29" s="144"/>
      <c r="T29" s="145">
        <v>72.5</v>
      </c>
      <c r="U29" s="145">
        <v>76.8</v>
      </c>
      <c r="V29" s="145">
        <v>44.7</v>
      </c>
      <c r="W29" s="145">
        <v>70.2</v>
      </c>
      <c r="X29" s="145"/>
      <c r="Y29" s="144">
        <v>74.2</v>
      </c>
      <c r="Z29" s="144">
        <v>77</v>
      </c>
      <c r="AA29" s="144">
        <v>50</v>
      </c>
      <c r="AB29" s="144">
        <v>69.5</v>
      </c>
      <c r="AC29" s="144"/>
      <c r="AD29" s="145">
        <v>68.900000000000006</v>
      </c>
      <c r="AE29" s="145">
        <v>75.599999999999994</v>
      </c>
      <c r="AF29" s="145">
        <v>50.7</v>
      </c>
      <c r="AG29" s="145">
        <v>103</v>
      </c>
      <c r="AH29" s="145"/>
      <c r="AI29" s="144">
        <v>75.3</v>
      </c>
      <c r="AJ29" s="144">
        <v>83.7</v>
      </c>
      <c r="AK29" s="144">
        <v>46.6</v>
      </c>
      <c r="AL29" s="144">
        <v>90.6</v>
      </c>
      <c r="AM29" s="144"/>
      <c r="AN29" s="145">
        <v>62.5</v>
      </c>
      <c r="AO29" s="145">
        <v>42.5</v>
      </c>
      <c r="AP29" s="145">
        <v>75.3</v>
      </c>
      <c r="AQ29" s="145">
        <v>78.900000000000006</v>
      </c>
      <c r="AR29" s="145"/>
      <c r="AS29" s="144">
        <v>37.9</v>
      </c>
      <c r="AT29" s="144">
        <v>44.3</v>
      </c>
      <c r="AU29" s="144">
        <v>80.2</v>
      </c>
      <c r="AV29" s="144">
        <v>93</v>
      </c>
      <c r="AW29" s="144"/>
      <c r="AX29" s="145"/>
    </row>
    <row r="30" spans="1:50" s="148" customFormat="1" x14ac:dyDescent="0.35">
      <c r="A30" s="348"/>
      <c r="B30" s="348"/>
      <c r="C30" s="348"/>
      <c r="D30" s="145">
        <v>5</v>
      </c>
      <c r="E30" s="144"/>
      <c r="F30" s="144"/>
      <c r="G30" s="144"/>
      <c r="H30" s="144"/>
      <c r="I30" s="144"/>
      <c r="J30" s="145">
        <v>38.5</v>
      </c>
      <c r="K30" s="145">
        <v>64.5</v>
      </c>
      <c r="L30" s="145">
        <v>60.1</v>
      </c>
      <c r="M30" s="145"/>
      <c r="N30" s="145"/>
      <c r="O30" s="144">
        <v>56.9</v>
      </c>
      <c r="P30" s="144">
        <v>80.7</v>
      </c>
      <c r="Q30" s="144">
        <v>66.5</v>
      </c>
      <c r="R30" s="144"/>
      <c r="S30" s="144"/>
      <c r="T30" s="145">
        <v>70.900000000000006</v>
      </c>
      <c r="U30" s="145">
        <v>77.7</v>
      </c>
      <c r="V30" s="145">
        <v>59.9</v>
      </c>
      <c r="W30" s="145"/>
      <c r="X30" s="145"/>
      <c r="Y30" s="144">
        <v>78.2</v>
      </c>
      <c r="Z30" s="144">
        <v>75.5</v>
      </c>
      <c r="AA30" s="144">
        <v>66.400000000000006</v>
      </c>
      <c r="AB30" s="144"/>
      <c r="AC30" s="144"/>
      <c r="AD30" s="145">
        <v>70.099999999999994</v>
      </c>
      <c r="AE30" s="145">
        <v>85.5</v>
      </c>
      <c r="AF30" s="145">
        <v>70.900000000000006</v>
      </c>
      <c r="AG30" s="145"/>
      <c r="AH30" s="145"/>
      <c r="AI30" s="144">
        <v>68.5</v>
      </c>
      <c r="AJ30" s="144">
        <v>71.3</v>
      </c>
      <c r="AK30" s="144">
        <v>65</v>
      </c>
      <c r="AL30" s="144"/>
      <c r="AM30" s="144"/>
      <c r="AN30" s="145">
        <v>94.5</v>
      </c>
      <c r="AO30" s="145">
        <v>63.7</v>
      </c>
      <c r="AP30" s="145">
        <v>67.400000000000006</v>
      </c>
      <c r="AQ30" s="145"/>
      <c r="AR30" s="145"/>
      <c r="AS30" s="144"/>
      <c r="AT30" s="144"/>
      <c r="AU30" s="144"/>
      <c r="AV30" s="144"/>
      <c r="AW30" s="144"/>
      <c r="AX30" s="145"/>
    </row>
    <row r="31" spans="1:50" s="147" customFormat="1" x14ac:dyDescent="0.35">
      <c r="A31" s="350" t="s">
        <v>274</v>
      </c>
      <c r="B31" s="350" t="s">
        <v>277</v>
      </c>
      <c r="C31" s="350" t="s">
        <v>287</v>
      </c>
      <c r="D31" s="146">
        <v>6</v>
      </c>
      <c r="E31" s="146">
        <v>40.799999999999997</v>
      </c>
      <c r="F31" s="146">
        <v>55.5</v>
      </c>
      <c r="G31" s="146">
        <v>91.4</v>
      </c>
      <c r="H31" s="146"/>
      <c r="I31" s="146"/>
      <c r="J31" s="146">
        <v>74.400000000000006</v>
      </c>
      <c r="K31" s="146">
        <v>69.400000000000006</v>
      </c>
      <c r="L31" s="146">
        <v>59</v>
      </c>
      <c r="M31" s="146"/>
      <c r="N31" s="146"/>
      <c r="O31" s="146">
        <v>69.7</v>
      </c>
      <c r="P31" s="146">
        <v>77.400000000000006</v>
      </c>
      <c r="Q31" s="146">
        <v>45</v>
      </c>
      <c r="R31" s="146"/>
      <c r="S31" s="146"/>
      <c r="T31" s="146">
        <v>84.7</v>
      </c>
      <c r="U31" s="146">
        <v>88.2</v>
      </c>
      <c r="V31" s="146">
        <v>56.4</v>
      </c>
      <c r="W31" s="146"/>
      <c r="X31" s="146"/>
      <c r="Y31" s="146">
        <v>73.2</v>
      </c>
      <c r="Z31" s="146">
        <v>72.2</v>
      </c>
      <c r="AA31" s="146">
        <v>58</v>
      </c>
      <c r="AB31" s="146"/>
      <c r="AC31" s="146"/>
      <c r="AD31" s="146">
        <v>62.4</v>
      </c>
      <c r="AE31" s="146">
        <v>74.5</v>
      </c>
      <c r="AF31" s="146">
        <v>53.3</v>
      </c>
      <c r="AG31" s="146"/>
      <c r="AH31" s="146"/>
      <c r="AI31" s="146">
        <v>71.2</v>
      </c>
      <c r="AJ31" s="146">
        <v>76.400000000000006</v>
      </c>
      <c r="AK31" s="146">
        <v>57.3</v>
      </c>
      <c r="AL31" s="146"/>
      <c r="AM31" s="146"/>
      <c r="AN31" s="146">
        <v>71.7</v>
      </c>
      <c r="AO31" s="146">
        <v>73.099999999999994</v>
      </c>
      <c r="AP31" s="146">
        <v>54.5</v>
      </c>
      <c r="AQ31" s="146"/>
      <c r="AR31" s="146"/>
      <c r="AS31" s="146">
        <v>50.9</v>
      </c>
      <c r="AT31" s="146">
        <v>106.2</v>
      </c>
      <c r="AU31" s="146">
        <v>80.2</v>
      </c>
      <c r="AV31" s="146"/>
      <c r="AW31" s="146"/>
      <c r="AX31" s="146"/>
    </row>
    <row r="32" spans="1:50" s="147" customFormat="1" ht="15" thickBot="1" x14ac:dyDescent="0.4">
      <c r="A32" s="353"/>
      <c r="B32" s="353"/>
      <c r="C32" s="353"/>
      <c r="D32" s="149">
        <v>5</v>
      </c>
      <c r="E32" s="149">
        <v>87.8</v>
      </c>
      <c r="F32" s="149">
        <v>96.2</v>
      </c>
      <c r="G32" s="149">
        <v>63.7</v>
      </c>
      <c r="H32" s="149"/>
      <c r="I32" s="149"/>
      <c r="J32" s="149">
        <v>86.5</v>
      </c>
      <c r="K32" s="149">
        <v>89.4</v>
      </c>
      <c r="L32" s="149">
        <v>65.2</v>
      </c>
      <c r="M32" s="149"/>
      <c r="N32" s="149"/>
      <c r="O32" s="149">
        <v>92.6</v>
      </c>
      <c r="P32" s="149">
        <v>80.3</v>
      </c>
      <c r="Q32" s="149">
        <v>65.099999999999994</v>
      </c>
      <c r="R32" s="149"/>
      <c r="S32" s="149"/>
      <c r="T32" s="149">
        <v>86.8</v>
      </c>
      <c r="U32" s="149">
        <v>86.5</v>
      </c>
      <c r="V32" s="149">
        <v>67.400000000000006</v>
      </c>
      <c r="W32" s="149"/>
      <c r="X32" s="149"/>
      <c r="Y32" s="149">
        <v>82.9</v>
      </c>
      <c r="Z32" s="149">
        <v>86.4</v>
      </c>
      <c r="AA32" s="149">
        <v>66</v>
      </c>
      <c r="AB32" s="149"/>
      <c r="AC32" s="149"/>
      <c r="AD32" s="149">
        <v>84.7</v>
      </c>
      <c r="AE32" s="149">
        <v>86.2</v>
      </c>
      <c r="AF32" s="149">
        <v>66.400000000000006</v>
      </c>
      <c r="AG32" s="149"/>
      <c r="AH32" s="149"/>
      <c r="AI32" s="149">
        <v>84.9</v>
      </c>
      <c r="AJ32" s="149">
        <v>94.1</v>
      </c>
      <c r="AK32" s="149">
        <v>67.5</v>
      </c>
      <c r="AL32" s="149"/>
      <c r="AM32" s="149"/>
      <c r="AN32" s="149">
        <v>52.8</v>
      </c>
      <c r="AO32" s="149">
        <v>71.8</v>
      </c>
      <c r="AP32" s="149">
        <v>126.9</v>
      </c>
      <c r="AQ32" s="149"/>
      <c r="AR32" s="149"/>
      <c r="AS32" s="149">
        <v>93.3</v>
      </c>
      <c r="AT32" s="149">
        <v>116.4</v>
      </c>
      <c r="AU32" s="149">
        <v>135.4</v>
      </c>
      <c r="AV32" s="149"/>
      <c r="AW32" s="149"/>
      <c r="AX32" s="149"/>
    </row>
    <row r="33" spans="1:50" x14ac:dyDescent="0.35">
      <c r="A33" s="351" t="s">
        <v>275</v>
      </c>
      <c r="B33" s="351" t="s">
        <v>350</v>
      </c>
      <c r="C33" s="351" t="s">
        <v>354</v>
      </c>
      <c r="D33" s="61">
        <v>4</v>
      </c>
      <c r="E33" s="62">
        <v>112</v>
      </c>
      <c r="F33" s="62">
        <v>132</v>
      </c>
      <c r="G33" s="62">
        <v>49</v>
      </c>
      <c r="H33" s="62"/>
      <c r="I33" s="62"/>
      <c r="J33" s="61">
        <v>73</v>
      </c>
      <c r="K33" s="61">
        <v>97</v>
      </c>
      <c r="L33" s="61">
        <v>59</v>
      </c>
      <c r="M33" s="61"/>
      <c r="N33" s="61"/>
      <c r="O33" s="62">
        <v>78</v>
      </c>
      <c r="P33" s="62">
        <v>110</v>
      </c>
      <c r="Q33" s="62">
        <v>50</v>
      </c>
      <c r="R33" s="62"/>
      <c r="S33" s="62"/>
      <c r="T33" s="61">
        <v>81</v>
      </c>
      <c r="U33" s="61">
        <v>110</v>
      </c>
      <c r="V33" s="61">
        <v>54</v>
      </c>
      <c r="W33" s="61"/>
      <c r="X33" s="61"/>
      <c r="Y33" s="62">
        <v>78</v>
      </c>
      <c r="Z33" s="62">
        <v>106</v>
      </c>
      <c r="AA33" s="62">
        <v>54</v>
      </c>
      <c r="AB33" s="62"/>
      <c r="AC33" s="62"/>
      <c r="AD33" s="61">
        <v>72</v>
      </c>
      <c r="AE33" s="61">
        <v>101</v>
      </c>
      <c r="AF33" s="61">
        <v>51</v>
      </c>
      <c r="AG33" s="61"/>
      <c r="AH33" s="61"/>
      <c r="AI33" s="62">
        <v>62</v>
      </c>
      <c r="AJ33" s="62">
        <v>82</v>
      </c>
      <c r="AK33" s="62">
        <v>50</v>
      </c>
      <c r="AL33" s="62"/>
      <c r="AM33" s="62"/>
      <c r="AN33" s="61">
        <v>50</v>
      </c>
      <c r="AO33" s="61">
        <v>80</v>
      </c>
      <c r="AP33" s="61">
        <v>51</v>
      </c>
      <c r="AQ33" s="61"/>
      <c r="AR33" s="61"/>
      <c r="AS33" s="62"/>
      <c r="AT33" s="62">
        <v>111</v>
      </c>
      <c r="AU33" s="62">
        <v>64</v>
      </c>
      <c r="AV33" s="62"/>
      <c r="AW33" s="62"/>
      <c r="AX33" s="61"/>
    </row>
    <row r="34" spans="1:50" x14ac:dyDescent="0.35">
      <c r="A34" s="348"/>
      <c r="B34" s="348"/>
      <c r="C34" s="348"/>
      <c r="D34" s="145"/>
      <c r="E34" s="144"/>
      <c r="F34" s="144"/>
      <c r="G34" s="144"/>
      <c r="H34" s="144"/>
      <c r="I34" s="144"/>
      <c r="J34" s="145"/>
      <c r="K34" s="145"/>
      <c r="L34" s="145"/>
      <c r="M34" s="145"/>
      <c r="N34" s="145"/>
      <c r="O34" s="144"/>
      <c r="P34" s="144"/>
      <c r="Q34" s="144"/>
      <c r="R34" s="144"/>
      <c r="S34" s="144"/>
      <c r="T34" s="145"/>
      <c r="U34" s="145"/>
      <c r="V34" s="145"/>
      <c r="W34" s="145"/>
      <c r="X34" s="145"/>
      <c r="Y34" s="144"/>
      <c r="Z34" s="144"/>
      <c r="AA34" s="144"/>
      <c r="AB34" s="144"/>
      <c r="AC34" s="144"/>
      <c r="AD34" s="145"/>
      <c r="AE34" s="145"/>
      <c r="AF34" s="145"/>
      <c r="AG34" s="145"/>
      <c r="AH34" s="145"/>
      <c r="AI34" s="144"/>
      <c r="AJ34" s="144"/>
      <c r="AK34" s="144"/>
      <c r="AL34" s="144"/>
      <c r="AM34" s="144"/>
      <c r="AN34" s="145"/>
      <c r="AO34" s="145"/>
      <c r="AP34" s="145"/>
      <c r="AQ34" s="145"/>
      <c r="AR34" s="145"/>
      <c r="AS34" s="144"/>
      <c r="AT34" s="144"/>
      <c r="AU34" s="144"/>
      <c r="AV34" s="144"/>
      <c r="AW34" s="144"/>
      <c r="AX34" s="145"/>
    </row>
    <row r="35" spans="1:50" s="147" customFormat="1" x14ac:dyDescent="0.35">
      <c r="A35" s="350" t="s">
        <v>275</v>
      </c>
      <c r="B35" s="350" t="s">
        <v>351</v>
      </c>
      <c r="C35" s="350" t="s">
        <v>355</v>
      </c>
      <c r="D35" s="50">
        <v>6</v>
      </c>
      <c r="E35" s="50"/>
      <c r="F35" s="50"/>
      <c r="G35" s="50"/>
      <c r="H35" s="50"/>
      <c r="I35" s="50"/>
      <c r="J35" s="50">
        <v>84</v>
      </c>
      <c r="K35" s="50">
        <v>95</v>
      </c>
      <c r="L35" s="50">
        <v>127</v>
      </c>
      <c r="M35" s="50"/>
      <c r="N35" s="50"/>
      <c r="O35" s="50">
        <v>57</v>
      </c>
      <c r="P35" s="50">
        <v>75</v>
      </c>
      <c r="Q35" s="50">
        <v>132</v>
      </c>
      <c r="R35" s="50"/>
      <c r="S35" s="50"/>
      <c r="T35" s="50">
        <v>54</v>
      </c>
      <c r="U35" s="50">
        <v>76</v>
      </c>
      <c r="V35" s="50">
        <v>125</v>
      </c>
      <c r="W35" s="50"/>
      <c r="X35" s="50"/>
      <c r="Y35" s="50">
        <v>97</v>
      </c>
      <c r="Z35" s="50">
        <v>98</v>
      </c>
      <c r="AA35" s="50">
        <v>118</v>
      </c>
      <c r="AB35" s="50"/>
      <c r="AC35" s="50"/>
      <c r="AD35" s="50">
        <v>46</v>
      </c>
      <c r="AE35" s="50">
        <v>66</v>
      </c>
      <c r="AF35" s="50">
        <v>120</v>
      </c>
      <c r="AG35" s="50"/>
      <c r="AH35" s="50"/>
      <c r="AI35" s="50">
        <v>57</v>
      </c>
      <c r="AJ35" s="50">
        <v>80</v>
      </c>
      <c r="AK35" s="50">
        <v>129</v>
      </c>
      <c r="AL35" s="50"/>
      <c r="AM35" s="50"/>
      <c r="AN35" s="50">
        <v>75</v>
      </c>
      <c r="AO35" s="50">
        <v>115</v>
      </c>
      <c r="AP35" s="50">
        <v>144</v>
      </c>
      <c r="AQ35" s="50"/>
      <c r="AR35" s="50"/>
      <c r="AS35" s="50">
        <v>115</v>
      </c>
      <c r="AT35" s="50">
        <v>163</v>
      </c>
      <c r="AU35" s="50">
        <v>177</v>
      </c>
      <c r="AV35" s="50"/>
      <c r="AW35" s="50"/>
      <c r="AX35" s="50"/>
    </row>
    <row r="36" spans="1:50" s="147" customFormat="1" x14ac:dyDescent="0.35">
      <c r="A36" s="350"/>
      <c r="B36" s="350"/>
      <c r="C36" s="350"/>
      <c r="D36" s="50">
        <v>5</v>
      </c>
      <c r="E36" s="50"/>
      <c r="F36" s="50"/>
      <c r="G36" s="50"/>
      <c r="H36" s="50"/>
      <c r="I36" s="50"/>
      <c r="J36" s="50">
        <v>93</v>
      </c>
      <c r="K36" s="50">
        <v>98</v>
      </c>
      <c r="L36" s="50">
        <v>125</v>
      </c>
      <c r="M36" s="50"/>
      <c r="N36" s="50"/>
      <c r="O36" s="50">
        <v>102</v>
      </c>
      <c r="P36" s="50">
        <v>114</v>
      </c>
      <c r="Q36" s="50">
        <v>134</v>
      </c>
      <c r="R36" s="50"/>
      <c r="S36" s="50"/>
      <c r="T36" s="50">
        <v>102</v>
      </c>
      <c r="U36" s="50">
        <v>92</v>
      </c>
      <c r="V36" s="50">
        <v>131</v>
      </c>
      <c r="W36" s="50"/>
      <c r="X36" s="50"/>
      <c r="Y36" s="50">
        <v>95</v>
      </c>
      <c r="Z36" s="50">
        <v>96</v>
      </c>
      <c r="AA36" s="50">
        <v>125</v>
      </c>
      <c r="AB36" s="50"/>
      <c r="AC36" s="50"/>
      <c r="AD36" s="50">
        <v>99</v>
      </c>
      <c r="AE36" s="50">
        <v>93</v>
      </c>
      <c r="AF36" s="50">
        <v>127</v>
      </c>
      <c r="AG36" s="50"/>
      <c r="AH36" s="50"/>
      <c r="AI36" s="50">
        <v>108</v>
      </c>
      <c r="AJ36" s="50">
        <v>109</v>
      </c>
      <c r="AK36" s="50">
        <v>125</v>
      </c>
      <c r="AL36" s="50"/>
      <c r="AM36" s="50"/>
      <c r="AN36" s="50">
        <v>93</v>
      </c>
      <c r="AO36" s="50">
        <v>93</v>
      </c>
      <c r="AP36" s="50">
        <v>122</v>
      </c>
      <c r="AQ36" s="50"/>
      <c r="AR36" s="50"/>
      <c r="AS36" s="50"/>
      <c r="AT36" s="50"/>
      <c r="AU36" s="50"/>
      <c r="AV36" s="50"/>
      <c r="AW36" s="50"/>
      <c r="AX36" s="50"/>
    </row>
    <row r="37" spans="1:50" x14ac:dyDescent="0.35">
      <c r="A37" s="348" t="s">
        <v>275</v>
      </c>
      <c r="B37" s="348" t="s">
        <v>321</v>
      </c>
      <c r="C37" s="348" t="s">
        <v>356</v>
      </c>
      <c r="D37" s="48">
        <v>6</v>
      </c>
      <c r="E37" s="49">
        <v>88</v>
      </c>
      <c r="F37" s="49">
        <v>117</v>
      </c>
      <c r="G37" s="49">
        <v>172</v>
      </c>
      <c r="H37" s="49"/>
      <c r="I37" s="49"/>
      <c r="J37" s="48">
        <v>103</v>
      </c>
      <c r="K37" s="48">
        <v>97</v>
      </c>
      <c r="L37" s="48">
        <v>170</v>
      </c>
      <c r="M37" s="48"/>
      <c r="N37" s="48"/>
      <c r="O37" s="49">
        <v>113</v>
      </c>
      <c r="P37" s="49">
        <v>38</v>
      </c>
      <c r="Q37" s="49">
        <v>168</v>
      </c>
      <c r="R37" s="49"/>
      <c r="S37" s="49"/>
      <c r="T37" s="48">
        <v>109</v>
      </c>
      <c r="U37" s="48">
        <v>45</v>
      </c>
      <c r="V37" s="48">
        <v>168</v>
      </c>
      <c r="W37" s="48"/>
      <c r="X37" s="48"/>
      <c r="Y37" s="49">
        <v>124</v>
      </c>
      <c r="Z37" s="49">
        <v>82</v>
      </c>
      <c r="AA37" s="49">
        <v>168</v>
      </c>
      <c r="AB37" s="49"/>
      <c r="AC37" s="49"/>
      <c r="AD37" s="48">
        <v>107</v>
      </c>
      <c r="AE37" s="48">
        <v>44</v>
      </c>
      <c r="AF37" s="48">
        <v>168</v>
      </c>
      <c r="AG37" s="48"/>
      <c r="AH37" s="48"/>
      <c r="AI37" s="49">
        <v>108</v>
      </c>
      <c r="AJ37" s="49">
        <v>36</v>
      </c>
      <c r="AK37" s="49">
        <v>181</v>
      </c>
      <c r="AL37" s="49"/>
      <c r="AM37" s="49"/>
      <c r="AN37" s="48">
        <v>101</v>
      </c>
      <c r="AO37" s="48">
        <v>80</v>
      </c>
      <c r="AP37" s="48">
        <v>185</v>
      </c>
      <c r="AQ37" s="48"/>
      <c r="AR37" s="48"/>
      <c r="AS37" s="49">
        <v>92</v>
      </c>
      <c r="AT37" s="49">
        <v>150</v>
      </c>
      <c r="AU37" s="49">
        <v>248</v>
      </c>
      <c r="AV37" s="49"/>
      <c r="AW37" s="49"/>
      <c r="AX37" s="48"/>
    </row>
    <row r="38" spans="1:50" x14ac:dyDescent="0.35">
      <c r="A38" s="348"/>
      <c r="B38" s="348"/>
      <c r="C38" s="348"/>
      <c r="D38" s="48">
        <v>5</v>
      </c>
      <c r="E38" s="49"/>
      <c r="F38" s="49"/>
      <c r="G38" s="49"/>
      <c r="H38" s="49"/>
      <c r="I38" s="49"/>
      <c r="J38" s="48"/>
      <c r="K38" s="48"/>
      <c r="L38" s="48"/>
      <c r="M38" s="48"/>
      <c r="N38" s="48"/>
      <c r="O38" s="49">
        <v>111</v>
      </c>
      <c r="P38" s="49">
        <v>179</v>
      </c>
      <c r="Q38" s="49">
        <v>193</v>
      </c>
      <c r="R38" s="49"/>
      <c r="S38" s="49"/>
      <c r="T38" s="48">
        <v>88</v>
      </c>
      <c r="U38" s="48">
        <v>155</v>
      </c>
      <c r="V38" s="48">
        <v>186</v>
      </c>
      <c r="W38" s="48"/>
      <c r="X38" s="48"/>
      <c r="Y38" s="49">
        <v>90</v>
      </c>
      <c r="Z38" s="49">
        <v>137</v>
      </c>
      <c r="AA38" s="49">
        <v>184</v>
      </c>
      <c r="AB38" s="49"/>
      <c r="AC38" s="49"/>
      <c r="AD38" s="48">
        <v>85</v>
      </c>
      <c r="AE38" s="48">
        <v>161</v>
      </c>
      <c r="AF38" s="48">
        <v>195</v>
      </c>
      <c r="AG38" s="48"/>
      <c r="AH38" s="48"/>
      <c r="AI38" s="49">
        <v>96</v>
      </c>
      <c r="AJ38" s="49">
        <v>169</v>
      </c>
      <c r="AK38" s="49">
        <v>195</v>
      </c>
      <c r="AL38" s="49"/>
      <c r="AM38" s="49"/>
      <c r="AN38" s="48"/>
      <c r="AO38" s="48"/>
      <c r="AP38" s="48"/>
      <c r="AQ38" s="48"/>
      <c r="AR38" s="48"/>
      <c r="AS38" s="49"/>
      <c r="AT38" s="49"/>
      <c r="AU38" s="49"/>
      <c r="AV38" s="49"/>
      <c r="AW38" s="49"/>
      <c r="AX38" s="48"/>
    </row>
    <row r="39" spans="1:50" s="147" customFormat="1" x14ac:dyDescent="0.35">
      <c r="A39" s="350" t="s">
        <v>275</v>
      </c>
      <c r="B39" s="350" t="s">
        <v>352</v>
      </c>
      <c r="C39" s="350" t="s">
        <v>357</v>
      </c>
      <c r="D39" s="50">
        <v>6</v>
      </c>
      <c r="E39" s="50">
        <v>27</v>
      </c>
      <c r="F39" s="50">
        <v>107</v>
      </c>
      <c r="G39" s="50">
        <v>59</v>
      </c>
      <c r="H39" s="50"/>
      <c r="I39" s="50"/>
      <c r="J39" s="50">
        <v>45</v>
      </c>
      <c r="K39" s="50">
        <v>59</v>
      </c>
      <c r="L39" s="50">
        <v>56</v>
      </c>
      <c r="M39" s="50"/>
      <c r="N39" s="50"/>
      <c r="O39" s="50">
        <v>56</v>
      </c>
      <c r="P39" s="50">
        <v>72</v>
      </c>
      <c r="Q39" s="50">
        <v>62</v>
      </c>
      <c r="R39" s="50"/>
      <c r="S39" s="50"/>
      <c r="T39" s="50">
        <v>83</v>
      </c>
      <c r="U39" s="50">
        <v>98</v>
      </c>
      <c r="V39" s="50">
        <v>62</v>
      </c>
      <c r="W39" s="50"/>
      <c r="X39" s="50"/>
      <c r="Y39" s="50">
        <v>91</v>
      </c>
      <c r="Z39" s="50">
        <v>80</v>
      </c>
      <c r="AA39" s="50">
        <v>76</v>
      </c>
      <c r="AB39" s="50"/>
      <c r="AC39" s="50"/>
      <c r="AD39" s="50">
        <v>88</v>
      </c>
      <c r="AE39" s="50">
        <v>96</v>
      </c>
      <c r="AF39" s="50">
        <v>96</v>
      </c>
      <c r="AG39" s="50"/>
      <c r="AH39" s="50"/>
      <c r="AI39" s="50">
        <v>90</v>
      </c>
      <c r="AJ39" s="50">
        <v>99</v>
      </c>
      <c r="AK39" s="50">
        <v>100</v>
      </c>
      <c r="AL39" s="50"/>
      <c r="AM39" s="50"/>
      <c r="AN39" s="50">
        <v>96</v>
      </c>
      <c r="AO39" s="50">
        <v>102</v>
      </c>
      <c r="AP39" s="50">
        <v>149</v>
      </c>
      <c r="AQ39" s="50"/>
      <c r="AR39" s="50"/>
      <c r="AS39" s="50">
        <v>101</v>
      </c>
      <c r="AT39" s="50">
        <v>109</v>
      </c>
      <c r="AU39" s="50">
        <v>210</v>
      </c>
      <c r="AV39" s="50"/>
      <c r="AW39" s="50"/>
      <c r="AX39" s="50"/>
    </row>
    <row r="40" spans="1:50" s="147" customFormat="1" x14ac:dyDescent="0.35">
      <c r="A40" s="350"/>
      <c r="B40" s="350"/>
      <c r="C40" s="350"/>
      <c r="D40" s="50">
        <v>5</v>
      </c>
      <c r="E40" s="50"/>
      <c r="F40" s="50"/>
      <c r="G40" s="50"/>
      <c r="H40" s="50"/>
      <c r="I40" s="50"/>
      <c r="J40" s="50"/>
      <c r="K40" s="50"/>
      <c r="L40" s="50"/>
      <c r="M40" s="50"/>
      <c r="N40" s="50"/>
      <c r="O40" s="50"/>
      <c r="P40" s="50"/>
      <c r="Q40" s="50"/>
      <c r="R40" s="50"/>
      <c r="S40" s="50"/>
      <c r="T40" s="50">
        <v>106</v>
      </c>
      <c r="U40" s="50">
        <v>111</v>
      </c>
      <c r="V40" s="50">
        <v>102</v>
      </c>
      <c r="W40" s="50"/>
      <c r="X40" s="50"/>
      <c r="Y40" s="50">
        <v>95</v>
      </c>
      <c r="Z40" s="50">
        <v>107</v>
      </c>
      <c r="AA40" s="50">
        <v>97</v>
      </c>
      <c r="AB40" s="50"/>
      <c r="AC40" s="50"/>
      <c r="AD40" s="50">
        <v>89</v>
      </c>
      <c r="AE40" s="50">
        <v>106</v>
      </c>
      <c r="AF40" s="50">
        <v>96</v>
      </c>
      <c r="AG40" s="50"/>
      <c r="AH40" s="50"/>
      <c r="AI40" s="50"/>
      <c r="AJ40" s="50"/>
      <c r="AK40" s="50"/>
      <c r="AL40" s="50"/>
      <c r="AM40" s="50"/>
      <c r="AN40" s="50"/>
      <c r="AO40" s="50"/>
      <c r="AP40" s="50"/>
      <c r="AQ40" s="50"/>
      <c r="AR40" s="50"/>
      <c r="AS40" s="50"/>
      <c r="AT40" s="50"/>
      <c r="AU40" s="50"/>
      <c r="AV40" s="50"/>
      <c r="AW40" s="50"/>
      <c r="AX40" s="50"/>
    </row>
    <row r="41" spans="1:50" x14ac:dyDescent="0.35">
      <c r="A41" s="348" t="s">
        <v>275</v>
      </c>
      <c r="B41" s="348" t="s">
        <v>382</v>
      </c>
      <c r="C41" s="348" t="s">
        <v>383</v>
      </c>
      <c r="D41" s="48">
        <v>6</v>
      </c>
      <c r="E41" s="49">
        <v>77</v>
      </c>
      <c r="F41" s="49">
        <v>80</v>
      </c>
      <c r="G41" s="49">
        <v>82</v>
      </c>
      <c r="H41" s="49"/>
      <c r="I41" s="49"/>
      <c r="J41" s="48">
        <v>66</v>
      </c>
      <c r="K41" s="48">
        <v>69</v>
      </c>
      <c r="L41" s="48">
        <v>88</v>
      </c>
      <c r="M41" s="48"/>
      <c r="N41" s="48"/>
      <c r="O41" s="49">
        <v>83</v>
      </c>
      <c r="P41" s="49">
        <v>76</v>
      </c>
      <c r="Q41" s="49">
        <v>102</v>
      </c>
      <c r="R41" s="49"/>
      <c r="S41" s="49"/>
      <c r="T41" s="48">
        <v>77</v>
      </c>
      <c r="U41" s="48">
        <v>62</v>
      </c>
      <c r="V41" s="48">
        <v>83</v>
      </c>
      <c r="W41" s="48"/>
      <c r="X41" s="48"/>
      <c r="Y41" s="49">
        <v>70</v>
      </c>
      <c r="Z41" s="49">
        <v>55</v>
      </c>
      <c r="AA41" s="49">
        <v>100</v>
      </c>
      <c r="AB41" s="49"/>
      <c r="AC41" s="49"/>
      <c r="AD41" s="48">
        <v>91</v>
      </c>
      <c r="AE41" s="48">
        <v>62</v>
      </c>
      <c r="AF41" s="48">
        <v>95</v>
      </c>
      <c r="AG41" s="48"/>
      <c r="AH41" s="48"/>
      <c r="AI41" s="49">
        <v>87</v>
      </c>
      <c r="AJ41" s="49">
        <v>62</v>
      </c>
      <c r="AK41" s="49">
        <v>103</v>
      </c>
      <c r="AL41" s="49"/>
      <c r="AM41" s="49"/>
      <c r="AN41" s="48">
        <v>85</v>
      </c>
      <c r="AO41" s="48">
        <v>60</v>
      </c>
      <c r="AP41" s="48">
        <v>116</v>
      </c>
      <c r="AQ41" s="48"/>
      <c r="AR41" s="48"/>
      <c r="AS41" s="49">
        <v>76</v>
      </c>
      <c r="AT41" s="49">
        <v>110</v>
      </c>
      <c r="AU41" s="49">
        <v>114</v>
      </c>
      <c r="AV41" s="49"/>
      <c r="AW41" s="49"/>
      <c r="AX41" s="48"/>
    </row>
    <row r="42" spans="1:50" ht="15" thickBot="1" x14ac:dyDescent="0.4">
      <c r="A42" s="349"/>
      <c r="B42" s="349"/>
      <c r="C42" s="349"/>
      <c r="D42" s="53">
        <v>5</v>
      </c>
      <c r="E42" s="54"/>
      <c r="F42" s="54"/>
      <c r="G42" s="54"/>
      <c r="H42" s="54"/>
      <c r="I42" s="54"/>
      <c r="J42" s="53"/>
      <c r="K42" s="53"/>
      <c r="L42" s="53"/>
      <c r="M42" s="53"/>
      <c r="N42" s="53"/>
      <c r="O42" s="54">
        <v>62</v>
      </c>
      <c r="P42" s="54">
        <v>75</v>
      </c>
      <c r="Q42" s="54">
        <v>81</v>
      </c>
      <c r="R42" s="54"/>
      <c r="S42" s="54"/>
      <c r="T42" s="53">
        <v>57</v>
      </c>
      <c r="U42" s="53">
        <v>84</v>
      </c>
      <c r="V42" s="53">
        <v>84</v>
      </c>
      <c r="W42" s="53"/>
      <c r="X42" s="53"/>
      <c r="Y42" s="54">
        <v>59</v>
      </c>
      <c r="Z42" s="54">
        <v>90</v>
      </c>
      <c r="AA42" s="54">
        <v>102</v>
      </c>
      <c r="AB42" s="54"/>
      <c r="AC42" s="54"/>
      <c r="AD42" s="53">
        <v>63</v>
      </c>
      <c r="AE42" s="53">
        <v>90</v>
      </c>
      <c r="AF42" s="53">
        <v>93</v>
      </c>
      <c r="AG42" s="53"/>
      <c r="AH42" s="53"/>
      <c r="AI42" s="54">
        <v>60</v>
      </c>
      <c r="AJ42" s="54">
        <v>77</v>
      </c>
      <c r="AK42" s="54">
        <v>86</v>
      </c>
      <c r="AL42" s="54"/>
      <c r="AM42" s="54"/>
      <c r="AN42" s="53"/>
      <c r="AO42" s="53"/>
      <c r="AP42" s="53"/>
      <c r="AQ42" s="53"/>
      <c r="AR42" s="53"/>
      <c r="AS42" s="54"/>
      <c r="AT42" s="54"/>
      <c r="AU42" s="54"/>
      <c r="AV42" s="54"/>
      <c r="AW42" s="54"/>
      <c r="AX42" s="53"/>
    </row>
    <row r="43" spans="1:50" s="147" customFormat="1" x14ac:dyDescent="0.35">
      <c r="A43" s="352" t="s">
        <v>276</v>
      </c>
      <c r="B43" s="352" t="s">
        <v>350</v>
      </c>
      <c r="C43" s="352" t="s">
        <v>371</v>
      </c>
      <c r="D43" s="56">
        <v>6</v>
      </c>
      <c r="E43" s="56">
        <v>54</v>
      </c>
      <c r="F43" s="56">
        <v>86</v>
      </c>
      <c r="G43" s="56">
        <v>106</v>
      </c>
      <c r="H43" s="56"/>
      <c r="I43" s="56"/>
      <c r="J43" s="56">
        <v>59</v>
      </c>
      <c r="K43" s="56">
        <v>54</v>
      </c>
      <c r="L43" s="56">
        <v>63</v>
      </c>
      <c r="M43" s="56"/>
      <c r="N43" s="56"/>
      <c r="O43" s="56">
        <v>59</v>
      </c>
      <c r="P43" s="56">
        <v>87</v>
      </c>
      <c r="Q43" s="56">
        <v>94</v>
      </c>
      <c r="R43" s="56"/>
      <c r="S43" s="56"/>
      <c r="T43" s="56">
        <v>62</v>
      </c>
      <c r="U43" s="56">
        <v>88</v>
      </c>
      <c r="V43" s="56">
        <v>93</v>
      </c>
      <c r="W43" s="56"/>
      <c r="X43" s="56"/>
      <c r="Y43" s="56">
        <v>48</v>
      </c>
      <c r="Z43" s="56">
        <v>75</v>
      </c>
      <c r="AA43" s="56">
        <v>82</v>
      </c>
      <c r="AB43" s="56"/>
      <c r="AC43" s="56"/>
      <c r="AD43" s="56">
        <v>61</v>
      </c>
      <c r="AE43" s="56">
        <v>88</v>
      </c>
      <c r="AF43" s="56">
        <v>95</v>
      </c>
      <c r="AG43" s="56"/>
      <c r="AH43" s="56"/>
      <c r="AI43" s="56">
        <v>73</v>
      </c>
      <c r="AJ43" s="56">
        <v>92</v>
      </c>
      <c r="AK43" s="56">
        <v>94</v>
      </c>
      <c r="AL43" s="56"/>
      <c r="AM43" s="56"/>
      <c r="AN43" s="56">
        <v>80</v>
      </c>
      <c r="AO43" s="56">
        <v>59</v>
      </c>
      <c r="AP43" s="56">
        <v>63</v>
      </c>
      <c r="AQ43" s="56"/>
      <c r="AR43" s="56"/>
      <c r="AS43" s="56">
        <v>103</v>
      </c>
      <c r="AT43" s="56">
        <v>117</v>
      </c>
      <c r="AU43" s="56">
        <v>122</v>
      </c>
      <c r="AV43" s="56"/>
      <c r="AW43" s="56"/>
      <c r="AX43" s="150"/>
    </row>
    <row r="44" spans="1:50" s="147" customFormat="1" x14ac:dyDescent="0.35">
      <c r="A44" s="350"/>
      <c r="B44" s="350"/>
      <c r="C44" s="350"/>
      <c r="D44" s="50">
        <v>5</v>
      </c>
      <c r="E44" s="50"/>
      <c r="F44" s="50"/>
      <c r="G44" s="50"/>
      <c r="H44" s="50"/>
      <c r="I44" s="50"/>
      <c r="J44" s="50"/>
      <c r="K44" s="50"/>
      <c r="L44" s="50"/>
      <c r="M44" s="50"/>
      <c r="N44" s="50"/>
      <c r="O44" s="50"/>
      <c r="P44" s="50"/>
      <c r="Q44" s="50">
        <v>109</v>
      </c>
      <c r="R44" s="50"/>
      <c r="S44" s="50"/>
      <c r="T44" s="50">
        <v>61</v>
      </c>
      <c r="U44" s="50">
        <v>69</v>
      </c>
      <c r="V44" s="50">
        <v>83</v>
      </c>
      <c r="W44" s="50"/>
      <c r="X44" s="50"/>
      <c r="Y44" s="50">
        <v>58</v>
      </c>
      <c r="Z44" s="50">
        <v>101</v>
      </c>
      <c r="AA44" s="50">
        <v>84</v>
      </c>
      <c r="AB44" s="50"/>
      <c r="AC44" s="50"/>
      <c r="AD44" s="50">
        <v>62</v>
      </c>
      <c r="AE44" s="50">
        <v>67</v>
      </c>
      <c r="AF44" s="50">
        <v>84</v>
      </c>
      <c r="AG44" s="50"/>
      <c r="AH44" s="50"/>
      <c r="AI44" s="50"/>
      <c r="AJ44" s="50"/>
      <c r="AK44" s="50">
        <v>107</v>
      </c>
      <c r="AL44" s="50"/>
      <c r="AM44" s="50"/>
      <c r="AN44" s="50"/>
      <c r="AO44" s="50"/>
      <c r="AP44" s="50"/>
      <c r="AQ44" s="50"/>
      <c r="AR44" s="50"/>
      <c r="AS44" s="50"/>
      <c r="AT44" s="50"/>
      <c r="AU44" s="50"/>
      <c r="AV44" s="50"/>
      <c r="AW44" s="50"/>
      <c r="AX44" s="146"/>
    </row>
    <row r="45" spans="1:50" x14ac:dyDescent="0.35">
      <c r="A45" s="348" t="s">
        <v>276</v>
      </c>
      <c r="B45" s="348" t="s">
        <v>278</v>
      </c>
      <c r="C45" s="348" t="s">
        <v>370</v>
      </c>
      <c r="D45" s="48">
        <v>6</v>
      </c>
      <c r="E45" s="49"/>
      <c r="F45" s="49"/>
      <c r="G45" s="49">
        <v>50</v>
      </c>
      <c r="H45" s="49"/>
      <c r="I45" s="49"/>
      <c r="J45" s="48"/>
      <c r="K45" s="48"/>
      <c r="L45" s="48">
        <v>58</v>
      </c>
      <c r="M45" s="48"/>
      <c r="N45" s="48"/>
      <c r="O45" s="49">
        <v>56</v>
      </c>
      <c r="P45" s="49">
        <v>52</v>
      </c>
      <c r="Q45" s="49">
        <v>76</v>
      </c>
      <c r="R45" s="49"/>
      <c r="S45" s="49"/>
      <c r="T45" s="48">
        <v>65</v>
      </c>
      <c r="U45" s="48">
        <v>50</v>
      </c>
      <c r="V45" s="48">
        <v>74</v>
      </c>
      <c r="W45" s="48"/>
      <c r="X45" s="48"/>
      <c r="Y45" s="49">
        <v>65</v>
      </c>
      <c r="Z45" s="49">
        <v>56</v>
      </c>
      <c r="AA45" s="49">
        <v>72</v>
      </c>
      <c r="AB45" s="49"/>
      <c r="AC45" s="49"/>
      <c r="AD45" s="48">
        <v>65</v>
      </c>
      <c r="AE45" s="48">
        <v>80</v>
      </c>
      <c r="AF45" s="48">
        <v>80</v>
      </c>
      <c r="AG45" s="48"/>
      <c r="AH45" s="48"/>
      <c r="AI45" s="49">
        <v>63</v>
      </c>
      <c r="AJ45" s="49">
        <v>76</v>
      </c>
      <c r="AK45" s="49">
        <v>73</v>
      </c>
      <c r="AL45" s="49"/>
      <c r="AM45" s="49"/>
      <c r="AN45" s="48">
        <v>58</v>
      </c>
      <c r="AO45" s="48">
        <v>73</v>
      </c>
      <c r="AP45" s="48">
        <v>69</v>
      </c>
      <c r="AQ45" s="48"/>
      <c r="AR45" s="48"/>
      <c r="AS45" s="49"/>
      <c r="AT45" s="49">
        <v>69</v>
      </c>
      <c r="AU45" s="49">
        <v>98</v>
      </c>
      <c r="AV45" s="49"/>
      <c r="AW45" s="49"/>
      <c r="AX45" s="145"/>
    </row>
    <row r="46" spans="1:50" x14ac:dyDescent="0.35">
      <c r="A46" s="348"/>
      <c r="B46" s="348"/>
      <c r="C46" s="348"/>
      <c r="D46" s="48">
        <v>5</v>
      </c>
      <c r="E46" s="49"/>
      <c r="F46" s="49">
        <v>102</v>
      </c>
      <c r="G46" s="49">
        <v>114</v>
      </c>
      <c r="H46" s="49"/>
      <c r="I46" s="49"/>
      <c r="J46" s="48">
        <v>18</v>
      </c>
      <c r="K46" s="48">
        <v>56</v>
      </c>
      <c r="L46" s="48">
        <v>60</v>
      </c>
      <c r="M46" s="48"/>
      <c r="N46" s="48"/>
      <c r="O46" s="49">
        <v>70</v>
      </c>
      <c r="P46" s="49">
        <v>77</v>
      </c>
      <c r="Q46" s="49">
        <v>67</v>
      </c>
      <c r="R46" s="49"/>
      <c r="S46" s="49"/>
      <c r="T46" s="48">
        <v>72</v>
      </c>
      <c r="U46" s="48">
        <v>54</v>
      </c>
      <c r="V46" s="48">
        <v>70</v>
      </c>
      <c r="W46" s="48"/>
      <c r="X46" s="48"/>
      <c r="Y46" s="49">
        <v>61</v>
      </c>
      <c r="Z46" s="49">
        <v>49</v>
      </c>
      <c r="AA46" s="49">
        <v>72</v>
      </c>
      <c r="AB46" s="49"/>
      <c r="AC46" s="49"/>
      <c r="AD46" s="48">
        <v>69</v>
      </c>
      <c r="AE46" s="48">
        <v>54</v>
      </c>
      <c r="AF46" s="48">
        <v>73</v>
      </c>
      <c r="AG46" s="48"/>
      <c r="AH46" s="48"/>
      <c r="AI46" s="49">
        <v>69</v>
      </c>
      <c r="AJ46" s="49">
        <v>78</v>
      </c>
      <c r="AK46" s="49">
        <v>69</v>
      </c>
      <c r="AL46" s="49"/>
      <c r="AM46" s="49"/>
      <c r="AN46" s="48">
        <v>104</v>
      </c>
      <c r="AO46" s="48">
        <v>71</v>
      </c>
      <c r="AP46" s="48">
        <v>71</v>
      </c>
      <c r="AQ46" s="48"/>
      <c r="AR46" s="48"/>
      <c r="AS46" s="49"/>
      <c r="AT46" s="49">
        <v>80</v>
      </c>
      <c r="AU46" s="49">
        <v>116</v>
      </c>
      <c r="AV46" s="49"/>
      <c r="AW46" s="49"/>
      <c r="AX46" s="145"/>
    </row>
    <row r="47" spans="1:50" s="147" customFormat="1" x14ac:dyDescent="0.35">
      <c r="A47" s="350" t="s">
        <v>276</v>
      </c>
      <c r="B47" s="350" t="s">
        <v>306</v>
      </c>
      <c r="C47" s="350" t="s">
        <v>372</v>
      </c>
      <c r="D47" s="50">
        <v>6</v>
      </c>
      <c r="E47" s="50"/>
      <c r="F47" s="50">
        <v>58</v>
      </c>
      <c r="G47" s="50"/>
      <c r="H47" s="50"/>
      <c r="I47" s="50"/>
      <c r="J47" s="50">
        <v>43</v>
      </c>
      <c r="K47" s="50">
        <v>55</v>
      </c>
      <c r="L47" s="50">
        <v>70</v>
      </c>
      <c r="M47" s="50"/>
      <c r="N47" s="50"/>
      <c r="O47" s="50">
        <v>67</v>
      </c>
      <c r="P47" s="50">
        <v>58</v>
      </c>
      <c r="Q47" s="50">
        <v>73</v>
      </c>
      <c r="R47" s="50"/>
      <c r="S47" s="50"/>
      <c r="T47" s="50">
        <v>76</v>
      </c>
      <c r="U47" s="50">
        <v>78</v>
      </c>
      <c r="V47" s="50">
        <v>69</v>
      </c>
      <c r="W47" s="50"/>
      <c r="X47" s="50"/>
      <c r="Y47" s="50">
        <v>80</v>
      </c>
      <c r="Z47" s="50">
        <v>85</v>
      </c>
      <c r="AA47" s="50">
        <v>74</v>
      </c>
      <c r="AB47" s="50"/>
      <c r="AC47" s="50"/>
      <c r="AD47" s="50">
        <v>76</v>
      </c>
      <c r="AE47" s="50">
        <v>78</v>
      </c>
      <c r="AF47" s="50">
        <v>70</v>
      </c>
      <c r="AG47" s="50"/>
      <c r="AH47" s="50"/>
      <c r="AI47" s="50">
        <v>57</v>
      </c>
      <c r="AJ47" s="50">
        <v>57</v>
      </c>
      <c r="AK47" s="50">
        <v>65</v>
      </c>
      <c r="AL47" s="50"/>
      <c r="AM47" s="50"/>
      <c r="AN47" s="50">
        <v>43</v>
      </c>
      <c r="AO47" s="50">
        <v>57</v>
      </c>
      <c r="AP47" s="50">
        <v>70</v>
      </c>
      <c r="AQ47" s="50"/>
      <c r="AR47" s="50"/>
      <c r="AS47" s="50">
        <v>112</v>
      </c>
      <c r="AT47" s="50">
        <v>58</v>
      </c>
      <c r="AU47" s="50">
        <v>31</v>
      </c>
      <c r="AV47" s="50"/>
      <c r="AW47" s="50"/>
      <c r="AX47" s="146"/>
    </row>
    <row r="48" spans="1:50" s="147" customFormat="1" x14ac:dyDescent="0.35">
      <c r="A48" s="350"/>
      <c r="B48" s="350"/>
      <c r="C48" s="350"/>
      <c r="D48" s="50">
        <v>5</v>
      </c>
      <c r="E48" s="50"/>
      <c r="F48" s="50"/>
      <c r="G48" s="50"/>
      <c r="H48" s="50"/>
      <c r="I48" s="50"/>
      <c r="J48" s="50"/>
      <c r="K48" s="50"/>
      <c r="L48" s="50"/>
      <c r="M48" s="50"/>
      <c r="N48" s="50"/>
      <c r="O48" s="50">
        <v>46</v>
      </c>
      <c r="P48" s="50">
        <v>103</v>
      </c>
      <c r="Q48" s="50">
        <v>55</v>
      </c>
      <c r="R48" s="50"/>
      <c r="S48" s="50"/>
      <c r="T48" s="50">
        <v>56</v>
      </c>
      <c r="U48" s="50">
        <v>64</v>
      </c>
      <c r="V48" s="50">
        <v>49</v>
      </c>
      <c r="W48" s="50"/>
      <c r="X48" s="50"/>
      <c r="Y48" s="50">
        <v>61</v>
      </c>
      <c r="Z48" s="50">
        <v>64</v>
      </c>
      <c r="AA48" s="50">
        <v>56</v>
      </c>
      <c r="AB48" s="50"/>
      <c r="AC48" s="50"/>
      <c r="AD48" s="50">
        <v>59</v>
      </c>
      <c r="AE48" s="50">
        <v>83</v>
      </c>
      <c r="AF48" s="50">
        <v>49</v>
      </c>
      <c r="AG48" s="50"/>
      <c r="AH48" s="50"/>
      <c r="AI48" s="50">
        <v>55</v>
      </c>
      <c r="AJ48" s="50">
        <v>75</v>
      </c>
      <c r="AK48" s="50">
        <v>59</v>
      </c>
      <c r="AL48" s="50"/>
      <c r="AM48" s="50"/>
      <c r="AN48" s="50"/>
      <c r="AO48" s="50">
        <v>58</v>
      </c>
      <c r="AP48" s="50">
        <v>68</v>
      </c>
      <c r="AQ48" s="50"/>
      <c r="AR48" s="50"/>
      <c r="AS48" s="50"/>
      <c r="AT48" s="50"/>
      <c r="AU48" s="50"/>
      <c r="AV48" s="50"/>
      <c r="AW48" s="50"/>
      <c r="AX48" s="146"/>
    </row>
    <row r="49" spans="1:50" x14ac:dyDescent="0.35">
      <c r="A49" s="348" t="s">
        <v>276</v>
      </c>
      <c r="B49" s="348" t="s">
        <v>280</v>
      </c>
      <c r="C49" s="348" t="s">
        <v>368</v>
      </c>
      <c r="D49" s="48">
        <v>6</v>
      </c>
      <c r="E49" s="49"/>
      <c r="F49" s="49">
        <v>75</v>
      </c>
      <c r="G49" s="49">
        <v>102</v>
      </c>
      <c r="H49" s="49"/>
      <c r="I49" s="49"/>
      <c r="J49" s="48">
        <v>72</v>
      </c>
      <c r="K49" s="48">
        <v>63</v>
      </c>
      <c r="L49" s="48">
        <v>88</v>
      </c>
      <c r="M49" s="48"/>
      <c r="N49" s="48"/>
      <c r="O49" s="49">
        <v>51</v>
      </c>
      <c r="P49" s="49">
        <v>64</v>
      </c>
      <c r="Q49" s="49">
        <v>84</v>
      </c>
      <c r="R49" s="49"/>
      <c r="S49" s="49"/>
      <c r="T49" s="48">
        <v>18</v>
      </c>
      <c r="U49" s="48">
        <v>60</v>
      </c>
      <c r="V49" s="48">
        <v>90</v>
      </c>
      <c r="W49" s="48"/>
      <c r="X49" s="48"/>
      <c r="Y49" s="49">
        <v>52</v>
      </c>
      <c r="Z49" s="49">
        <v>60</v>
      </c>
      <c r="AA49" s="49">
        <v>92</v>
      </c>
      <c r="AB49" s="49"/>
      <c r="AC49" s="49"/>
      <c r="AD49" s="48">
        <v>18</v>
      </c>
      <c r="AE49" s="48">
        <v>63</v>
      </c>
      <c r="AF49" s="48">
        <v>90</v>
      </c>
      <c r="AG49" s="48"/>
      <c r="AH49" s="48"/>
      <c r="AI49" s="49">
        <v>40</v>
      </c>
      <c r="AJ49" s="49">
        <v>65</v>
      </c>
      <c r="AK49" s="49">
        <v>91</v>
      </c>
      <c r="AL49" s="49"/>
      <c r="AM49" s="49"/>
      <c r="AN49" s="48">
        <v>105</v>
      </c>
      <c r="AO49" s="48">
        <v>56</v>
      </c>
      <c r="AP49" s="48">
        <v>92</v>
      </c>
      <c r="AQ49" s="48"/>
      <c r="AR49" s="48"/>
      <c r="AS49" s="49">
        <v>68</v>
      </c>
      <c r="AT49" s="49">
        <v>87</v>
      </c>
      <c r="AU49" s="49">
        <v>110</v>
      </c>
      <c r="AV49" s="49"/>
      <c r="AW49" s="49"/>
      <c r="AX49" s="145"/>
    </row>
    <row r="50" spans="1:50" x14ac:dyDescent="0.35">
      <c r="A50" s="348"/>
      <c r="B50" s="348"/>
      <c r="C50" s="348"/>
      <c r="D50" s="48">
        <v>5</v>
      </c>
      <c r="E50" s="49"/>
      <c r="F50" s="49"/>
      <c r="G50" s="49"/>
      <c r="H50" s="49"/>
      <c r="I50" s="49"/>
      <c r="J50" s="48"/>
      <c r="K50" s="48"/>
      <c r="L50" s="48"/>
      <c r="M50" s="48"/>
      <c r="N50" s="48"/>
      <c r="O50" s="49"/>
      <c r="P50" s="49"/>
      <c r="Q50" s="49"/>
      <c r="R50" s="49"/>
      <c r="S50" s="49"/>
      <c r="T50" s="48">
        <v>61</v>
      </c>
      <c r="U50" s="48">
        <v>80</v>
      </c>
      <c r="V50" s="48">
        <v>102</v>
      </c>
      <c r="W50" s="48"/>
      <c r="X50" s="48"/>
      <c r="Y50" s="49">
        <v>63</v>
      </c>
      <c r="Z50" s="49">
        <v>81</v>
      </c>
      <c r="AA50" s="49">
        <v>108</v>
      </c>
      <c r="AB50" s="49"/>
      <c r="AC50" s="49"/>
      <c r="AD50" s="48">
        <v>64</v>
      </c>
      <c r="AE50" s="48"/>
      <c r="AF50" s="48">
        <v>102</v>
      </c>
      <c r="AG50" s="48"/>
      <c r="AH50" s="48"/>
      <c r="AI50" s="49"/>
      <c r="AJ50" s="49"/>
      <c r="AK50" s="49"/>
      <c r="AL50" s="49"/>
      <c r="AM50" s="49"/>
      <c r="AN50" s="48"/>
      <c r="AO50" s="48"/>
      <c r="AP50" s="48"/>
      <c r="AQ50" s="48"/>
      <c r="AR50" s="48"/>
      <c r="AS50" s="49"/>
      <c r="AT50" s="49"/>
      <c r="AU50" s="49"/>
      <c r="AV50" s="49"/>
      <c r="AW50" s="49"/>
      <c r="AX50" s="145"/>
    </row>
    <row r="51" spans="1:50" s="147" customFormat="1" x14ac:dyDescent="0.35">
      <c r="A51" s="350" t="s">
        <v>276</v>
      </c>
      <c r="B51" s="350" t="s">
        <v>351</v>
      </c>
      <c r="C51" s="350" t="s">
        <v>367</v>
      </c>
      <c r="D51" s="50">
        <v>6</v>
      </c>
      <c r="E51" s="50">
        <v>108</v>
      </c>
      <c r="F51" s="50">
        <v>127</v>
      </c>
      <c r="G51" s="50">
        <v>116</v>
      </c>
      <c r="H51" s="50"/>
      <c r="I51" s="50"/>
      <c r="J51" s="50">
        <v>86</v>
      </c>
      <c r="K51" s="50">
        <v>89</v>
      </c>
      <c r="L51" s="50">
        <v>128</v>
      </c>
      <c r="M51" s="50"/>
      <c r="N51" s="50"/>
      <c r="O51" s="50">
        <v>80</v>
      </c>
      <c r="P51" s="50">
        <v>84</v>
      </c>
      <c r="Q51" s="50">
        <v>146</v>
      </c>
      <c r="R51" s="50"/>
      <c r="S51" s="50"/>
      <c r="T51" s="50">
        <v>79</v>
      </c>
      <c r="U51" s="50">
        <v>115</v>
      </c>
      <c r="V51" s="50">
        <v>94</v>
      </c>
      <c r="W51" s="50"/>
      <c r="X51" s="50"/>
      <c r="Y51" s="50">
        <v>50</v>
      </c>
      <c r="Z51" s="50">
        <v>110</v>
      </c>
      <c r="AA51" s="50">
        <v>106</v>
      </c>
      <c r="AB51" s="50"/>
      <c r="AC51" s="50"/>
      <c r="AD51" s="50">
        <v>76</v>
      </c>
      <c r="AE51" s="50">
        <v>110</v>
      </c>
      <c r="AF51" s="50">
        <v>142</v>
      </c>
      <c r="AG51" s="50"/>
      <c r="AH51" s="50"/>
      <c r="AI51" s="50">
        <v>87</v>
      </c>
      <c r="AJ51" s="50">
        <v>122</v>
      </c>
      <c r="AK51" s="50">
        <v>153</v>
      </c>
      <c r="AL51" s="50"/>
      <c r="AM51" s="50"/>
      <c r="AN51" s="50">
        <v>124</v>
      </c>
      <c r="AO51" s="50">
        <v>178</v>
      </c>
      <c r="AP51" s="50">
        <v>164</v>
      </c>
      <c r="AQ51" s="50"/>
      <c r="AR51" s="50"/>
      <c r="AS51" s="50">
        <v>130</v>
      </c>
      <c r="AT51" s="50">
        <v>197</v>
      </c>
      <c r="AU51" s="50">
        <v>184</v>
      </c>
      <c r="AV51" s="50"/>
      <c r="AW51" s="50"/>
      <c r="AX51" s="146"/>
    </row>
    <row r="52" spans="1:50" s="147" customFormat="1" x14ac:dyDescent="0.35">
      <c r="A52" s="350"/>
      <c r="B52" s="350"/>
      <c r="C52" s="350"/>
      <c r="D52" s="50">
        <v>5</v>
      </c>
      <c r="E52" s="50"/>
      <c r="F52" s="50"/>
      <c r="G52" s="50"/>
      <c r="H52" s="50"/>
      <c r="I52" s="50"/>
      <c r="J52" s="50"/>
      <c r="K52" s="50"/>
      <c r="L52" s="50"/>
      <c r="M52" s="50"/>
      <c r="N52" s="50"/>
      <c r="O52" s="50">
        <v>98</v>
      </c>
      <c r="P52" s="50">
        <v>118</v>
      </c>
      <c r="Q52" s="50">
        <v>90</v>
      </c>
      <c r="R52" s="50"/>
      <c r="S52" s="50"/>
      <c r="T52" s="50">
        <v>105</v>
      </c>
      <c r="U52" s="50">
        <v>126</v>
      </c>
      <c r="V52" s="50">
        <v>90</v>
      </c>
      <c r="W52" s="50"/>
      <c r="X52" s="50"/>
      <c r="Y52" s="50">
        <v>112</v>
      </c>
      <c r="Z52" s="50">
        <v>129</v>
      </c>
      <c r="AA52" s="50">
        <v>90</v>
      </c>
      <c r="AB52" s="50"/>
      <c r="AC52" s="50"/>
      <c r="AD52" s="50">
        <v>106</v>
      </c>
      <c r="AE52" s="50">
        <v>122</v>
      </c>
      <c r="AF52" s="50">
        <v>88</v>
      </c>
      <c r="AG52" s="50"/>
      <c r="AH52" s="50"/>
      <c r="AI52" s="50">
        <v>104</v>
      </c>
      <c r="AJ52" s="50">
        <v>122</v>
      </c>
      <c r="AK52" s="50">
        <v>82</v>
      </c>
      <c r="AL52" s="50"/>
      <c r="AM52" s="50"/>
      <c r="AN52" s="50"/>
      <c r="AO52" s="50"/>
      <c r="AP52" s="50"/>
      <c r="AQ52" s="50"/>
      <c r="AR52" s="50"/>
      <c r="AS52" s="50"/>
      <c r="AT52" s="50"/>
      <c r="AU52" s="50"/>
      <c r="AV52" s="50"/>
      <c r="AW52" s="50"/>
      <c r="AX52" s="146"/>
    </row>
    <row r="53" spans="1:50" x14ac:dyDescent="0.35">
      <c r="A53" s="348" t="s">
        <v>276</v>
      </c>
      <c r="B53" s="348" t="s">
        <v>365</v>
      </c>
      <c r="C53" s="348" t="s">
        <v>366</v>
      </c>
      <c r="D53" s="48">
        <v>6</v>
      </c>
      <c r="E53" s="49">
        <v>112</v>
      </c>
      <c r="F53" s="49">
        <v>109</v>
      </c>
      <c r="G53" s="49">
        <v>120</v>
      </c>
      <c r="H53" s="49"/>
      <c r="I53" s="49"/>
      <c r="J53" s="48">
        <v>95</v>
      </c>
      <c r="K53" s="48">
        <v>106</v>
      </c>
      <c r="L53" s="48">
        <v>81</v>
      </c>
      <c r="M53" s="48"/>
      <c r="N53" s="48"/>
      <c r="O53" s="49">
        <v>99</v>
      </c>
      <c r="P53" s="49">
        <v>98</v>
      </c>
      <c r="Q53" s="49">
        <v>129</v>
      </c>
      <c r="R53" s="49"/>
      <c r="S53" s="49"/>
      <c r="T53" s="48">
        <v>104</v>
      </c>
      <c r="U53" s="48">
        <v>97</v>
      </c>
      <c r="V53" s="48">
        <v>85</v>
      </c>
      <c r="W53" s="48"/>
      <c r="X53" s="48"/>
      <c r="Y53" s="49">
        <v>100</v>
      </c>
      <c r="Z53" s="49">
        <v>97</v>
      </c>
      <c r="AA53" s="49">
        <v>149</v>
      </c>
      <c r="AB53" s="49"/>
      <c r="AC53" s="49"/>
      <c r="AD53" s="48">
        <v>101</v>
      </c>
      <c r="AE53" s="48">
        <v>97</v>
      </c>
      <c r="AF53" s="48">
        <v>147</v>
      </c>
      <c r="AG53" s="48"/>
      <c r="AH53" s="48"/>
      <c r="AI53" s="49">
        <v>90</v>
      </c>
      <c r="AJ53" s="49">
        <v>131</v>
      </c>
      <c r="AK53" s="49">
        <v>146</v>
      </c>
      <c r="AL53" s="49"/>
      <c r="AM53" s="49"/>
      <c r="AN53" s="48">
        <v>96</v>
      </c>
      <c r="AO53" s="48">
        <v>170</v>
      </c>
      <c r="AP53" s="48">
        <v>175</v>
      </c>
      <c r="AQ53" s="48"/>
      <c r="AR53" s="48"/>
      <c r="AS53" s="49">
        <v>116</v>
      </c>
      <c r="AT53" s="49">
        <v>190</v>
      </c>
      <c r="AU53" s="49">
        <v>219</v>
      </c>
      <c r="AV53" s="49"/>
      <c r="AW53" s="49"/>
      <c r="AX53" s="145"/>
    </row>
    <row r="54" spans="1:50" ht="15" thickBot="1" x14ac:dyDescent="0.4">
      <c r="A54" s="349"/>
      <c r="B54" s="349"/>
      <c r="C54" s="349"/>
      <c r="D54" s="53">
        <v>5</v>
      </c>
      <c r="E54" s="54"/>
      <c r="F54" s="54"/>
      <c r="G54" s="54"/>
      <c r="H54" s="54"/>
      <c r="I54" s="54"/>
      <c r="J54" s="53"/>
      <c r="K54" s="53"/>
      <c r="L54" s="53"/>
      <c r="M54" s="53"/>
      <c r="N54" s="53"/>
      <c r="O54" s="54">
        <v>72</v>
      </c>
      <c r="P54" s="54">
        <v>101</v>
      </c>
      <c r="Q54" s="54">
        <v>157</v>
      </c>
      <c r="R54" s="54"/>
      <c r="S54" s="54"/>
      <c r="T54" s="53">
        <v>60</v>
      </c>
      <c r="U54" s="53">
        <v>97</v>
      </c>
      <c r="V54" s="53">
        <v>159</v>
      </c>
      <c r="W54" s="53"/>
      <c r="X54" s="53"/>
      <c r="Y54" s="54">
        <v>88</v>
      </c>
      <c r="Z54" s="54">
        <v>117</v>
      </c>
      <c r="AA54" s="54">
        <v>157</v>
      </c>
      <c r="AB54" s="54"/>
      <c r="AC54" s="54"/>
      <c r="AD54" s="53">
        <v>62</v>
      </c>
      <c r="AE54" s="53">
        <v>97</v>
      </c>
      <c r="AF54" s="53">
        <v>159</v>
      </c>
      <c r="AG54" s="53"/>
      <c r="AH54" s="53"/>
      <c r="AI54" s="54">
        <v>69</v>
      </c>
      <c r="AJ54" s="54">
        <v>107</v>
      </c>
      <c r="AK54" s="54">
        <v>157</v>
      </c>
      <c r="AL54" s="54"/>
      <c r="AM54" s="54"/>
      <c r="AN54" s="53"/>
      <c r="AO54" s="53"/>
      <c r="AP54" s="53"/>
      <c r="AQ54" s="53"/>
      <c r="AR54" s="53"/>
      <c r="AS54" s="54"/>
      <c r="AT54" s="54"/>
      <c r="AU54" s="54"/>
      <c r="AV54" s="54"/>
      <c r="AW54" s="54"/>
      <c r="AX54" s="151"/>
    </row>
    <row r="55" spans="1:50" s="153" customFormat="1" x14ac:dyDescent="0.35">
      <c r="A55" s="343" t="s">
        <v>432</v>
      </c>
      <c r="B55" s="343"/>
      <c r="C55" s="343"/>
      <c r="D55" s="152">
        <v>6</v>
      </c>
      <c r="E55" s="152">
        <f>AVERAGE(E5,E13,E15,E19,E21,E25,E29,E31,E33,E37,E39,E41,E43,E51,E53)</f>
        <v>68.56</v>
      </c>
      <c r="F55" s="152">
        <f>AVERAGE(F5,F7,F9,F11,F13,F15,F19,F21,F23,F25,F27,F29,F31,F33,F37,F39,F41,F43,F47,F49,F51,F53)</f>
        <v>86.077272727272728</v>
      </c>
      <c r="G55" s="152">
        <f>AVERAGE(G5,G7,G9,G11,G13,G15,G19,G21,G23,G25,G27,G29,G31,G33,G37,G39,G41,G43,G45,G49,G51,G53)</f>
        <v>96.645454545454555</v>
      </c>
      <c r="H55" s="152">
        <v>85.5</v>
      </c>
      <c r="I55" s="152"/>
      <c r="J55" s="152">
        <f>AVERAGE(J53,J51,J49,J47,J43,J41,J39,J37,J35,J33,J31,J29,J27,J25,J23,J21,J19,J17,J15,J13,J11,J9,J7,J5)</f>
        <v>70.575000000000003</v>
      </c>
      <c r="K55" s="152">
        <f>AVERAGE(K53,K51,K49,K47,K43,K41,K39,K37,K35,K33,K31,K29,K27,K25,K23,K21,K19,K17,K15,K13,K11,K9,K7,K5)</f>
        <v>77.375</v>
      </c>
      <c r="L55" s="152">
        <f>AVERAGE(L53,L51,L49,L47,L45,L43,L41,L39,L37,L35,L33,L31,L29,L27,L25,L23,L21,L19,L17,L15,L13,L11,L9,L7,L5)</f>
        <v>91.416000000000025</v>
      </c>
      <c r="M55" s="152">
        <f>AVERAGE(M29)</f>
        <v>82.4</v>
      </c>
      <c r="N55" s="152"/>
      <c r="O55" s="152">
        <f>AVERAGE(O53,O51,O49,O47,O45,O43,O41,O39,O37,O35,O33,O31,O29,O27,O25,O23,O21,O19,O17,O15,O13,O11,O9,O7,O5)</f>
        <v>74.35599999999998</v>
      </c>
      <c r="P55" s="152">
        <f>AVERAGE(P53,P51,P49,P47,P45,P43,P41,P39,P37,P35,P33,P31,P29,P27,P25,P23,P21,P19,P17,P15,P13,P11,P9,P7,P5)</f>
        <v>74.447999999999993</v>
      </c>
      <c r="Q55" s="152">
        <f>AVERAGE(Q53,Q51,Q49,Q47,Q45,Q43,Q41,Q39,Q37,Q35,Q33,Q31,Q29,Q27,Q25,Q23,Q21,Q19,Q17,Q15,Q13,Q11,Q9,Q7,Q5)</f>
        <v>96.326000000000008</v>
      </c>
      <c r="R55" s="152">
        <f>AVERAGE(R29)</f>
        <v>62</v>
      </c>
      <c r="S55" s="152"/>
      <c r="T55" s="152">
        <f>AVERAGE(T53,T51,T49,T47,T45,T43,T41,T39,T37,T35,T33,T31,T29,T27,T25,T23,T21,T19,T17,T15,T13,T11,T9,T7,T5)</f>
        <v>74.828000000000017</v>
      </c>
      <c r="U55" s="152">
        <f>AVERAGE(U53,U51,U49,U47,U45,U43,U41,U39,U37,U35,U33,U31,U29,U27,U25,U23,U21,U19,U17,U15,U13,U11,U9,U7,U5)</f>
        <v>77.884</v>
      </c>
      <c r="V55" s="152">
        <f>AVERAGE(V53,V51,V49,V47,V45,V43,V41,V39,V37,V35,V33,V31,V29,V27,V25,V23,V21,V19,V17,V15,V13,V11,V9,V7,V5)</f>
        <v>91.58</v>
      </c>
      <c r="W55" s="152">
        <f>AVERAGE(W29)</f>
        <v>70.2</v>
      </c>
      <c r="X55" s="152"/>
      <c r="Y55" s="152">
        <f>AVERAGE(Y53,Y51,Y49,Y47,Y45,Y43,Y41,Y39,Y37,Y35,Y33,Y31,Y29,Y27,Y25,Y23,Y21,Y19,Y17,Y15,Y13,Y11,Y9,Y7,Y5)</f>
        <v>77.975999999999999</v>
      </c>
      <c r="Z55" s="152">
        <f>AVERAGE(Z53,Z51,Z49,Z47,Z45,Z43,Z41,Z39,Z37,Z35,Z33,Z31,Z29,Z27,Z25,Z23,Z21,Z19,Z17,Z15,Z13,Z11,Z9,Z7,Z5)</f>
        <v>78.108000000000004</v>
      </c>
      <c r="AA55" s="152">
        <f>AVERAGE(AA53,AA51,AA49,AA47,AA45,AA43,AA41,AA39,AA37,AA35,AA33,AA31,AA29,AA27,AA25,AA23,AA21,AA19,AA17,AA15,AA13,AA11,AA9,AA7,AA5)</f>
        <v>93.884</v>
      </c>
      <c r="AB55" s="152">
        <f>AVERAGE(AB29)</f>
        <v>69.5</v>
      </c>
      <c r="AC55" s="152"/>
      <c r="AD55" s="152">
        <f>AVERAGE(AD53,AD51,AD49,AD47,AD45,AD43,AD41,AD39,AD37,AD35,AD33,AD31,AD29,AD27,AD25,AD23,AD21,AD19,AD17,AD15,AD13,AD11,AD9,AD7,AD5)</f>
        <v>73.628</v>
      </c>
      <c r="AE55" s="152">
        <f>AVERAGE(AE53,AE51,AE49,AE47,AE45,AE43,AE41,AE39,AE37,AE35,AE33,AE31,AE29,AE27,AE25,AE23,AE21,AE19,AE17,AE15,AE13,AE11,AE9,AE7,AE5)</f>
        <v>76.664000000000001</v>
      </c>
      <c r="AF55" s="152">
        <f>AVERAGE(AF53,AF51,AF49,AF47,AF45,AF43,AF41,AF39,AF37,AF35,AF33,AF31,AF29,AF27,AF25,AF23,AF21,AF19,AF17,AF15,AF13,AF11,AF9,AF7,AF5)</f>
        <v>98.563999999999993</v>
      </c>
      <c r="AG55" s="152">
        <f>AVERAGE(AG29)</f>
        <v>103</v>
      </c>
      <c r="AH55" s="152"/>
      <c r="AI55" s="152">
        <f>AVERAGE(AI53,AI51,AI49,AI47,AI45,AI43,AI41,AI39,AI37,AI35,AI33,AI31,AI29,AI27,AI25,AI23,AI21,AI19,AI17,AI15,AI13,AI11,AI9,AI7,AI5)</f>
        <v>77.055999999999983</v>
      </c>
      <c r="AJ55" s="152">
        <f>AVERAGE(AJ53,AJ51,AJ49,AJ47,AJ45,AJ43,AJ41,AJ39,AJ37,AJ35,AJ33,AJ31,AJ29,AJ27,AJ25,AJ23,AJ21,AJ19,AJ17,AJ15,AJ13,AJ11,AJ9,AJ7,AJ5)</f>
        <v>78.759999999999991</v>
      </c>
      <c r="AK55" s="152">
        <f>AVERAGE(AK53,AK51,AK49,AK47,AK45,AK43,AK41,AK39,AK37,AK35,AK33,AK31,AK29,AK27,AK25,AK23,AK21,AK19,AK17,AK15,AK13,AK11,AK9,AK7,AK5)</f>
        <v>101.19599999999998</v>
      </c>
      <c r="AL55" s="152">
        <f>AVERAGE(AL29)</f>
        <v>90.6</v>
      </c>
      <c r="AM55" s="152"/>
      <c r="AN55" s="152">
        <f>AVERAGE(AN53,AN51,AN49,AN47,AN45,AN43,AN41,AN39,AN37,AN35,AN33,AN31,AN29,AN27,AN25,AN23,AN21,AN19,AN17,AN15,AN13,AN11,AN9,AN7,AN5)</f>
        <v>76.152000000000001</v>
      </c>
      <c r="AO55" s="152">
        <f>AVERAGE(AO53,AO51,AO49,AO47,AO45,AO43,AO41,AO39,AO37,AO35,AO33,AO31,AO29,AO27,AO25,AO23,AO21,AO19,AO17,AO15,AO13,AO11,AO9,AO7,AO5)</f>
        <v>85.74</v>
      </c>
      <c r="AP55" s="152">
        <f>AVERAGE(AP53,AP51,AP49,AP47,AP45,AP43,AP41,AP39,AP37,AP35,AP33,AP31,AP29,AP27,AP25,AP23,AP21,AP19,AP17,AP15,AP13,AP11,AP9,AP7,AP5)</f>
        <v>109.508</v>
      </c>
      <c r="AQ55" s="152">
        <f>AVERAGE(AQ29)</f>
        <v>78.900000000000006</v>
      </c>
      <c r="AR55" s="152"/>
      <c r="AS55" s="152">
        <f>AVERAGE(AS53,AS51,AS49,AS47,AS43,AS41,AS39,AS37,AS35,AS31,AS29,AS27,AS25,AS21,AS19,AS17,AS15,AS13,AS11,AS7,AS5)</f>
        <v>89.271428571428558</v>
      </c>
      <c r="AT55" s="152">
        <f>AVERAGE(AT53,AT51,AT49,AT47,AT45,AT43,AT41,AT39,AT37,AT35,AT33,AT31,AT29,AT27,AT25,AT23,AT21,AT19,AT17,AT15,AT13,AT11,AT9,AT7,AT5)</f>
        <v>113.75600000000003</v>
      </c>
      <c r="AU55" s="152">
        <f>AVERAGE(AU53,AU51,AU49,AU47,AU45,AU43,AU41,AU39,AU37,AU35,AU33,AU31,AU29,AU27,AU25,AU23,AU21,AU19,AU17,AU15,AU13,AU11,AU9,AU7,AU5)</f>
        <v>128.50799999999998</v>
      </c>
      <c r="AV55" s="152">
        <f>AVERAGE(AV29)</f>
        <v>93</v>
      </c>
      <c r="AW55" s="152"/>
      <c r="AX55" s="152"/>
    </row>
    <row r="56" spans="1:50" s="153" customFormat="1" ht="15" thickBot="1" x14ac:dyDescent="0.4">
      <c r="A56" s="344"/>
      <c r="B56" s="344"/>
      <c r="C56" s="344"/>
      <c r="D56" s="154">
        <v>5</v>
      </c>
      <c r="E56" s="154">
        <f>AVERAGE(E32)</f>
        <v>87.8</v>
      </c>
      <c r="F56" s="154">
        <f>AVERAGE(F8,F32,F46)</f>
        <v>95.433333333333337</v>
      </c>
      <c r="G56" s="154">
        <f>AVERAGE(G46,G32,G16,G8)</f>
        <v>107.35</v>
      </c>
      <c r="H56" s="154"/>
      <c r="I56" s="154"/>
      <c r="J56" s="154">
        <f>AVERAGE(J36,J32,J30,J16,J12,J8)</f>
        <v>80.866666666666674</v>
      </c>
      <c r="K56" s="154">
        <f>AVERAGE(K36,K32,K30,K26,K18,K16,K12,K8)</f>
        <v>92.662500000000009</v>
      </c>
      <c r="L56" s="154">
        <f>AVERAGE(L46,L36,L32,L30,L26,L16,L12,L8)</f>
        <v>105.55</v>
      </c>
      <c r="M56" s="154"/>
      <c r="N56" s="154"/>
      <c r="O56" s="154">
        <f>AVERAGE(O54,O52,O48,O46,O42,O38,O36,O32,O30,O28,O24,O18,O16,O12,O10,O8)</f>
        <v>76.40625</v>
      </c>
      <c r="P56" s="154">
        <f>AVERAGE(P54,P52,P48,P46,P42,P38,P36,P32,P30,P28,P26,P24,P18,P16,P12,P10,P8)</f>
        <v>99.623529411764693</v>
      </c>
      <c r="Q56" s="154">
        <f>AVERAGE(Q54,Q52,Q48,Q46,Q44,Q42,Q38,Q36,Q32,Q30,Q28,Q26,Q24,Q18,Q16,Q12,Q10,Q8)</f>
        <v>108.92222222222222</v>
      </c>
      <c r="R56" s="154"/>
      <c r="S56" s="154"/>
      <c r="T56" s="154">
        <f>AVERAGE(T54,T52,T50,T48,T46,T44,T42,T40,T38,T36,T32,T30,T28,T26,T24,T18,T16,T12,T10,T8)</f>
        <v>76.210000000000008</v>
      </c>
      <c r="U56" s="154">
        <f>AVERAGE(U54,U52,U50,U48,U46,U44,U42,U40,U38,U36,U32,U30,U28,U26,U24,U18,U16,U12,U10,U8)</f>
        <v>93.885000000000005</v>
      </c>
      <c r="V56" s="154">
        <f>AVERAGE(V54,V52,V50,V48,V46,V44,V42,V40,V38,V36,V32,V30,V28,V26,V24,V18,V16,V12,V10,V8)</f>
        <v>107.06500000000001</v>
      </c>
      <c r="W56" s="154"/>
      <c r="X56" s="154"/>
      <c r="Y56" s="154">
        <f>AVERAGE(Y54,Y52,Y50,Y48,Y46,Y44,Y42,Y40,Y38,Y36,Y32,Y30,Y28,Y26,Y24,Y18,Y16,Y12,Y10,Y8)</f>
        <v>79.064999999999998</v>
      </c>
      <c r="Z56" s="154">
        <f>AVERAGE(Z54,Z52,Z50,Z48,Z46,Z44,Z42,Z40,Z38,Z36,Z32,Z30,Z28,Z26,Z24,Z18,Z16,Z12,Z10,Z8)</f>
        <v>96.205000000000013</v>
      </c>
      <c r="AA56" s="154">
        <f>AVERAGE(AA54,AA52,AA50,AA48,AA46,AA44,AA42,AA40,AA38,AA36,AA32,AA30,AA28,AA26,AA24,AA18,AA16,AA12,AA10,AA8,AA5)</f>
        <v>105.40476190476193</v>
      </c>
      <c r="AB56" s="154"/>
      <c r="AC56" s="154"/>
      <c r="AD56" s="154">
        <f>AVERAGE(AD54,AD52,AD50,AD48,AD46,AD44,AD42,AD40,AD38,AD36,AD32,AD30,AD28,AD26,AD24,AD18,AD16,AD12,AD10,AD8)</f>
        <v>77.489999999999995</v>
      </c>
      <c r="AE56" s="154">
        <f>AVERAGE(AE54,AE52,AE50,AE48,AE46,AE44,AE42,AE40,AE38,AE36,AE32,AE30,AE28,AE26,AE24,AE18,AE16,AE12,AE10,AE8)</f>
        <v>95.526315789473699</v>
      </c>
      <c r="AF56" s="154">
        <f>AVERAGE(AF54,AF52,AF50,AF48,AF46,AF44,AF42,AF40,AF38,AF36,AF32,AF30,AF28,AF26,AF24,AF18,AF16,AF12,AF10,AF8)</f>
        <v>107.28</v>
      </c>
      <c r="AG56" s="154"/>
      <c r="AH56" s="154"/>
      <c r="AI56" s="154">
        <f>AVERAGE(AI54,AI52,AI48,AI46,AI42,AI38,AI36,AI32,AI30,AI28,AI24,AI18,AI16,AI12,AI10,AI8)</f>
        <v>78.425000000000011</v>
      </c>
      <c r="AJ56" s="154">
        <f>AVERAGE(AJ54,AJ52,AJ48,AJ46,AJ42,AJ38,AJ36,AJ32,AJ30,AJ28,AJ26,AJ24,AJ18,AJ16,AJ12,AJ10,AJ8)</f>
        <v>97.311764705882354</v>
      </c>
      <c r="AK56" s="154">
        <f>AVERAGE(AK54,AK52,AK48,AK46,AK44,AK42,AK38,AK36,AK32,AK30,AK28,AK26,AK24,AK18,AK16,AK12,AK10,AK8)</f>
        <v>112.56666666666666</v>
      </c>
      <c r="AL56" s="154"/>
      <c r="AM56" s="154"/>
      <c r="AN56" s="154">
        <f>AVERAGE(AN46,AN36,AN32,AN30,AN16)</f>
        <v>87.820000000000007</v>
      </c>
      <c r="AO56" s="154">
        <f>AVERAGE(AO48,AO46,AO36,AO32,AO30,AO26,AO18,AO16,AO12,AO8)</f>
        <v>85.54</v>
      </c>
      <c r="AP56" s="154">
        <f>AVERAGE(AP48,AP46,AP36,AP32,AP30,AP26,AP16,AP12,AP8)</f>
        <v>111.23333333333332</v>
      </c>
      <c r="AQ56" s="154"/>
      <c r="AR56" s="154"/>
      <c r="AS56" s="154">
        <f>AVERAGE(AS32)</f>
        <v>93.3</v>
      </c>
      <c r="AT56" s="154">
        <f>AVERAGE(AT46,AT32,AT8)</f>
        <v>94.366666666666674</v>
      </c>
      <c r="AU56" s="154">
        <f>AVERAGE(AU46,AU32,AU16,AU8)</f>
        <v>127.44999999999999</v>
      </c>
      <c r="AV56" s="154"/>
      <c r="AW56" s="154"/>
      <c r="AX56" s="154"/>
    </row>
    <row r="57" spans="1:50" s="153" customFormat="1" ht="15" thickTop="1" x14ac:dyDescent="0.35">
      <c r="A57" s="345" t="s">
        <v>434</v>
      </c>
      <c r="B57" s="346"/>
      <c r="C57" s="347"/>
      <c r="D57" s="152">
        <v>6</v>
      </c>
      <c r="E57" s="152">
        <f>AVERAGE(E5,E7,E11,E13,E15,E17,E19,E21,E25,E27,E33,E35,E37,E39,E41,E49)</f>
        <v>68.53</v>
      </c>
      <c r="F57" s="152">
        <f t="shared" ref="F57:AU57" si="0">AVERAGE(F5,F7,F11,F13,F15,F17,F19,F21,F25,F27,F33,F35,F37,F39,F41,F49)</f>
        <v>91.135714285714286</v>
      </c>
      <c r="G57" s="152">
        <f t="shared" si="0"/>
        <v>102.05714285714286</v>
      </c>
      <c r="H57" s="152"/>
      <c r="I57" s="152"/>
      <c r="J57" s="152">
        <f t="shared" si="0"/>
        <v>74.525000000000006</v>
      </c>
      <c r="K57" s="152">
        <f t="shared" si="0"/>
        <v>80.78125</v>
      </c>
      <c r="L57" s="152">
        <f t="shared" si="0"/>
        <v>103</v>
      </c>
      <c r="M57" s="152"/>
      <c r="N57" s="152"/>
      <c r="O57" s="152">
        <f t="shared" si="0"/>
        <v>75.525000000000006</v>
      </c>
      <c r="P57" s="152">
        <f t="shared" si="0"/>
        <v>73.212500000000006</v>
      </c>
      <c r="Q57" s="152">
        <f t="shared" si="0"/>
        <v>104.065625</v>
      </c>
      <c r="R57" s="152"/>
      <c r="S57" s="152"/>
      <c r="T57" s="152">
        <f t="shared" si="0"/>
        <v>74.012500000000003</v>
      </c>
      <c r="U57" s="152">
        <f t="shared" si="0"/>
        <v>75.28125</v>
      </c>
      <c r="V57" s="152">
        <f t="shared" si="0"/>
        <v>103.05</v>
      </c>
      <c r="W57" s="152"/>
      <c r="X57" s="152"/>
      <c r="Y57" s="152">
        <f t="shared" si="0"/>
        <v>81.912499999999994</v>
      </c>
      <c r="Z57" s="152">
        <f t="shared" si="0"/>
        <v>76.931250000000006</v>
      </c>
      <c r="AA57" s="152">
        <f t="shared" si="0"/>
        <v>101.97499999999999</v>
      </c>
      <c r="AB57" s="152"/>
      <c r="AC57" s="152"/>
      <c r="AD57" s="152">
        <f t="shared" si="0"/>
        <v>73.487499999999997</v>
      </c>
      <c r="AE57" s="152">
        <f t="shared" si="0"/>
        <v>72.956249999999983</v>
      </c>
      <c r="AF57" s="152">
        <f t="shared" si="0"/>
        <v>106.35625000000002</v>
      </c>
      <c r="AG57" s="152"/>
      <c r="AH57" s="152"/>
      <c r="AI57" s="152">
        <f t="shared" si="0"/>
        <v>78.599999999999994</v>
      </c>
      <c r="AJ57" s="152">
        <f t="shared" si="0"/>
        <v>74.4375</v>
      </c>
      <c r="AK57" s="152">
        <f t="shared" si="0"/>
        <v>110.47499999999999</v>
      </c>
      <c r="AL57" s="152"/>
      <c r="AM57" s="152"/>
      <c r="AN57" s="152">
        <f t="shared" si="0"/>
        <v>79.606249999999989</v>
      </c>
      <c r="AO57" s="152">
        <f t="shared" si="0"/>
        <v>85.5</v>
      </c>
      <c r="AP57" s="152">
        <f t="shared" si="0"/>
        <v>120.55</v>
      </c>
      <c r="AQ57" s="152"/>
      <c r="AR57" s="152"/>
      <c r="AS57" s="152">
        <f t="shared" si="0"/>
        <v>88.326666666666668</v>
      </c>
      <c r="AT57" s="152">
        <f t="shared" si="0"/>
        <v>120.71250000000001</v>
      </c>
      <c r="AU57" s="152">
        <f t="shared" si="0"/>
        <v>141.36250000000001</v>
      </c>
      <c r="AV57" s="152"/>
      <c r="AW57" s="152"/>
      <c r="AX57" s="152"/>
    </row>
    <row r="58" spans="1:50" s="153" customFormat="1" x14ac:dyDescent="0.35">
      <c r="A58" s="335" t="s">
        <v>435</v>
      </c>
      <c r="B58" s="336"/>
      <c r="C58" s="337"/>
      <c r="D58" s="155">
        <v>6</v>
      </c>
      <c r="E58" s="155">
        <f>AVERAGE(E9,E23,E43,E47,E51,E53)</f>
        <v>91.333333333333329</v>
      </c>
      <c r="F58" s="155">
        <f t="shared" ref="F58:AU58" si="1">AVERAGE(F9,F23,F43,F47,F51,F53)</f>
        <v>86.733333333333334</v>
      </c>
      <c r="G58" s="155">
        <f t="shared" si="1"/>
        <v>97.320000000000007</v>
      </c>
      <c r="H58" s="155"/>
      <c r="I58" s="155"/>
      <c r="J58" s="155">
        <f t="shared" si="1"/>
        <v>63.833333333333336</v>
      </c>
      <c r="K58" s="155">
        <f t="shared" si="1"/>
        <v>74.516666666666666</v>
      </c>
      <c r="L58" s="155">
        <f t="shared" si="1"/>
        <v>78.95</v>
      </c>
      <c r="M58" s="155"/>
      <c r="N58" s="155"/>
      <c r="O58" s="155">
        <f t="shared" si="1"/>
        <v>76.433333333333337</v>
      </c>
      <c r="P58" s="155">
        <f t="shared" si="1"/>
        <v>80.05</v>
      </c>
      <c r="Q58" s="155">
        <f t="shared" si="1"/>
        <v>95.833333333333329</v>
      </c>
      <c r="R58" s="155"/>
      <c r="S58" s="155"/>
      <c r="T58" s="155">
        <f t="shared" si="1"/>
        <v>77.38333333333334</v>
      </c>
      <c r="U58" s="155">
        <f t="shared" si="1"/>
        <v>87.933333333333337</v>
      </c>
      <c r="V58" s="155">
        <f t="shared" si="1"/>
        <v>77.600000000000009</v>
      </c>
      <c r="W58" s="155"/>
      <c r="X58" s="155"/>
      <c r="Y58" s="155">
        <f t="shared" si="1"/>
        <v>71.066666666666663</v>
      </c>
      <c r="Z58" s="155">
        <f t="shared" si="1"/>
        <v>86.100000000000009</v>
      </c>
      <c r="AA58" s="155">
        <f t="shared" si="1"/>
        <v>89.25</v>
      </c>
      <c r="AB58" s="155"/>
      <c r="AC58" s="155"/>
      <c r="AD58" s="155">
        <f t="shared" si="1"/>
        <v>78.100000000000009</v>
      </c>
      <c r="AE58" s="155">
        <f t="shared" si="1"/>
        <v>86.533333333333346</v>
      </c>
      <c r="AF58" s="155">
        <f t="shared" si="1"/>
        <v>96.399999999999991</v>
      </c>
      <c r="AG58" s="155"/>
      <c r="AH58" s="155"/>
      <c r="AI58" s="155">
        <f t="shared" si="1"/>
        <v>76.55</v>
      </c>
      <c r="AJ58" s="155">
        <f t="shared" si="1"/>
        <v>90.316666666666663</v>
      </c>
      <c r="AK58" s="155">
        <f t="shared" si="1"/>
        <v>97.566666666666663</v>
      </c>
      <c r="AL58" s="155"/>
      <c r="AM58" s="155"/>
      <c r="AN58" s="155">
        <f t="shared" si="1"/>
        <v>72.983333333333334</v>
      </c>
      <c r="AO58" s="155">
        <f t="shared" si="1"/>
        <v>97.816666666666663</v>
      </c>
      <c r="AP58" s="155">
        <f t="shared" si="1"/>
        <v>101.68333333333334</v>
      </c>
      <c r="AQ58" s="155"/>
      <c r="AR58" s="155"/>
      <c r="AS58" s="155">
        <f t="shared" si="1"/>
        <v>115.25</v>
      </c>
      <c r="AT58" s="155">
        <f t="shared" si="1"/>
        <v>115.5</v>
      </c>
      <c r="AU58" s="155">
        <f t="shared" si="1"/>
        <v>115.41666666666667</v>
      </c>
      <c r="AV58" s="155"/>
      <c r="AW58" s="155"/>
      <c r="AX58" s="155"/>
    </row>
    <row r="59" spans="1:50" s="153" customFormat="1" x14ac:dyDescent="0.35">
      <c r="A59" s="335" t="s">
        <v>436</v>
      </c>
      <c r="B59" s="336"/>
      <c r="C59" s="337"/>
      <c r="D59" s="155">
        <v>6</v>
      </c>
      <c r="E59" s="155">
        <f>AVERAGE(E29,E31,E45)</f>
        <v>34.549999999999997</v>
      </c>
      <c r="F59" s="155">
        <f t="shared" ref="F59:AV59" si="2">AVERAGE(F29,F31,F45)</f>
        <v>48.7</v>
      </c>
      <c r="G59" s="155">
        <f t="shared" si="2"/>
        <v>70.266666666666666</v>
      </c>
      <c r="H59" s="155">
        <f t="shared" si="2"/>
        <v>85.5</v>
      </c>
      <c r="I59" s="155"/>
      <c r="J59" s="155">
        <f t="shared" si="2"/>
        <v>59.2</v>
      </c>
      <c r="K59" s="155">
        <f t="shared" si="2"/>
        <v>58.7</v>
      </c>
      <c r="L59" s="155">
        <f t="shared" si="2"/>
        <v>54.566666666666663</v>
      </c>
      <c r="M59" s="155">
        <f t="shared" si="2"/>
        <v>82.4</v>
      </c>
      <c r="N59" s="155"/>
      <c r="O59" s="155">
        <f t="shared" si="2"/>
        <v>63.966666666666669</v>
      </c>
      <c r="P59" s="155">
        <f t="shared" si="2"/>
        <v>69.833333333333329</v>
      </c>
      <c r="Q59" s="155">
        <f t="shared" si="2"/>
        <v>56.033333333333331</v>
      </c>
      <c r="R59" s="155">
        <f t="shared" si="2"/>
        <v>62</v>
      </c>
      <c r="S59" s="155"/>
      <c r="T59" s="155">
        <f t="shared" si="2"/>
        <v>74.066666666666663</v>
      </c>
      <c r="U59" s="155">
        <f t="shared" si="2"/>
        <v>71.666666666666671</v>
      </c>
      <c r="V59" s="155">
        <f t="shared" si="2"/>
        <v>58.366666666666667</v>
      </c>
      <c r="W59" s="155">
        <f t="shared" si="2"/>
        <v>70.2</v>
      </c>
      <c r="X59" s="155"/>
      <c r="Y59" s="155">
        <f t="shared" si="2"/>
        <v>70.8</v>
      </c>
      <c r="Z59" s="155">
        <f t="shared" si="2"/>
        <v>68.399999999999991</v>
      </c>
      <c r="AA59" s="155">
        <f t="shared" si="2"/>
        <v>60</v>
      </c>
      <c r="AB59" s="155">
        <f t="shared" si="2"/>
        <v>69.5</v>
      </c>
      <c r="AC59" s="155"/>
      <c r="AD59" s="155">
        <f t="shared" si="2"/>
        <v>65.433333333333337</v>
      </c>
      <c r="AE59" s="155">
        <f t="shared" si="2"/>
        <v>76.7</v>
      </c>
      <c r="AF59" s="155">
        <f t="shared" si="2"/>
        <v>61.333333333333336</v>
      </c>
      <c r="AG59" s="155">
        <f t="shared" si="2"/>
        <v>103</v>
      </c>
      <c r="AH59" s="155"/>
      <c r="AI59" s="155">
        <f t="shared" si="2"/>
        <v>69.833333333333329</v>
      </c>
      <c r="AJ59" s="155">
        <f t="shared" si="2"/>
        <v>78.7</v>
      </c>
      <c r="AK59" s="155">
        <f t="shared" si="2"/>
        <v>58.966666666666669</v>
      </c>
      <c r="AL59" s="155">
        <f t="shared" si="2"/>
        <v>90.6</v>
      </c>
      <c r="AM59" s="155"/>
      <c r="AN59" s="155">
        <f t="shared" si="2"/>
        <v>64.066666666666663</v>
      </c>
      <c r="AO59" s="155">
        <f t="shared" si="2"/>
        <v>62.866666666666667</v>
      </c>
      <c r="AP59" s="155">
        <f t="shared" si="2"/>
        <v>66.266666666666666</v>
      </c>
      <c r="AQ59" s="155">
        <f t="shared" si="2"/>
        <v>78.900000000000006</v>
      </c>
      <c r="AR59" s="155"/>
      <c r="AS59" s="155">
        <f t="shared" si="2"/>
        <v>44.4</v>
      </c>
      <c r="AT59" s="155">
        <f t="shared" si="2"/>
        <v>73.166666666666671</v>
      </c>
      <c r="AU59" s="155">
        <f t="shared" si="2"/>
        <v>86.133333333333326</v>
      </c>
      <c r="AV59" s="155">
        <f t="shared" si="2"/>
        <v>93</v>
      </c>
      <c r="AW59" s="155"/>
      <c r="AX59" s="155"/>
    </row>
    <row r="60" spans="1:50" s="153" customFormat="1" x14ac:dyDescent="0.35">
      <c r="A60" s="335" t="s">
        <v>434</v>
      </c>
      <c r="B60" s="336"/>
      <c r="C60" s="337"/>
      <c r="D60" s="155">
        <v>5</v>
      </c>
      <c r="E60" s="155"/>
      <c r="F60" s="155">
        <f>AVERAGE(F6,F8,F12,F14,F16,F18,F20,F22,F26,F28,F34,F36,F38,F40,F42,F50)</f>
        <v>88.1</v>
      </c>
      <c r="G60" s="155">
        <f t="shared" ref="G60:AU60" si="3">AVERAGE(G6,G8,G12,G14,G16,G18,G20,G22,G26,G28,G34,G36,G38,G40,G42,G50)</f>
        <v>125.85</v>
      </c>
      <c r="H60" s="155"/>
      <c r="I60" s="155"/>
      <c r="J60" s="155">
        <f t="shared" si="3"/>
        <v>90.05</v>
      </c>
      <c r="K60" s="155">
        <f t="shared" si="3"/>
        <v>97.899999999999991</v>
      </c>
      <c r="L60" s="155">
        <f t="shared" si="3"/>
        <v>131.82</v>
      </c>
      <c r="M60" s="155"/>
      <c r="N60" s="155"/>
      <c r="O60" s="155">
        <f t="shared" si="3"/>
        <v>86.85</v>
      </c>
      <c r="P60" s="155">
        <f t="shared" si="3"/>
        <v>107.4</v>
      </c>
      <c r="Q60" s="155">
        <f t="shared" si="3"/>
        <v>130.64444444444445</v>
      </c>
      <c r="R60" s="155"/>
      <c r="S60" s="155"/>
      <c r="T60" s="155">
        <f t="shared" si="3"/>
        <v>82.3</v>
      </c>
      <c r="U60" s="155">
        <f t="shared" si="3"/>
        <v>103.38181818181819</v>
      </c>
      <c r="V60" s="155">
        <f t="shared" si="3"/>
        <v>125.41818181818181</v>
      </c>
      <c r="W60" s="155"/>
      <c r="X60" s="155"/>
      <c r="Y60" s="155">
        <f t="shared" si="3"/>
        <v>81.963636363636368</v>
      </c>
      <c r="Z60" s="155">
        <f t="shared" si="3"/>
        <v>101.74545454545455</v>
      </c>
      <c r="AA60" s="155">
        <f t="shared" si="3"/>
        <v>127.5090909090909</v>
      </c>
      <c r="AB60" s="155"/>
      <c r="AC60" s="155"/>
      <c r="AD60" s="155">
        <f t="shared" si="3"/>
        <v>81.963636363636368</v>
      </c>
      <c r="AE60" s="155">
        <f t="shared" si="3"/>
        <v>106.38</v>
      </c>
      <c r="AF60" s="155">
        <f t="shared" si="3"/>
        <v>126.12727272727274</v>
      </c>
      <c r="AG60" s="155"/>
      <c r="AH60" s="155"/>
      <c r="AI60" s="155">
        <f t="shared" si="3"/>
        <v>86.800000000000011</v>
      </c>
      <c r="AJ60" s="155">
        <f t="shared" si="3"/>
        <v>106.6</v>
      </c>
      <c r="AK60" s="155">
        <f t="shared" si="3"/>
        <v>138.33333333333334</v>
      </c>
      <c r="AL60" s="155"/>
      <c r="AM60" s="155"/>
      <c r="AN60" s="155">
        <f t="shared" si="3"/>
        <v>93.9</v>
      </c>
      <c r="AO60" s="155">
        <f t="shared" si="3"/>
        <v>98.483333333333334</v>
      </c>
      <c r="AP60" s="155">
        <f t="shared" si="3"/>
        <v>133.56</v>
      </c>
      <c r="AQ60" s="155"/>
      <c r="AR60" s="155"/>
      <c r="AS60" s="155"/>
      <c r="AT60" s="155">
        <f t="shared" si="3"/>
        <v>86.7</v>
      </c>
      <c r="AU60" s="155">
        <f t="shared" si="3"/>
        <v>129.19999999999999</v>
      </c>
      <c r="AV60" s="155"/>
      <c r="AW60" s="155"/>
      <c r="AX60" s="155"/>
    </row>
    <row r="61" spans="1:50" s="153" customFormat="1" x14ac:dyDescent="0.35">
      <c r="A61" s="335" t="s">
        <v>435</v>
      </c>
      <c r="B61" s="336"/>
      <c r="C61" s="337"/>
      <c r="D61" s="155">
        <v>5</v>
      </c>
      <c r="E61" s="155"/>
      <c r="F61" s="155"/>
      <c r="G61" s="155"/>
      <c r="H61" s="155"/>
      <c r="I61" s="155"/>
      <c r="J61" s="155"/>
      <c r="K61" s="155"/>
      <c r="L61" s="155"/>
      <c r="M61" s="155"/>
      <c r="N61" s="155"/>
      <c r="O61" s="155">
        <f t="shared" ref="O61:AP61" si="4">AVERAGE(O10,O24,O44,O48,O52,O54)</f>
        <v>61.64</v>
      </c>
      <c r="P61" s="155">
        <f t="shared" si="4"/>
        <v>97.8</v>
      </c>
      <c r="Q61" s="155">
        <f t="shared" si="4"/>
        <v>97.7</v>
      </c>
      <c r="R61" s="155"/>
      <c r="S61" s="155"/>
      <c r="T61" s="155">
        <f t="shared" si="4"/>
        <v>64.86666666666666</v>
      </c>
      <c r="U61" s="155">
        <f t="shared" si="4"/>
        <v>87.05</v>
      </c>
      <c r="V61" s="155">
        <f t="shared" si="4"/>
        <v>94.066666666666663</v>
      </c>
      <c r="W61" s="155"/>
      <c r="X61" s="155"/>
      <c r="Y61" s="155">
        <f t="shared" si="4"/>
        <v>76.266666666666666</v>
      </c>
      <c r="Z61" s="155">
        <f t="shared" si="4"/>
        <v>99</v>
      </c>
      <c r="AA61" s="155">
        <f t="shared" si="4"/>
        <v>96.683333333333337</v>
      </c>
      <c r="AB61" s="155"/>
      <c r="AC61" s="155"/>
      <c r="AD61" s="155">
        <f t="shared" si="4"/>
        <v>70.733333333333334</v>
      </c>
      <c r="AE61" s="155">
        <f t="shared" si="4"/>
        <v>87.583333333333329</v>
      </c>
      <c r="AF61" s="155">
        <f t="shared" si="4"/>
        <v>91.316666666666663</v>
      </c>
      <c r="AG61" s="155"/>
      <c r="AH61" s="155"/>
      <c r="AI61" s="155">
        <f t="shared" si="4"/>
        <v>67.599999999999994</v>
      </c>
      <c r="AJ61" s="155">
        <f t="shared" si="4"/>
        <v>90.3</v>
      </c>
      <c r="AK61" s="155">
        <f t="shared" si="4"/>
        <v>96.616666666666674</v>
      </c>
      <c r="AL61" s="155"/>
      <c r="AM61" s="155"/>
      <c r="AN61" s="155"/>
      <c r="AO61" s="155">
        <f t="shared" si="4"/>
        <v>58</v>
      </c>
      <c r="AP61" s="155">
        <f t="shared" si="4"/>
        <v>68</v>
      </c>
      <c r="AQ61" s="155"/>
      <c r="AR61" s="155"/>
      <c r="AS61" s="155"/>
      <c r="AT61" s="155"/>
      <c r="AU61" s="155"/>
      <c r="AV61" s="155"/>
      <c r="AW61" s="155"/>
      <c r="AX61" s="155"/>
    </row>
    <row r="62" spans="1:50" s="153" customFormat="1" x14ac:dyDescent="0.35">
      <c r="A62" s="335" t="s">
        <v>436</v>
      </c>
      <c r="B62" s="336"/>
      <c r="C62" s="337"/>
      <c r="D62" s="155">
        <v>5</v>
      </c>
      <c r="E62" s="155">
        <f>AVERAGE(E30,E32,E46)</f>
        <v>87.8</v>
      </c>
      <c r="F62" s="155">
        <f t="shared" ref="F62:AU62" si="5">AVERAGE(F30,F32,F46)</f>
        <v>99.1</v>
      </c>
      <c r="G62" s="155">
        <f t="shared" si="5"/>
        <v>88.85</v>
      </c>
      <c r="H62" s="155"/>
      <c r="I62" s="155"/>
      <c r="J62" s="155">
        <f t="shared" si="5"/>
        <v>47.666666666666664</v>
      </c>
      <c r="K62" s="155">
        <f t="shared" si="5"/>
        <v>69.966666666666669</v>
      </c>
      <c r="L62" s="155">
        <f t="shared" si="5"/>
        <v>61.766666666666673</v>
      </c>
      <c r="M62" s="155"/>
      <c r="N62" s="155"/>
      <c r="O62" s="155">
        <f t="shared" si="5"/>
        <v>73.166666666666671</v>
      </c>
      <c r="P62" s="155">
        <f t="shared" si="5"/>
        <v>79.333333333333329</v>
      </c>
      <c r="Q62" s="155">
        <f t="shared" si="5"/>
        <v>66.2</v>
      </c>
      <c r="R62" s="155"/>
      <c r="S62" s="155"/>
      <c r="T62" s="155">
        <f t="shared" si="5"/>
        <v>76.566666666666663</v>
      </c>
      <c r="U62" s="155">
        <f t="shared" si="5"/>
        <v>72.733333333333334</v>
      </c>
      <c r="V62" s="155">
        <f t="shared" si="5"/>
        <v>65.766666666666666</v>
      </c>
      <c r="W62" s="155"/>
      <c r="X62" s="155"/>
      <c r="Y62" s="155">
        <f t="shared" si="5"/>
        <v>74.033333333333346</v>
      </c>
      <c r="Z62" s="155">
        <f t="shared" si="5"/>
        <v>70.3</v>
      </c>
      <c r="AA62" s="155">
        <f t="shared" si="5"/>
        <v>68.13333333333334</v>
      </c>
      <c r="AB62" s="155"/>
      <c r="AC62" s="155"/>
      <c r="AD62" s="155">
        <f t="shared" si="5"/>
        <v>74.600000000000009</v>
      </c>
      <c r="AE62" s="155">
        <f t="shared" si="5"/>
        <v>75.233333333333334</v>
      </c>
      <c r="AF62" s="155">
        <f t="shared" si="5"/>
        <v>70.100000000000009</v>
      </c>
      <c r="AG62" s="155"/>
      <c r="AH62" s="155"/>
      <c r="AI62" s="155">
        <f t="shared" si="5"/>
        <v>74.13333333333334</v>
      </c>
      <c r="AJ62" s="155">
        <f t="shared" si="5"/>
        <v>81.133333333333326</v>
      </c>
      <c r="AK62" s="155">
        <f t="shared" si="5"/>
        <v>67.166666666666671</v>
      </c>
      <c r="AL62" s="155"/>
      <c r="AM62" s="155"/>
      <c r="AN62" s="155">
        <f t="shared" si="5"/>
        <v>83.766666666666666</v>
      </c>
      <c r="AO62" s="155">
        <f t="shared" si="5"/>
        <v>68.833333333333329</v>
      </c>
      <c r="AP62" s="155">
        <f t="shared" si="5"/>
        <v>88.433333333333337</v>
      </c>
      <c r="AQ62" s="155"/>
      <c r="AR62" s="155"/>
      <c r="AS62" s="155">
        <f t="shared" si="5"/>
        <v>93.3</v>
      </c>
      <c r="AT62" s="155">
        <f t="shared" si="5"/>
        <v>98.2</v>
      </c>
      <c r="AU62" s="155">
        <f t="shared" si="5"/>
        <v>125.7</v>
      </c>
      <c r="AV62" s="155"/>
      <c r="AW62" s="155"/>
      <c r="AX62" s="155"/>
    </row>
  </sheetData>
  <sheetProtection password="CD92" sheet="1" objects="1" scenarios="1"/>
  <mergeCells count="98">
    <mergeCell ref="C3:C4"/>
    <mergeCell ref="B3:B4"/>
    <mergeCell ref="Y3:AC3"/>
    <mergeCell ref="AD3:AH3"/>
    <mergeCell ref="AI3:AM3"/>
    <mergeCell ref="D3:D4"/>
    <mergeCell ref="E2:AW2"/>
    <mergeCell ref="E3:I3"/>
    <mergeCell ref="J3:N3"/>
    <mergeCell ref="O3:S3"/>
    <mergeCell ref="T3:X3"/>
    <mergeCell ref="AN3:AR3"/>
    <mergeCell ref="AS3:AW3"/>
    <mergeCell ref="B5:B6"/>
    <mergeCell ref="B7:B8"/>
    <mergeCell ref="B9:B10"/>
    <mergeCell ref="B11:B12"/>
    <mergeCell ref="B15:B16"/>
    <mergeCell ref="C5:C6"/>
    <mergeCell ref="C23:C24"/>
    <mergeCell ref="C21:C22"/>
    <mergeCell ref="C19:C20"/>
    <mergeCell ref="C17:C18"/>
    <mergeCell ref="C13:C14"/>
    <mergeCell ref="A29:A30"/>
    <mergeCell ref="A31:A32"/>
    <mergeCell ref="C15:C16"/>
    <mergeCell ref="C11:C12"/>
    <mergeCell ref="C9:C10"/>
    <mergeCell ref="B25:B26"/>
    <mergeCell ref="B29:B30"/>
    <mergeCell ref="B31:B32"/>
    <mergeCell ref="C31:C32"/>
    <mergeCell ref="C29:C30"/>
    <mergeCell ref="C25:C26"/>
    <mergeCell ref="B13:B14"/>
    <mergeCell ref="B17:B18"/>
    <mergeCell ref="B19:B20"/>
    <mergeCell ref="B21:B22"/>
    <mergeCell ref="B23:B24"/>
    <mergeCell ref="A27:A28"/>
    <mergeCell ref="C27:C28"/>
    <mergeCell ref="B27:B28"/>
    <mergeCell ref="A2:C2"/>
    <mergeCell ref="A5:A6"/>
    <mergeCell ref="A7:A8"/>
    <mergeCell ref="A9:A10"/>
    <mergeCell ref="A11:A12"/>
    <mergeCell ref="A15:A16"/>
    <mergeCell ref="A13:A14"/>
    <mergeCell ref="A17:A18"/>
    <mergeCell ref="A19:A20"/>
    <mergeCell ref="A21:A22"/>
    <mergeCell ref="A23:A24"/>
    <mergeCell ref="A25:A26"/>
    <mergeCell ref="C7:C8"/>
    <mergeCell ref="A33:A34"/>
    <mergeCell ref="A35:A36"/>
    <mergeCell ref="A37:A38"/>
    <mergeCell ref="A39:A40"/>
    <mergeCell ref="A41:A42"/>
    <mergeCell ref="A43:A44"/>
    <mergeCell ref="A45:A46"/>
    <mergeCell ref="A47:A48"/>
    <mergeCell ref="A49:A50"/>
    <mergeCell ref="A51:A52"/>
    <mergeCell ref="A53:A54"/>
    <mergeCell ref="B33:B34"/>
    <mergeCell ref="C33:C34"/>
    <mergeCell ref="B35:B36"/>
    <mergeCell ref="C35:C36"/>
    <mergeCell ref="B37:B38"/>
    <mergeCell ref="C37:C38"/>
    <mergeCell ref="B39:B40"/>
    <mergeCell ref="C39:C40"/>
    <mergeCell ref="B41:B42"/>
    <mergeCell ref="C41:C42"/>
    <mergeCell ref="B43:B44"/>
    <mergeCell ref="C43:C44"/>
    <mergeCell ref="B45:B46"/>
    <mergeCell ref="C45:C46"/>
    <mergeCell ref="B47:B48"/>
    <mergeCell ref="A59:C59"/>
    <mergeCell ref="A60:C60"/>
    <mergeCell ref="A61:C61"/>
    <mergeCell ref="A62:C62"/>
    <mergeCell ref="A1:V1"/>
    <mergeCell ref="A3:A4"/>
    <mergeCell ref="A55:C56"/>
    <mergeCell ref="A57:C57"/>
    <mergeCell ref="A58:C58"/>
    <mergeCell ref="B53:B54"/>
    <mergeCell ref="C53:C54"/>
    <mergeCell ref="C47:C48"/>
    <mergeCell ref="B49:B50"/>
    <mergeCell ref="C49:C50"/>
    <mergeCell ref="B51:B52"/>
    <mergeCell ref="C51:C52"/>
  </mergeCells>
  <dataValidations count="1">
    <dataValidation type="list" allowBlank="1" showInputMessage="1" showErrorMessage="1" sqref="D5:D54">
      <formula1>position</formula1>
    </dataValidation>
  </dataValidations>
  <pageMargins left="0.7" right="0.7" top="0.75" bottom="0.75" header="0.3" footer="0.3"/>
  <pageSetup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view="pageBreakPreview" zoomScale="70" zoomScaleNormal="100" zoomScaleSheetLayoutView="70" workbookViewId="0">
      <selection activeCell="G41" sqref="G41"/>
    </sheetView>
  </sheetViews>
  <sheetFormatPr defaultColWidth="9.1796875" defaultRowHeight="14.5" x14ac:dyDescent="0.35"/>
  <cols>
    <col min="1" max="1" width="9.1796875" style="157"/>
    <col min="2" max="2" width="10.7265625" style="157" customWidth="1"/>
    <col min="3" max="3" width="23.453125" style="157" customWidth="1"/>
    <col min="4" max="4" width="9.7265625" style="157" customWidth="1"/>
    <col min="5" max="16384" width="9.1796875" style="157"/>
  </cols>
  <sheetData>
    <row r="1" spans="1:23" ht="15" customHeight="1" x14ac:dyDescent="0.35">
      <c r="A1" s="378" t="s">
        <v>237</v>
      </c>
      <c r="B1" s="378"/>
      <c r="C1" s="378"/>
      <c r="D1" s="378"/>
      <c r="E1" s="378"/>
      <c r="F1" s="378"/>
      <c r="G1" s="378"/>
      <c r="H1" s="378"/>
      <c r="I1" s="378"/>
      <c r="J1" s="378"/>
      <c r="K1" s="378"/>
      <c r="L1" s="378"/>
      <c r="M1" s="378"/>
      <c r="N1" s="379"/>
      <c r="O1" s="156"/>
      <c r="P1" s="156"/>
      <c r="Q1" s="156"/>
      <c r="R1" s="156"/>
      <c r="S1" s="156"/>
      <c r="T1" s="156"/>
      <c r="U1" s="156"/>
      <c r="V1" s="156"/>
      <c r="W1" s="156"/>
    </row>
    <row r="2" spans="1:23" x14ac:dyDescent="0.35">
      <c r="A2" s="378"/>
      <c r="B2" s="378"/>
      <c r="C2" s="378"/>
      <c r="D2" s="378"/>
      <c r="E2" s="378"/>
      <c r="F2" s="378"/>
      <c r="G2" s="378"/>
      <c r="H2" s="378"/>
      <c r="I2" s="378"/>
      <c r="J2" s="378"/>
      <c r="K2" s="378"/>
      <c r="L2" s="378"/>
      <c r="M2" s="378"/>
      <c r="N2" s="379"/>
      <c r="O2" s="156"/>
      <c r="P2" s="156"/>
      <c r="Q2" s="156"/>
      <c r="R2" s="156"/>
      <c r="S2" s="156"/>
      <c r="T2" s="156"/>
      <c r="U2" s="156"/>
      <c r="V2" s="156"/>
      <c r="W2" s="156"/>
    </row>
    <row r="3" spans="1:23" x14ac:dyDescent="0.35">
      <c r="A3" s="378"/>
      <c r="B3" s="378"/>
      <c r="C3" s="378"/>
      <c r="D3" s="378"/>
      <c r="E3" s="378"/>
      <c r="F3" s="378"/>
      <c r="G3" s="378"/>
      <c r="H3" s="378"/>
      <c r="I3" s="378"/>
      <c r="J3" s="378"/>
      <c r="K3" s="378"/>
      <c r="L3" s="378"/>
      <c r="M3" s="378"/>
      <c r="N3" s="379"/>
      <c r="O3" s="158"/>
      <c r="P3" s="158"/>
      <c r="Q3" s="158"/>
      <c r="R3" s="158"/>
      <c r="S3" s="158"/>
      <c r="T3" s="158"/>
      <c r="U3" s="158"/>
      <c r="V3" s="158"/>
      <c r="W3" s="158"/>
    </row>
    <row r="4" spans="1:23" x14ac:dyDescent="0.35">
      <c r="A4" s="330" t="s">
        <v>18</v>
      </c>
      <c r="B4" s="330"/>
      <c r="C4" s="330"/>
      <c r="D4" s="312" t="s">
        <v>267</v>
      </c>
      <c r="E4" s="330" t="s">
        <v>153</v>
      </c>
      <c r="F4" s="330"/>
      <c r="G4" s="330"/>
      <c r="H4" s="330"/>
      <c r="I4" s="330"/>
      <c r="J4" s="380"/>
      <c r="K4" s="380"/>
      <c r="L4" s="380"/>
      <c r="M4" s="380"/>
      <c r="N4" s="380"/>
    </row>
    <row r="5" spans="1:23" s="159" customFormat="1" x14ac:dyDescent="0.35">
      <c r="A5" s="45" t="s">
        <v>301</v>
      </c>
      <c r="B5" s="45" t="s">
        <v>1</v>
      </c>
      <c r="C5" s="45" t="s">
        <v>2</v>
      </c>
      <c r="D5" s="312"/>
      <c r="E5" s="45" t="s">
        <v>55</v>
      </c>
      <c r="F5" s="45" t="s">
        <v>56</v>
      </c>
      <c r="G5" s="45" t="s">
        <v>57</v>
      </c>
      <c r="H5" s="45" t="s">
        <v>58</v>
      </c>
      <c r="I5" s="45" t="s">
        <v>59</v>
      </c>
      <c r="J5" s="381"/>
      <c r="K5" s="381"/>
      <c r="L5" s="381"/>
      <c r="M5" s="381"/>
      <c r="N5" s="381"/>
    </row>
    <row r="6" spans="1:23" s="159" customFormat="1" x14ac:dyDescent="0.35">
      <c r="A6" s="377" t="s">
        <v>274</v>
      </c>
      <c r="B6" s="370" t="s">
        <v>283</v>
      </c>
      <c r="C6" s="370" t="s">
        <v>293</v>
      </c>
      <c r="D6" s="48">
        <v>6</v>
      </c>
      <c r="E6" s="48">
        <v>46.4</v>
      </c>
      <c r="F6" s="48">
        <v>45.3</v>
      </c>
      <c r="G6" s="48">
        <v>73.599999999999994</v>
      </c>
      <c r="H6" s="48">
        <v>83.2</v>
      </c>
      <c r="I6" s="48">
        <v>36.9</v>
      </c>
      <c r="J6" s="364"/>
      <c r="K6" s="364"/>
      <c r="L6" s="364"/>
      <c r="M6" s="364"/>
      <c r="N6" s="364"/>
    </row>
    <row r="7" spans="1:23" s="159" customFormat="1" x14ac:dyDescent="0.35">
      <c r="A7" s="377"/>
      <c r="B7" s="370"/>
      <c r="C7" s="370"/>
      <c r="D7" s="48"/>
      <c r="E7" s="48"/>
      <c r="F7" s="48"/>
      <c r="G7" s="48"/>
      <c r="H7" s="48"/>
      <c r="I7" s="48"/>
      <c r="J7" s="364"/>
      <c r="K7" s="364"/>
      <c r="L7" s="364"/>
      <c r="M7" s="364"/>
      <c r="N7" s="364"/>
    </row>
    <row r="8" spans="1:23" s="160" customFormat="1" x14ac:dyDescent="0.35">
      <c r="A8" s="369" t="s">
        <v>274</v>
      </c>
      <c r="B8" s="369" t="s">
        <v>282</v>
      </c>
      <c r="C8" s="369" t="s">
        <v>292</v>
      </c>
      <c r="D8" s="50">
        <v>6</v>
      </c>
      <c r="E8" s="50"/>
      <c r="F8" s="50">
        <v>71.900000000000006</v>
      </c>
      <c r="G8" s="50">
        <v>83.6</v>
      </c>
      <c r="H8" s="50">
        <v>64.7</v>
      </c>
      <c r="I8" s="50">
        <v>50</v>
      </c>
      <c r="J8" s="366"/>
      <c r="K8" s="366"/>
      <c r="L8" s="366"/>
      <c r="M8" s="366"/>
      <c r="N8" s="366"/>
    </row>
    <row r="9" spans="1:23" s="160" customFormat="1" x14ac:dyDescent="0.35">
      <c r="A9" s="369"/>
      <c r="B9" s="369"/>
      <c r="C9" s="369"/>
      <c r="D9" s="50">
        <v>5</v>
      </c>
      <c r="E9" s="50"/>
      <c r="F9" s="50">
        <v>102.5</v>
      </c>
      <c r="G9" s="50">
        <v>67.400000000000006</v>
      </c>
      <c r="H9" s="50">
        <v>11.9</v>
      </c>
      <c r="I9" s="50">
        <v>26.5</v>
      </c>
      <c r="J9" s="366"/>
      <c r="K9" s="366"/>
      <c r="L9" s="366"/>
      <c r="M9" s="366"/>
      <c r="N9" s="366"/>
    </row>
    <row r="10" spans="1:23" s="161" customFormat="1" x14ac:dyDescent="0.35">
      <c r="A10" s="377" t="s">
        <v>274</v>
      </c>
      <c r="B10" s="370" t="s">
        <v>320</v>
      </c>
      <c r="C10" s="370" t="s">
        <v>289</v>
      </c>
      <c r="D10" s="48">
        <v>6</v>
      </c>
      <c r="E10" s="48">
        <v>79.400000000000006</v>
      </c>
      <c r="F10" s="48">
        <v>88.8</v>
      </c>
      <c r="G10" s="48">
        <v>101.7</v>
      </c>
      <c r="H10" s="48">
        <v>83.9</v>
      </c>
      <c r="I10" s="48"/>
      <c r="J10" s="364"/>
      <c r="K10" s="364"/>
      <c r="L10" s="364"/>
      <c r="M10" s="364"/>
      <c r="N10" s="364"/>
    </row>
    <row r="11" spans="1:23" s="161" customFormat="1" x14ac:dyDescent="0.35">
      <c r="A11" s="377"/>
      <c r="B11" s="370"/>
      <c r="C11" s="370"/>
      <c r="D11" s="48">
        <v>5</v>
      </c>
      <c r="E11" s="48"/>
      <c r="F11" s="48">
        <v>22.7</v>
      </c>
      <c r="G11" s="48">
        <v>12.7</v>
      </c>
      <c r="H11" s="48">
        <v>13</v>
      </c>
      <c r="I11" s="48"/>
      <c r="J11" s="364"/>
      <c r="K11" s="364"/>
      <c r="L11" s="364"/>
      <c r="M11" s="364"/>
      <c r="N11" s="364"/>
    </row>
    <row r="12" spans="1:23" s="160" customFormat="1" x14ac:dyDescent="0.35">
      <c r="A12" s="369" t="s">
        <v>274</v>
      </c>
      <c r="B12" s="369" t="s">
        <v>331</v>
      </c>
      <c r="C12" s="369" t="s">
        <v>286</v>
      </c>
      <c r="D12" s="50">
        <v>6</v>
      </c>
      <c r="E12" s="50"/>
      <c r="F12" s="50">
        <v>104.9</v>
      </c>
      <c r="G12" s="50">
        <v>97.1</v>
      </c>
      <c r="H12" s="50">
        <v>81.900000000000006</v>
      </c>
      <c r="I12" s="50"/>
      <c r="J12" s="366"/>
      <c r="K12" s="366"/>
      <c r="L12" s="366"/>
      <c r="M12" s="366"/>
      <c r="N12" s="366"/>
    </row>
    <row r="13" spans="1:23" s="160" customFormat="1" x14ac:dyDescent="0.35">
      <c r="A13" s="369"/>
      <c r="B13" s="369"/>
      <c r="C13" s="369"/>
      <c r="D13" s="50">
        <v>5</v>
      </c>
      <c r="E13" s="50"/>
      <c r="F13" s="50">
        <v>110.5</v>
      </c>
      <c r="G13" s="50">
        <v>24.9</v>
      </c>
      <c r="H13" s="50">
        <v>115.8</v>
      </c>
      <c r="I13" s="50"/>
      <c r="J13" s="366"/>
      <c r="K13" s="366"/>
      <c r="L13" s="366"/>
      <c r="M13" s="366"/>
      <c r="N13" s="366"/>
    </row>
    <row r="14" spans="1:23" s="161" customFormat="1" x14ac:dyDescent="0.35">
      <c r="A14" s="377" t="s">
        <v>274</v>
      </c>
      <c r="B14" s="370" t="s">
        <v>278</v>
      </c>
      <c r="C14" s="370" t="s">
        <v>305</v>
      </c>
      <c r="D14" s="48">
        <v>6</v>
      </c>
      <c r="E14" s="48">
        <v>57.9</v>
      </c>
      <c r="F14" s="48">
        <v>69.8</v>
      </c>
      <c r="G14" s="48">
        <v>67.2</v>
      </c>
      <c r="H14" s="48">
        <v>74.3</v>
      </c>
      <c r="I14" s="48"/>
      <c r="J14" s="364"/>
      <c r="K14" s="364"/>
      <c r="L14" s="364"/>
      <c r="M14" s="364"/>
      <c r="N14" s="364"/>
    </row>
    <row r="15" spans="1:23" s="161" customFormat="1" x14ac:dyDescent="0.35">
      <c r="A15" s="377"/>
      <c r="B15" s="370"/>
      <c r="C15" s="370"/>
      <c r="D15" s="48"/>
      <c r="E15" s="48"/>
      <c r="F15" s="48"/>
      <c r="G15" s="48"/>
      <c r="H15" s="48"/>
      <c r="I15" s="48"/>
      <c r="J15" s="364"/>
      <c r="K15" s="364"/>
      <c r="L15" s="364"/>
      <c r="M15" s="364"/>
      <c r="N15" s="364"/>
    </row>
    <row r="16" spans="1:23" s="160" customFormat="1" x14ac:dyDescent="0.35">
      <c r="A16" s="369" t="s">
        <v>274</v>
      </c>
      <c r="B16" s="369" t="s">
        <v>278</v>
      </c>
      <c r="C16" s="369" t="s">
        <v>288</v>
      </c>
      <c r="D16" s="50">
        <v>6</v>
      </c>
      <c r="E16" s="50"/>
      <c r="F16" s="50">
        <v>130.5</v>
      </c>
      <c r="G16" s="50">
        <v>122.5</v>
      </c>
      <c r="H16" s="50">
        <v>139.5</v>
      </c>
      <c r="I16" s="50"/>
      <c r="J16" s="366"/>
      <c r="K16" s="366"/>
      <c r="L16" s="366"/>
      <c r="M16" s="366"/>
      <c r="N16" s="366"/>
    </row>
    <row r="17" spans="1:14" s="160" customFormat="1" x14ac:dyDescent="0.35">
      <c r="A17" s="369"/>
      <c r="B17" s="369"/>
      <c r="C17" s="369"/>
      <c r="D17" s="50">
        <v>5</v>
      </c>
      <c r="E17" s="50"/>
      <c r="F17" s="50">
        <v>114.3</v>
      </c>
      <c r="G17" s="50">
        <v>94.3</v>
      </c>
      <c r="H17" s="50">
        <v>89</v>
      </c>
      <c r="I17" s="50"/>
      <c r="J17" s="366"/>
      <c r="K17" s="366"/>
      <c r="L17" s="366"/>
      <c r="M17" s="366"/>
      <c r="N17" s="366"/>
    </row>
    <row r="18" spans="1:14" s="161" customFormat="1" x14ac:dyDescent="0.35">
      <c r="A18" s="377" t="s">
        <v>274</v>
      </c>
      <c r="B18" s="370" t="s">
        <v>306</v>
      </c>
      <c r="C18" s="370" t="s">
        <v>307</v>
      </c>
      <c r="D18" s="48">
        <v>6</v>
      </c>
      <c r="E18" s="48">
        <v>61.2</v>
      </c>
      <c r="F18" s="48">
        <v>88.8</v>
      </c>
      <c r="G18" s="48">
        <v>94.7</v>
      </c>
      <c r="H18" s="48">
        <v>100.7</v>
      </c>
      <c r="I18" s="48"/>
      <c r="J18" s="364"/>
      <c r="K18" s="364"/>
      <c r="L18" s="364"/>
      <c r="M18" s="364"/>
      <c r="N18" s="364"/>
    </row>
    <row r="19" spans="1:14" s="161" customFormat="1" x14ac:dyDescent="0.35">
      <c r="A19" s="377"/>
      <c r="B19" s="370"/>
      <c r="C19" s="370"/>
      <c r="D19" s="48">
        <v>5</v>
      </c>
      <c r="E19" s="48"/>
      <c r="F19" s="48">
        <v>95.4</v>
      </c>
      <c r="G19" s="48">
        <v>130.1</v>
      </c>
      <c r="H19" s="48"/>
      <c r="I19" s="48"/>
      <c r="J19" s="364"/>
      <c r="K19" s="364"/>
      <c r="L19" s="364"/>
      <c r="M19" s="364"/>
      <c r="N19" s="364"/>
    </row>
    <row r="20" spans="1:14" s="160" customFormat="1" x14ac:dyDescent="0.35">
      <c r="A20" s="369" t="s">
        <v>274</v>
      </c>
      <c r="B20" s="369" t="s">
        <v>280</v>
      </c>
      <c r="C20" s="369" t="s">
        <v>290</v>
      </c>
      <c r="D20" s="50">
        <v>6</v>
      </c>
      <c r="E20" s="50">
        <v>76.400000000000006</v>
      </c>
      <c r="F20" s="50">
        <v>88.2</v>
      </c>
      <c r="G20" s="50">
        <v>88.7</v>
      </c>
      <c r="H20" s="50">
        <v>83.2</v>
      </c>
      <c r="I20" s="50"/>
      <c r="J20" s="366"/>
      <c r="K20" s="366"/>
      <c r="L20" s="366"/>
      <c r="M20" s="366"/>
      <c r="N20" s="366"/>
    </row>
    <row r="21" spans="1:14" s="160" customFormat="1" x14ac:dyDescent="0.35">
      <c r="A21" s="369"/>
      <c r="B21" s="369"/>
      <c r="C21" s="369"/>
      <c r="D21" s="50"/>
      <c r="E21" s="50"/>
      <c r="F21" s="50"/>
      <c r="G21" s="50"/>
      <c r="H21" s="50"/>
      <c r="I21" s="50"/>
      <c r="J21" s="366"/>
      <c r="K21" s="366"/>
      <c r="L21" s="366"/>
      <c r="M21" s="366"/>
      <c r="N21" s="366"/>
    </row>
    <row r="22" spans="1:14" s="161" customFormat="1" x14ac:dyDescent="0.35">
      <c r="A22" s="377" t="s">
        <v>274</v>
      </c>
      <c r="B22" s="370" t="s">
        <v>280</v>
      </c>
      <c r="C22" s="370" t="s">
        <v>290</v>
      </c>
      <c r="D22" s="48">
        <v>6</v>
      </c>
      <c r="E22" s="48">
        <v>76.3</v>
      </c>
      <c r="F22" s="48">
        <v>87.1</v>
      </c>
      <c r="G22" s="48">
        <v>94.4</v>
      </c>
      <c r="H22" s="48">
        <v>79</v>
      </c>
      <c r="I22" s="48"/>
      <c r="J22" s="364"/>
      <c r="K22" s="364"/>
      <c r="L22" s="364"/>
      <c r="M22" s="364"/>
      <c r="N22" s="364"/>
    </row>
    <row r="23" spans="1:14" s="161" customFormat="1" x14ac:dyDescent="0.35">
      <c r="A23" s="377"/>
      <c r="B23" s="370"/>
      <c r="C23" s="370"/>
      <c r="D23" s="48"/>
      <c r="E23" s="48"/>
      <c r="F23" s="48"/>
      <c r="G23" s="48"/>
      <c r="H23" s="48"/>
      <c r="I23" s="48"/>
      <c r="J23" s="364"/>
      <c r="K23" s="364"/>
      <c r="L23" s="364"/>
      <c r="M23" s="364"/>
      <c r="N23" s="364"/>
    </row>
    <row r="24" spans="1:14" s="160" customFormat="1" x14ac:dyDescent="0.35">
      <c r="A24" s="369" t="s">
        <v>274</v>
      </c>
      <c r="B24" s="369" t="s">
        <v>321</v>
      </c>
      <c r="C24" s="369" t="s">
        <v>309</v>
      </c>
      <c r="D24" s="50">
        <v>6</v>
      </c>
      <c r="E24" s="50">
        <v>94.6</v>
      </c>
      <c r="F24" s="50">
        <v>82.4</v>
      </c>
      <c r="G24" s="50">
        <v>91.4</v>
      </c>
      <c r="H24" s="50">
        <v>87.7</v>
      </c>
      <c r="I24" s="50"/>
      <c r="J24" s="366"/>
      <c r="K24" s="366"/>
      <c r="L24" s="366"/>
      <c r="M24" s="366"/>
      <c r="N24" s="366"/>
    </row>
    <row r="25" spans="1:14" s="160" customFormat="1" x14ac:dyDescent="0.35">
      <c r="A25" s="369"/>
      <c r="B25" s="369"/>
      <c r="C25" s="369"/>
      <c r="D25" s="50">
        <v>5</v>
      </c>
      <c r="E25" s="50">
        <v>53.3</v>
      </c>
      <c r="F25" s="50">
        <v>22.7</v>
      </c>
      <c r="G25" s="50">
        <v>14.1</v>
      </c>
      <c r="H25" s="50">
        <v>12.3</v>
      </c>
      <c r="I25" s="50"/>
      <c r="J25" s="366"/>
      <c r="K25" s="366"/>
      <c r="L25" s="366"/>
      <c r="M25" s="366"/>
      <c r="N25" s="366"/>
    </row>
    <row r="26" spans="1:14" s="161" customFormat="1" x14ac:dyDescent="0.35">
      <c r="A26" s="377" t="s">
        <v>274</v>
      </c>
      <c r="B26" s="370" t="s">
        <v>284</v>
      </c>
      <c r="C26" s="370" t="s">
        <v>294</v>
      </c>
      <c r="D26" s="48">
        <v>6</v>
      </c>
      <c r="E26" s="48">
        <v>43</v>
      </c>
      <c r="F26" s="48">
        <v>72.3</v>
      </c>
      <c r="G26" s="48">
        <v>69.099999999999994</v>
      </c>
      <c r="H26" s="48">
        <v>74.3</v>
      </c>
      <c r="I26" s="48">
        <v>50.5</v>
      </c>
      <c r="J26" s="364"/>
      <c r="K26" s="364"/>
      <c r="L26" s="364"/>
      <c r="M26" s="364"/>
      <c r="N26" s="364"/>
    </row>
    <row r="27" spans="1:14" s="161" customFormat="1" x14ac:dyDescent="0.35">
      <c r="A27" s="377"/>
      <c r="B27" s="370"/>
      <c r="C27" s="370"/>
      <c r="D27" s="48">
        <v>5</v>
      </c>
      <c r="E27" s="48"/>
      <c r="F27" s="48">
        <v>99.8</v>
      </c>
      <c r="G27" s="48">
        <v>103.7</v>
      </c>
      <c r="H27" s="48">
        <v>42.2</v>
      </c>
      <c r="I27" s="48">
        <v>43.4</v>
      </c>
      <c r="J27" s="364"/>
      <c r="K27" s="364"/>
      <c r="L27" s="364"/>
      <c r="M27" s="364"/>
      <c r="N27" s="364"/>
    </row>
    <row r="28" spans="1:14" s="160" customFormat="1" x14ac:dyDescent="0.35">
      <c r="A28" s="369" t="s">
        <v>274</v>
      </c>
      <c r="B28" s="369" t="s">
        <v>277</v>
      </c>
      <c r="C28" s="369" t="s">
        <v>291</v>
      </c>
      <c r="D28" s="50">
        <v>6</v>
      </c>
      <c r="E28" s="50"/>
      <c r="F28" s="50">
        <v>68.400000000000006</v>
      </c>
      <c r="G28" s="50">
        <v>67.599999999999994</v>
      </c>
      <c r="H28" s="50">
        <v>69.8</v>
      </c>
      <c r="I28" s="50"/>
      <c r="J28" s="366"/>
      <c r="K28" s="366"/>
      <c r="L28" s="366"/>
      <c r="M28" s="366"/>
      <c r="N28" s="366"/>
    </row>
    <row r="29" spans="1:14" s="160" customFormat="1" x14ac:dyDescent="0.35">
      <c r="A29" s="369"/>
      <c r="B29" s="369"/>
      <c r="C29" s="369"/>
      <c r="D29" s="50">
        <v>5</v>
      </c>
      <c r="E29" s="50">
        <v>63.8</v>
      </c>
      <c r="F29" s="50">
        <v>91.8</v>
      </c>
      <c r="G29" s="50">
        <v>71.8</v>
      </c>
      <c r="H29" s="50">
        <v>72.599999999999994</v>
      </c>
      <c r="I29" s="50"/>
      <c r="J29" s="366"/>
      <c r="K29" s="366"/>
      <c r="L29" s="366"/>
      <c r="M29" s="366"/>
      <c r="N29" s="366"/>
    </row>
    <row r="30" spans="1:14" s="160" customFormat="1" x14ac:dyDescent="0.35">
      <c r="A30" s="370" t="s">
        <v>274</v>
      </c>
      <c r="B30" s="370" t="s">
        <v>277</v>
      </c>
      <c r="C30" s="370" t="s">
        <v>285</v>
      </c>
      <c r="D30" s="48">
        <v>6</v>
      </c>
      <c r="E30" s="48">
        <v>117.8</v>
      </c>
      <c r="F30" s="48">
        <v>121.7</v>
      </c>
      <c r="G30" s="48">
        <v>72.900000000000006</v>
      </c>
      <c r="H30" s="48">
        <v>103.7</v>
      </c>
      <c r="I30" s="48"/>
      <c r="J30" s="364"/>
      <c r="K30" s="364"/>
      <c r="L30" s="364"/>
      <c r="M30" s="364"/>
      <c r="N30" s="364"/>
    </row>
    <row r="31" spans="1:14" s="160" customFormat="1" x14ac:dyDescent="0.35">
      <c r="A31" s="370"/>
      <c r="B31" s="370"/>
      <c r="C31" s="370"/>
      <c r="D31" s="48">
        <v>5</v>
      </c>
      <c r="E31" s="48">
        <v>103.9</v>
      </c>
      <c r="F31" s="48">
        <v>66.599999999999994</v>
      </c>
      <c r="G31" s="48">
        <v>78.099999999999994</v>
      </c>
      <c r="H31" s="48">
        <v>40.5</v>
      </c>
      <c r="I31" s="48"/>
      <c r="J31" s="364"/>
      <c r="K31" s="364"/>
      <c r="L31" s="364"/>
      <c r="M31" s="364"/>
      <c r="N31" s="364"/>
    </row>
    <row r="32" spans="1:14" s="160" customFormat="1" x14ac:dyDescent="0.35">
      <c r="A32" s="369" t="s">
        <v>274</v>
      </c>
      <c r="B32" s="369" t="s">
        <v>277</v>
      </c>
      <c r="C32" s="369" t="s">
        <v>332</v>
      </c>
      <c r="D32" s="50">
        <v>6</v>
      </c>
      <c r="E32" s="50"/>
      <c r="F32" s="50">
        <v>76.7</v>
      </c>
      <c r="G32" s="50">
        <v>60.2</v>
      </c>
      <c r="H32" s="50">
        <v>59.7</v>
      </c>
      <c r="I32" s="50"/>
      <c r="J32" s="366"/>
      <c r="K32" s="366"/>
      <c r="L32" s="366"/>
      <c r="M32" s="366"/>
      <c r="N32" s="366"/>
    </row>
    <row r="33" spans="1:14" s="160" customFormat="1" ht="15" thickBot="1" x14ac:dyDescent="0.4">
      <c r="A33" s="375"/>
      <c r="B33" s="375"/>
      <c r="C33" s="375"/>
      <c r="D33" s="58">
        <v>5</v>
      </c>
      <c r="E33" s="58">
        <v>93</v>
      </c>
      <c r="F33" s="58">
        <v>82.3</v>
      </c>
      <c r="G33" s="58">
        <v>86.2</v>
      </c>
      <c r="H33" s="58">
        <v>77.400000000000006</v>
      </c>
      <c r="I33" s="58"/>
      <c r="J33" s="382"/>
      <c r="K33" s="382"/>
      <c r="L33" s="382"/>
      <c r="M33" s="382"/>
      <c r="N33" s="382"/>
    </row>
    <row r="34" spans="1:14" s="159" customFormat="1" x14ac:dyDescent="0.35">
      <c r="A34" s="376" t="s">
        <v>275</v>
      </c>
      <c r="B34" s="376" t="s">
        <v>350</v>
      </c>
      <c r="C34" s="376" t="s">
        <v>354</v>
      </c>
      <c r="D34" s="61">
        <v>4</v>
      </c>
      <c r="E34" s="61">
        <v>40</v>
      </c>
      <c r="F34" s="61">
        <v>73</v>
      </c>
      <c r="G34" s="61">
        <v>66</v>
      </c>
      <c r="H34" s="61">
        <v>72</v>
      </c>
      <c r="I34" s="61">
        <v>90</v>
      </c>
      <c r="J34" s="371"/>
      <c r="K34" s="371"/>
      <c r="L34" s="371"/>
      <c r="M34" s="371"/>
      <c r="N34" s="371"/>
    </row>
    <row r="35" spans="1:14" s="159" customFormat="1" x14ac:dyDescent="0.35">
      <c r="A35" s="370"/>
      <c r="B35" s="370"/>
      <c r="C35" s="370"/>
      <c r="D35" s="48"/>
      <c r="E35" s="48"/>
      <c r="F35" s="48"/>
      <c r="G35" s="48"/>
      <c r="H35" s="48"/>
      <c r="I35" s="48"/>
      <c r="J35" s="364"/>
      <c r="K35" s="364"/>
      <c r="L35" s="364"/>
      <c r="M35" s="364"/>
      <c r="N35" s="364"/>
    </row>
    <row r="36" spans="1:14" s="160" customFormat="1" x14ac:dyDescent="0.35">
      <c r="A36" s="369" t="s">
        <v>275</v>
      </c>
      <c r="B36" s="369" t="s">
        <v>351</v>
      </c>
      <c r="C36" s="369" t="s">
        <v>355</v>
      </c>
      <c r="D36" s="50">
        <v>6</v>
      </c>
      <c r="E36" s="50"/>
      <c r="F36" s="50">
        <v>48</v>
      </c>
      <c r="G36" s="50">
        <v>91</v>
      </c>
      <c r="H36" s="50">
        <v>39</v>
      </c>
      <c r="I36" s="50">
        <v>71</v>
      </c>
      <c r="J36" s="366"/>
      <c r="K36" s="366"/>
      <c r="L36" s="366"/>
      <c r="M36" s="366"/>
      <c r="N36" s="366"/>
    </row>
    <row r="37" spans="1:14" s="160" customFormat="1" x14ac:dyDescent="0.35">
      <c r="A37" s="369"/>
      <c r="B37" s="369"/>
      <c r="C37" s="369"/>
      <c r="D37" s="50">
        <v>5</v>
      </c>
      <c r="E37" s="50">
        <v>84</v>
      </c>
      <c r="F37" s="50">
        <v>73</v>
      </c>
      <c r="G37" s="50">
        <v>73</v>
      </c>
      <c r="H37" s="50">
        <v>73</v>
      </c>
      <c r="I37" s="50">
        <v>104</v>
      </c>
      <c r="J37" s="366"/>
      <c r="K37" s="366"/>
      <c r="L37" s="366"/>
      <c r="M37" s="366"/>
      <c r="N37" s="366"/>
    </row>
    <row r="38" spans="1:14" s="159" customFormat="1" x14ac:dyDescent="0.35">
      <c r="A38" s="370" t="s">
        <v>275</v>
      </c>
      <c r="B38" s="370" t="s">
        <v>321</v>
      </c>
      <c r="C38" s="370" t="s">
        <v>356</v>
      </c>
      <c r="D38" s="48">
        <v>6</v>
      </c>
      <c r="E38" s="48">
        <v>69</v>
      </c>
      <c r="F38" s="48">
        <v>86</v>
      </c>
      <c r="G38" s="48">
        <v>74</v>
      </c>
      <c r="H38" s="48">
        <v>52</v>
      </c>
      <c r="I38" s="48">
        <v>108</v>
      </c>
      <c r="J38" s="364"/>
      <c r="K38" s="364"/>
      <c r="L38" s="364"/>
      <c r="M38" s="364"/>
      <c r="N38" s="364"/>
    </row>
    <row r="39" spans="1:14" s="159" customFormat="1" x14ac:dyDescent="0.35">
      <c r="A39" s="370"/>
      <c r="B39" s="370"/>
      <c r="C39" s="370"/>
      <c r="D39" s="48">
        <v>5</v>
      </c>
      <c r="E39" s="48">
        <v>122</v>
      </c>
      <c r="F39" s="48">
        <v>147</v>
      </c>
      <c r="G39" s="48">
        <v>149</v>
      </c>
      <c r="H39" s="48">
        <v>149</v>
      </c>
      <c r="I39" s="48">
        <v>143</v>
      </c>
      <c r="J39" s="364"/>
      <c r="K39" s="364"/>
      <c r="L39" s="364"/>
      <c r="M39" s="364"/>
      <c r="N39" s="364"/>
    </row>
    <row r="40" spans="1:14" s="160" customFormat="1" x14ac:dyDescent="0.35">
      <c r="A40" s="369" t="s">
        <v>275</v>
      </c>
      <c r="B40" s="369" t="s">
        <v>352</v>
      </c>
      <c r="C40" s="369" t="s">
        <v>357</v>
      </c>
      <c r="D40" s="50">
        <v>6</v>
      </c>
      <c r="E40" s="50"/>
      <c r="F40" s="50">
        <v>92</v>
      </c>
      <c r="G40" s="50">
        <v>76</v>
      </c>
      <c r="H40" s="50">
        <v>64</v>
      </c>
      <c r="I40" s="50">
        <v>65</v>
      </c>
      <c r="J40" s="366"/>
      <c r="K40" s="366"/>
      <c r="L40" s="366"/>
      <c r="M40" s="366"/>
      <c r="N40" s="366"/>
    </row>
    <row r="41" spans="1:14" s="160" customFormat="1" x14ac:dyDescent="0.35">
      <c r="A41" s="369"/>
      <c r="B41" s="369"/>
      <c r="C41" s="369"/>
      <c r="D41" s="50">
        <v>5</v>
      </c>
      <c r="E41" s="50"/>
      <c r="F41" s="50">
        <v>120</v>
      </c>
      <c r="G41" s="50">
        <v>110</v>
      </c>
      <c r="H41" s="50">
        <v>97</v>
      </c>
      <c r="I41" s="50"/>
      <c r="J41" s="366"/>
      <c r="K41" s="366"/>
      <c r="L41" s="366"/>
      <c r="M41" s="366"/>
      <c r="N41" s="366"/>
    </row>
    <row r="42" spans="1:14" s="159" customFormat="1" x14ac:dyDescent="0.35">
      <c r="A42" s="370" t="s">
        <v>275</v>
      </c>
      <c r="B42" s="370" t="s">
        <v>382</v>
      </c>
      <c r="C42" s="370" t="s">
        <v>364</v>
      </c>
      <c r="D42" s="48">
        <v>6</v>
      </c>
      <c r="E42" s="48"/>
      <c r="F42" s="48">
        <v>92</v>
      </c>
      <c r="G42" s="48">
        <v>92</v>
      </c>
      <c r="H42" s="48">
        <v>60</v>
      </c>
      <c r="I42" s="48">
        <v>93</v>
      </c>
      <c r="J42" s="373" t="s">
        <v>384</v>
      </c>
      <c r="K42" s="373"/>
      <c r="L42" s="373"/>
      <c r="M42" s="373"/>
      <c r="N42" s="373"/>
    </row>
    <row r="43" spans="1:14" s="159" customFormat="1" ht="15" thickBot="1" x14ac:dyDescent="0.4">
      <c r="A43" s="372"/>
      <c r="B43" s="372"/>
      <c r="C43" s="372"/>
      <c r="D43" s="53">
        <v>5</v>
      </c>
      <c r="E43" s="53"/>
      <c r="F43" s="53">
        <v>30</v>
      </c>
      <c r="G43" s="53">
        <v>75</v>
      </c>
      <c r="H43" s="53">
        <v>23</v>
      </c>
      <c r="I43" s="53">
        <v>95</v>
      </c>
      <c r="J43" s="374" t="s">
        <v>385</v>
      </c>
      <c r="K43" s="374"/>
      <c r="L43" s="374"/>
      <c r="M43" s="374"/>
      <c r="N43" s="374"/>
    </row>
    <row r="44" spans="1:14" s="160" customFormat="1" x14ac:dyDescent="0.35">
      <c r="A44" s="368" t="s">
        <v>276</v>
      </c>
      <c r="B44" s="368" t="s">
        <v>350</v>
      </c>
      <c r="C44" s="368" t="s">
        <v>371</v>
      </c>
      <c r="D44" s="56">
        <v>6</v>
      </c>
      <c r="E44" s="56"/>
      <c r="F44" s="56">
        <v>82</v>
      </c>
      <c r="G44" s="56">
        <v>69</v>
      </c>
      <c r="H44" s="56">
        <v>49</v>
      </c>
      <c r="I44" s="56"/>
      <c r="J44" s="367"/>
      <c r="K44" s="367"/>
      <c r="L44" s="367"/>
      <c r="M44" s="367"/>
      <c r="N44" s="367"/>
    </row>
    <row r="45" spans="1:14" s="160" customFormat="1" x14ac:dyDescent="0.35">
      <c r="A45" s="369"/>
      <c r="B45" s="369"/>
      <c r="C45" s="369"/>
      <c r="D45" s="50">
        <v>5</v>
      </c>
      <c r="E45" s="50"/>
      <c r="F45" s="50"/>
      <c r="G45" s="50">
        <v>45</v>
      </c>
      <c r="H45" s="50">
        <v>53</v>
      </c>
      <c r="I45" s="50"/>
      <c r="J45" s="366"/>
      <c r="K45" s="366"/>
      <c r="L45" s="366"/>
      <c r="M45" s="366"/>
      <c r="N45" s="366"/>
    </row>
    <row r="46" spans="1:14" s="159" customFormat="1" x14ac:dyDescent="0.35">
      <c r="A46" s="370" t="s">
        <v>276</v>
      </c>
      <c r="B46" s="370" t="s">
        <v>278</v>
      </c>
      <c r="C46" s="370" t="s">
        <v>370</v>
      </c>
      <c r="D46" s="48">
        <v>6</v>
      </c>
      <c r="E46" s="48"/>
      <c r="F46" s="48">
        <v>76</v>
      </c>
      <c r="G46" s="48">
        <v>70</v>
      </c>
      <c r="H46" s="48">
        <v>52</v>
      </c>
      <c r="I46" s="48"/>
      <c r="J46" s="364"/>
      <c r="K46" s="364"/>
      <c r="L46" s="364"/>
      <c r="M46" s="364"/>
      <c r="N46" s="364"/>
    </row>
    <row r="47" spans="1:14" s="159" customFormat="1" x14ac:dyDescent="0.35">
      <c r="A47" s="370"/>
      <c r="B47" s="370"/>
      <c r="C47" s="370"/>
      <c r="D47" s="48">
        <v>5</v>
      </c>
      <c r="E47" s="48"/>
      <c r="F47" s="48">
        <v>68</v>
      </c>
      <c r="G47" s="48">
        <v>58</v>
      </c>
      <c r="H47" s="48">
        <v>64</v>
      </c>
      <c r="I47" s="48"/>
      <c r="J47" s="364"/>
      <c r="K47" s="364"/>
      <c r="L47" s="364"/>
      <c r="M47" s="364"/>
      <c r="N47" s="364"/>
    </row>
    <row r="48" spans="1:14" s="160" customFormat="1" x14ac:dyDescent="0.35">
      <c r="A48" s="369" t="s">
        <v>276</v>
      </c>
      <c r="B48" s="369" t="s">
        <v>306</v>
      </c>
      <c r="C48" s="369" t="s">
        <v>372</v>
      </c>
      <c r="D48" s="50">
        <v>6</v>
      </c>
      <c r="E48" s="50"/>
      <c r="F48" s="50">
        <v>67</v>
      </c>
      <c r="G48" s="50">
        <v>52</v>
      </c>
      <c r="H48" s="50">
        <v>82</v>
      </c>
      <c r="I48" s="50"/>
      <c r="J48" s="366"/>
      <c r="K48" s="366"/>
      <c r="L48" s="366"/>
      <c r="M48" s="366"/>
      <c r="N48" s="366"/>
    </row>
    <row r="49" spans="1:14" s="160" customFormat="1" x14ac:dyDescent="0.35">
      <c r="A49" s="369"/>
      <c r="B49" s="369"/>
      <c r="C49" s="369"/>
      <c r="D49" s="50">
        <v>5</v>
      </c>
      <c r="E49" s="50"/>
      <c r="F49" s="50">
        <v>51</v>
      </c>
      <c r="G49" s="50">
        <v>30</v>
      </c>
      <c r="H49" s="50">
        <v>25</v>
      </c>
      <c r="I49" s="50"/>
      <c r="J49" s="366"/>
      <c r="K49" s="366"/>
      <c r="L49" s="366"/>
      <c r="M49" s="366"/>
      <c r="N49" s="366"/>
    </row>
    <row r="50" spans="1:14" s="159" customFormat="1" x14ac:dyDescent="0.35">
      <c r="A50" s="370" t="s">
        <v>276</v>
      </c>
      <c r="B50" s="370" t="s">
        <v>280</v>
      </c>
      <c r="C50" s="370" t="s">
        <v>368</v>
      </c>
      <c r="D50" s="48">
        <v>6</v>
      </c>
      <c r="E50" s="48"/>
      <c r="F50" s="48">
        <v>78</v>
      </c>
      <c r="G50" s="48">
        <v>72</v>
      </c>
      <c r="H50" s="48">
        <v>62</v>
      </c>
      <c r="I50" s="48"/>
      <c r="J50" s="364"/>
      <c r="K50" s="364"/>
      <c r="L50" s="364"/>
      <c r="M50" s="364"/>
      <c r="N50" s="364"/>
    </row>
    <row r="51" spans="1:14" s="159" customFormat="1" x14ac:dyDescent="0.35">
      <c r="A51" s="370"/>
      <c r="B51" s="370"/>
      <c r="C51" s="370"/>
      <c r="D51" s="48">
        <v>5</v>
      </c>
      <c r="E51" s="48"/>
      <c r="F51" s="48">
        <v>70</v>
      </c>
      <c r="G51" s="48">
        <v>60</v>
      </c>
      <c r="H51" s="48">
        <v>45</v>
      </c>
      <c r="I51" s="48"/>
      <c r="J51" s="364"/>
      <c r="K51" s="364"/>
      <c r="L51" s="364"/>
      <c r="M51" s="364"/>
      <c r="N51" s="364"/>
    </row>
    <row r="52" spans="1:14" s="160" customFormat="1" x14ac:dyDescent="0.35">
      <c r="A52" s="369" t="s">
        <v>276</v>
      </c>
      <c r="B52" s="369" t="s">
        <v>351</v>
      </c>
      <c r="C52" s="369" t="s">
        <v>367</v>
      </c>
      <c r="D52" s="50">
        <v>6</v>
      </c>
      <c r="E52" s="50"/>
      <c r="F52" s="50">
        <v>74</v>
      </c>
      <c r="G52" s="50">
        <v>42</v>
      </c>
      <c r="H52" s="50">
        <v>42</v>
      </c>
      <c r="I52" s="50"/>
      <c r="J52" s="366"/>
      <c r="K52" s="366"/>
      <c r="L52" s="366"/>
      <c r="M52" s="366"/>
      <c r="N52" s="366"/>
    </row>
    <row r="53" spans="1:14" s="160" customFormat="1" x14ac:dyDescent="0.35">
      <c r="A53" s="369"/>
      <c r="B53" s="369"/>
      <c r="C53" s="369"/>
      <c r="D53" s="50">
        <v>5</v>
      </c>
      <c r="E53" s="50"/>
      <c r="F53" s="50">
        <v>102</v>
      </c>
      <c r="G53" s="50">
        <v>108</v>
      </c>
      <c r="H53" s="50">
        <v>100</v>
      </c>
      <c r="I53" s="50"/>
      <c r="J53" s="366"/>
      <c r="K53" s="366"/>
      <c r="L53" s="366"/>
      <c r="M53" s="366"/>
      <c r="N53" s="366"/>
    </row>
    <row r="54" spans="1:14" s="159" customFormat="1" x14ac:dyDescent="0.35">
      <c r="A54" s="370" t="s">
        <v>276</v>
      </c>
      <c r="B54" s="370" t="s">
        <v>365</v>
      </c>
      <c r="C54" s="370" t="s">
        <v>366</v>
      </c>
      <c r="D54" s="48">
        <v>6</v>
      </c>
      <c r="E54" s="48"/>
      <c r="F54" s="48">
        <v>72</v>
      </c>
      <c r="G54" s="48">
        <v>56</v>
      </c>
      <c r="H54" s="48">
        <v>58</v>
      </c>
      <c r="I54" s="48"/>
      <c r="J54" s="364"/>
      <c r="K54" s="364"/>
      <c r="L54" s="364"/>
      <c r="M54" s="364"/>
      <c r="N54" s="364"/>
    </row>
    <row r="55" spans="1:14" s="159" customFormat="1" ht="15" thickBot="1" x14ac:dyDescent="0.4">
      <c r="A55" s="372"/>
      <c r="B55" s="372"/>
      <c r="C55" s="372"/>
      <c r="D55" s="53">
        <v>5</v>
      </c>
      <c r="E55" s="53"/>
      <c r="F55" s="53">
        <v>102</v>
      </c>
      <c r="G55" s="53">
        <v>112</v>
      </c>
      <c r="H55" s="53">
        <v>116</v>
      </c>
      <c r="I55" s="53"/>
      <c r="J55" s="365"/>
      <c r="K55" s="365"/>
      <c r="L55" s="365"/>
      <c r="M55" s="365"/>
      <c r="N55" s="365"/>
    </row>
    <row r="56" spans="1:14" x14ac:dyDescent="0.35">
      <c r="A56" s="359" t="s">
        <v>432</v>
      </c>
      <c r="B56" s="359"/>
      <c r="C56" s="360"/>
      <c r="D56" s="63">
        <v>6</v>
      </c>
      <c r="E56" s="63">
        <f>AVERAGE(E6,E8,E10,E12,E14,E16,E18,E20,E22,E24,E26,E28,E30,E32,E34,E36,E38,E40,E42,E44,E46,E48,E50,E52,E54)</f>
        <v>69.272727272727266</v>
      </c>
      <c r="F56" s="63">
        <f t="shared" ref="F56:I56" si="0">AVERAGE(F6,F8,F10,F12,F14,F16,F18,F20,F22,F24,F26,F28,F30,F32,F34,F36,F38,F40,F42,F44,F46,F48,F50,F52,F54)</f>
        <v>81.471999999999994</v>
      </c>
      <c r="G56" s="63">
        <f t="shared" si="0"/>
        <v>77.788000000000011</v>
      </c>
      <c r="H56" s="63">
        <f t="shared" si="0"/>
        <v>72.704000000000008</v>
      </c>
      <c r="I56" s="63">
        <f t="shared" si="0"/>
        <v>70.55</v>
      </c>
      <c r="J56" s="358"/>
      <c r="K56" s="358"/>
      <c r="L56" s="358"/>
      <c r="M56" s="358"/>
      <c r="N56" s="358"/>
    </row>
    <row r="57" spans="1:14" ht="15" thickBot="1" x14ac:dyDescent="0.4">
      <c r="A57" s="361"/>
      <c r="B57" s="361"/>
      <c r="C57" s="362"/>
      <c r="D57" s="162">
        <v>5</v>
      </c>
      <c r="E57" s="162">
        <f>AVERAGE(E7,E9,E11,E13,E15,E17,E19,E21,E23,E25,E27,E29,E31,E33,E35,E37,E39,E41,E43,E45,E47,E49,E51,E53,E55)</f>
        <v>86.666666666666671</v>
      </c>
      <c r="F57" s="162">
        <f t="shared" ref="F57:I57" si="1">AVERAGE(F7,F9,F11,F13,F15,F17,F19,F21,F23,F25,F27,F29,F31,F33,F35,F37,F39,F41,F43,F45,F47,F49,F51,F53,F55)</f>
        <v>82.715789473684211</v>
      </c>
      <c r="G57" s="162">
        <f t="shared" si="1"/>
        <v>75.165000000000006</v>
      </c>
      <c r="H57" s="162">
        <f t="shared" si="1"/>
        <v>64.194736842105257</v>
      </c>
      <c r="I57" s="162">
        <f t="shared" si="1"/>
        <v>82.38</v>
      </c>
      <c r="J57" s="363"/>
      <c r="K57" s="363"/>
      <c r="L57" s="363"/>
      <c r="M57" s="363"/>
      <c r="N57" s="363"/>
    </row>
    <row r="58" spans="1:14" ht="15" thickTop="1" x14ac:dyDescent="0.35">
      <c r="A58" s="358" t="s">
        <v>434</v>
      </c>
      <c r="B58" s="358"/>
      <c r="C58" s="358"/>
      <c r="D58" s="63">
        <v>6</v>
      </c>
      <c r="E58" s="63">
        <f>AVERAGE(E6,E8,E16,E14,E12,E18,E20,E22,E26,E28,E34,E36,E38,E40,E42,E50)</f>
        <v>58.774999999999999</v>
      </c>
      <c r="F58" s="63">
        <f t="shared" ref="F58:I58" si="2">AVERAGE(F6,F8,F16,F14,F12,F18,F20,F22,F26,F28,F34,F36,F38,F40,F42,F50)</f>
        <v>81.012499999999989</v>
      </c>
      <c r="G58" s="63">
        <f t="shared" si="2"/>
        <v>83.09375</v>
      </c>
      <c r="H58" s="63">
        <f t="shared" si="2"/>
        <v>74.974999999999994</v>
      </c>
      <c r="I58" s="63">
        <f t="shared" si="2"/>
        <v>70.55</v>
      </c>
      <c r="J58" s="358"/>
      <c r="K58" s="358"/>
      <c r="L58" s="358"/>
      <c r="M58" s="358"/>
      <c r="N58" s="358"/>
    </row>
    <row r="59" spans="1:14" x14ac:dyDescent="0.35">
      <c r="A59" s="357" t="s">
        <v>435</v>
      </c>
      <c r="B59" s="357"/>
      <c r="C59" s="357"/>
      <c r="D59" s="65">
        <v>6</v>
      </c>
      <c r="E59" s="65">
        <f>AVERAGE(E10,E24,E44,E48,E52,E54)</f>
        <v>87</v>
      </c>
      <c r="F59" s="65">
        <f t="shared" ref="F59:H59" si="3">AVERAGE(F10,F24,F44,F48,F52,F54)</f>
        <v>77.7</v>
      </c>
      <c r="G59" s="65">
        <f t="shared" si="3"/>
        <v>68.683333333333337</v>
      </c>
      <c r="H59" s="65">
        <f t="shared" si="3"/>
        <v>67.100000000000009</v>
      </c>
      <c r="I59" s="65"/>
      <c r="J59" s="357"/>
      <c r="K59" s="357"/>
      <c r="L59" s="357"/>
      <c r="M59" s="357"/>
      <c r="N59" s="357"/>
    </row>
    <row r="60" spans="1:14" x14ac:dyDescent="0.35">
      <c r="A60" s="357" t="s">
        <v>436</v>
      </c>
      <c r="B60" s="357"/>
      <c r="C60" s="357"/>
      <c r="D60" s="65">
        <v>6</v>
      </c>
      <c r="E60" s="65">
        <f>AVERAGE(E30,E32,E46)</f>
        <v>117.8</v>
      </c>
      <c r="F60" s="65">
        <f t="shared" ref="F60:H60" si="4">AVERAGE(F30,F32,F46)</f>
        <v>91.466666666666654</v>
      </c>
      <c r="G60" s="65">
        <f t="shared" si="4"/>
        <v>67.7</v>
      </c>
      <c r="H60" s="65">
        <f t="shared" si="4"/>
        <v>71.8</v>
      </c>
      <c r="I60" s="65"/>
      <c r="J60" s="357"/>
      <c r="K60" s="357"/>
      <c r="L60" s="357"/>
      <c r="M60" s="357"/>
      <c r="N60" s="357"/>
    </row>
    <row r="61" spans="1:14" x14ac:dyDescent="0.35">
      <c r="A61" s="357" t="s">
        <v>434</v>
      </c>
      <c r="B61" s="357"/>
      <c r="C61" s="357"/>
      <c r="D61" s="65">
        <v>5</v>
      </c>
      <c r="E61" s="65">
        <f>AVERAGE(E7,E9,E13,E15,E17,E19,E21,E23,E27,E29,E35,E37,E39,E41,E43,E51)</f>
        <v>89.933333333333337</v>
      </c>
      <c r="F61" s="65">
        <f t="shared" ref="F61:I61" si="5">AVERAGE(F7,F9,F13,F15,F17,F19,F21,F23,F27,F29,F35,F37,F39,F41,F43,F51)</f>
        <v>95.845454545454544</v>
      </c>
      <c r="G61" s="65">
        <f t="shared" si="5"/>
        <v>87.2</v>
      </c>
      <c r="H61" s="65">
        <f t="shared" si="5"/>
        <v>71.849999999999994</v>
      </c>
      <c r="I61" s="65">
        <f t="shared" si="5"/>
        <v>82.38</v>
      </c>
      <c r="J61" s="357"/>
      <c r="K61" s="357"/>
      <c r="L61" s="357"/>
      <c r="M61" s="357"/>
      <c r="N61" s="357"/>
    </row>
    <row r="62" spans="1:14" x14ac:dyDescent="0.35">
      <c r="A62" s="357" t="s">
        <v>435</v>
      </c>
      <c r="B62" s="357"/>
      <c r="C62" s="357"/>
      <c r="D62" s="65">
        <v>5</v>
      </c>
      <c r="E62" s="65">
        <f>AVERAGE(E11,E25,E45,E49,E53,E55)</f>
        <v>53.3</v>
      </c>
      <c r="F62" s="65">
        <f t="shared" ref="F62:H62" si="6">AVERAGE(F11,F25,F45,F49,F53,F55)</f>
        <v>60.08</v>
      </c>
      <c r="G62" s="65">
        <f t="shared" si="6"/>
        <v>53.633333333333333</v>
      </c>
      <c r="H62" s="65">
        <f t="shared" si="6"/>
        <v>53.216666666666669</v>
      </c>
      <c r="I62" s="65"/>
      <c r="J62" s="357"/>
      <c r="K62" s="357"/>
      <c r="L62" s="357"/>
      <c r="M62" s="357"/>
      <c r="N62" s="357"/>
    </row>
    <row r="63" spans="1:14" x14ac:dyDescent="0.35">
      <c r="A63" s="357" t="s">
        <v>436</v>
      </c>
      <c r="B63" s="357"/>
      <c r="C63" s="357"/>
      <c r="D63" s="65">
        <v>5</v>
      </c>
      <c r="E63" s="65">
        <f>AVERAGE(E31,E33,E47)</f>
        <v>98.45</v>
      </c>
      <c r="F63" s="65">
        <f t="shared" ref="F63:H63" si="7">AVERAGE(F31,F33,F47)</f>
        <v>72.3</v>
      </c>
      <c r="G63" s="65">
        <f t="shared" si="7"/>
        <v>74.100000000000009</v>
      </c>
      <c r="H63" s="65">
        <f t="shared" si="7"/>
        <v>60.633333333333333</v>
      </c>
      <c r="I63" s="65"/>
      <c r="J63" s="357"/>
      <c r="K63" s="357"/>
      <c r="L63" s="357"/>
      <c r="M63" s="357"/>
      <c r="N63" s="357"/>
    </row>
  </sheetData>
  <sheetProtection password="CD92" sheet="1" objects="1" scenarios="1"/>
  <sortState ref="B6:I47">
    <sortCondition ref="B6"/>
  </sortState>
  <mergeCells count="146">
    <mergeCell ref="D4:D5"/>
    <mergeCell ref="J11:N11"/>
    <mergeCell ref="J9:N9"/>
    <mergeCell ref="J7:N7"/>
    <mergeCell ref="J16:N16"/>
    <mergeCell ref="J33:N33"/>
    <mergeCell ref="J27:N27"/>
    <mergeCell ref="J25:N25"/>
    <mergeCell ref="J30:N30"/>
    <mergeCell ref="J32:N32"/>
    <mergeCell ref="C6:C7"/>
    <mergeCell ref="C8:C9"/>
    <mergeCell ref="B6:B7"/>
    <mergeCell ref="B8:B9"/>
    <mergeCell ref="J26:N26"/>
    <mergeCell ref="J22:N22"/>
    <mergeCell ref="J24:N24"/>
    <mergeCell ref="J23:N23"/>
    <mergeCell ref="J6:N6"/>
    <mergeCell ref="J8:N8"/>
    <mergeCell ref="J10:N10"/>
    <mergeCell ref="J14:N14"/>
    <mergeCell ref="B28:B29"/>
    <mergeCell ref="C28:C29"/>
    <mergeCell ref="J28:N28"/>
    <mergeCell ref="J29:N29"/>
    <mergeCell ref="B30:B31"/>
    <mergeCell ref="B32:B33"/>
    <mergeCell ref="C12:C13"/>
    <mergeCell ref="C18:C19"/>
    <mergeCell ref="C20:C21"/>
    <mergeCell ref="C26:C27"/>
    <mergeCell ref="C30:C31"/>
    <mergeCell ref="C32:C33"/>
    <mergeCell ref="B12:B13"/>
    <mergeCell ref="B18:B19"/>
    <mergeCell ref="B20:B21"/>
    <mergeCell ref="B22:B23"/>
    <mergeCell ref="B24:B25"/>
    <mergeCell ref="C22:C23"/>
    <mergeCell ref="C24:C25"/>
    <mergeCell ref="B26:B27"/>
    <mergeCell ref="J21:N21"/>
    <mergeCell ref="J19:N19"/>
    <mergeCell ref="J13:N13"/>
    <mergeCell ref="J31:N31"/>
    <mergeCell ref="B34:B35"/>
    <mergeCell ref="B36:B37"/>
    <mergeCell ref="B38:B39"/>
    <mergeCell ref="B40:B41"/>
    <mergeCell ref="B42:B43"/>
    <mergeCell ref="C34:C35"/>
    <mergeCell ref="C36:C37"/>
    <mergeCell ref="C38:C39"/>
    <mergeCell ref="C40:C41"/>
    <mergeCell ref="C42:C43"/>
    <mergeCell ref="A16:A17"/>
    <mergeCell ref="A14:A15"/>
    <mergeCell ref="A12:A13"/>
    <mergeCell ref="A18:A19"/>
    <mergeCell ref="A20:A21"/>
    <mergeCell ref="A1:N3"/>
    <mergeCell ref="A4:C4"/>
    <mergeCell ref="A6:A7"/>
    <mergeCell ref="A8:A9"/>
    <mergeCell ref="A10:A11"/>
    <mergeCell ref="C16:C17"/>
    <mergeCell ref="C14:C15"/>
    <mergeCell ref="B16:B17"/>
    <mergeCell ref="B14:B15"/>
    <mergeCell ref="B10:B11"/>
    <mergeCell ref="C10:C11"/>
    <mergeCell ref="J15:N15"/>
    <mergeCell ref="J17:N17"/>
    <mergeCell ref="J12:N12"/>
    <mergeCell ref="J18:N18"/>
    <mergeCell ref="J20:N20"/>
    <mergeCell ref="E4:I4"/>
    <mergeCell ref="J4:N4"/>
    <mergeCell ref="J5:N5"/>
    <mergeCell ref="A32:A33"/>
    <mergeCell ref="A34:A35"/>
    <mergeCell ref="A36:A37"/>
    <mergeCell ref="A38:A39"/>
    <mergeCell ref="A40:A41"/>
    <mergeCell ref="A22:A23"/>
    <mergeCell ref="A24:A25"/>
    <mergeCell ref="A26:A27"/>
    <mergeCell ref="A28:A29"/>
    <mergeCell ref="A30:A31"/>
    <mergeCell ref="J34:N34"/>
    <mergeCell ref="J35:N35"/>
    <mergeCell ref="J36:N36"/>
    <mergeCell ref="J37:N37"/>
    <mergeCell ref="A52:A53"/>
    <mergeCell ref="A54:A55"/>
    <mergeCell ref="J42:N42"/>
    <mergeCell ref="J43:N43"/>
    <mergeCell ref="J46:N46"/>
    <mergeCell ref="J47:N47"/>
    <mergeCell ref="J48:N48"/>
    <mergeCell ref="J49:N49"/>
    <mergeCell ref="J50:N50"/>
    <mergeCell ref="J51:N51"/>
    <mergeCell ref="J52:N52"/>
    <mergeCell ref="A42:A43"/>
    <mergeCell ref="A44:A45"/>
    <mergeCell ref="A46:A47"/>
    <mergeCell ref="A48:A49"/>
    <mergeCell ref="A50:A51"/>
    <mergeCell ref="B54:B55"/>
    <mergeCell ref="C52:C53"/>
    <mergeCell ref="C54:C55"/>
    <mergeCell ref="J53:N53"/>
    <mergeCell ref="A56:C57"/>
    <mergeCell ref="J56:N56"/>
    <mergeCell ref="J57:N57"/>
    <mergeCell ref="J54:N54"/>
    <mergeCell ref="J55:N55"/>
    <mergeCell ref="J41:N41"/>
    <mergeCell ref="J44:N44"/>
    <mergeCell ref="J45:N45"/>
    <mergeCell ref="J38:N38"/>
    <mergeCell ref="J39:N39"/>
    <mergeCell ref="J40:N40"/>
    <mergeCell ref="B44:B45"/>
    <mergeCell ref="B46:B47"/>
    <mergeCell ref="B48:B49"/>
    <mergeCell ref="B50:B51"/>
    <mergeCell ref="B52:B53"/>
    <mergeCell ref="C44:C45"/>
    <mergeCell ref="C46:C47"/>
    <mergeCell ref="C48:C49"/>
    <mergeCell ref="C50:C51"/>
    <mergeCell ref="A63:C63"/>
    <mergeCell ref="J58:N58"/>
    <mergeCell ref="J59:N59"/>
    <mergeCell ref="J60:N60"/>
    <mergeCell ref="J61:N61"/>
    <mergeCell ref="J62:N62"/>
    <mergeCell ref="J63:N63"/>
    <mergeCell ref="A58:C58"/>
    <mergeCell ref="A59:C59"/>
    <mergeCell ref="A60:C60"/>
    <mergeCell ref="A61:C61"/>
    <mergeCell ref="A62:C62"/>
  </mergeCells>
  <dataValidations count="1">
    <dataValidation type="list" allowBlank="1" showInputMessage="1" showErrorMessage="1" sqref="D30:D33 D6:D27">
      <formula1>position</formula1>
    </dataValidation>
  </dataValidations>
  <pageMargins left="0.7" right="0.7" top="0.75" bottom="0.75" header="0.3" footer="0.3"/>
  <pageSetup scale="5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0"/>
  <sheetViews>
    <sheetView tabSelected="1" view="pageBreakPreview" topLeftCell="C1" zoomScale="70" zoomScaleNormal="90" zoomScaleSheetLayoutView="70" workbookViewId="0">
      <pane xSplit="5" ySplit="13" topLeftCell="H14" activePane="bottomRight" state="frozen"/>
      <selection activeCell="C1" sqref="C1"/>
      <selection pane="topRight" activeCell="H1" sqref="H1"/>
      <selection pane="bottomLeft" activeCell="C14" sqref="C14"/>
      <selection pane="bottomRight" activeCell="H1" sqref="H1:BF9"/>
    </sheetView>
  </sheetViews>
  <sheetFormatPr defaultColWidth="9.1796875" defaultRowHeight="14.5" x14ac:dyDescent="0.35"/>
  <cols>
    <col min="1" max="1" width="9.1796875" style="55"/>
    <col min="2" max="4" width="4.26953125" style="55" customWidth="1"/>
    <col min="5" max="5" width="9.1796875" style="55"/>
    <col min="6" max="6" width="12.1796875" style="55" customWidth="1"/>
    <col min="7" max="7" width="10.1796875" style="55" customWidth="1"/>
    <col min="8" max="8" width="18" style="55" customWidth="1"/>
    <col min="9" max="9" width="10.453125" style="55" customWidth="1"/>
    <col min="10" max="10" width="11.54296875" style="55" customWidth="1"/>
    <col min="11" max="11" width="15.7265625" style="55" customWidth="1"/>
    <col min="12" max="12" width="6.26953125" style="55" customWidth="1"/>
    <col min="13" max="13" width="18.453125" style="55" customWidth="1"/>
    <col min="14" max="14" width="9.1796875" style="55"/>
    <col min="15" max="15" width="16.7265625" style="55" customWidth="1"/>
    <col min="16" max="16" width="5" style="55" customWidth="1"/>
    <col min="17" max="17" width="22.26953125" style="55" customWidth="1"/>
    <col min="18" max="18" width="13.26953125" style="55" customWidth="1"/>
    <col min="19" max="19" width="5" style="55" customWidth="1"/>
    <col min="20" max="20" width="20.54296875" style="55" customWidth="1"/>
    <col min="21" max="21" width="9.7265625" style="55" customWidth="1"/>
    <col min="22" max="22" width="6" style="55" customWidth="1"/>
    <col min="23" max="23" width="19.1796875" style="55" customWidth="1"/>
    <col min="24" max="24" width="4.81640625" style="55" customWidth="1"/>
    <col min="25" max="25" width="26" style="55" customWidth="1"/>
    <col min="26" max="26" width="4.81640625" style="55" customWidth="1"/>
    <col min="27" max="27" width="10.81640625" style="55" customWidth="1"/>
    <col min="28" max="28" width="13.26953125" style="55" customWidth="1"/>
    <col min="29" max="29" width="5.54296875" style="55" customWidth="1"/>
    <col min="30" max="30" width="16" style="55" customWidth="1"/>
    <col min="31" max="31" width="25.1796875" style="55" customWidth="1"/>
    <col min="32" max="32" width="16" style="55" customWidth="1"/>
    <col min="33" max="33" width="5.1796875" style="55" customWidth="1"/>
    <col min="34" max="34" width="17.81640625" style="55" customWidth="1"/>
    <col min="35" max="35" width="7.81640625" style="55" customWidth="1"/>
    <col min="36" max="37" width="9.1796875" style="55"/>
    <col min="38" max="38" width="16.7265625" style="55" customWidth="1"/>
    <col min="39" max="39" width="6.453125" style="55" customWidth="1"/>
    <col min="40" max="40" width="32.54296875" style="55" customWidth="1"/>
    <col min="41" max="41" width="6" style="55" customWidth="1"/>
    <col min="42" max="42" width="33.26953125" style="55" customWidth="1"/>
    <col min="43" max="43" width="31.81640625" style="55" customWidth="1"/>
    <col min="44" max="44" width="6" style="55" customWidth="1"/>
    <col min="45" max="45" width="20.453125" style="55" customWidth="1"/>
    <col min="46" max="46" width="26.1796875" style="55" customWidth="1"/>
    <col min="47" max="47" width="6.7265625" style="55" customWidth="1"/>
    <col min="48" max="48" width="12.26953125" style="55" customWidth="1"/>
    <col min="49" max="49" width="34.453125" style="55" customWidth="1"/>
    <col min="50" max="50" width="6.453125" style="55" customWidth="1"/>
    <col min="51" max="51" width="26.54296875" style="55" customWidth="1"/>
    <col min="52" max="52" width="5.7265625" style="55" customWidth="1"/>
    <col min="53" max="53" width="23.26953125" style="55" customWidth="1"/>
    <col min="54" max="54" width="5.7265625" style="55" customWidth="1"/>
    <col min="55" max="55" width="24.453125" style="55" customWidth="1"/>
    <col min="56" max="56" width="5.7265625" style="55" customWidth="1"/>
    <col min="57" max="57" width="21" style="55" customWidth="1"/>
    <col min="58" max="58" width="28.26953125" style="55" customWidth="1"/>
    <col min="59" max="16384" width="9.1796875" style="55"/>
  </cols>
  <sheetData>
    <row r="1" spans="1:58" x14ac:dyDescent="0.35">
      <c r="A1" s="163" t="s">
        <v>154</v>
      </c>
      <c r="B1" s="163"/>
      <c r="C1" s="163"/>
      <c r="D1" s="163"/>
      <c r="E1" s="163"/>
      <c r="F1" s="163"/>
      <c r="G1" s="163"/>
      <c r="H1" s="383"/>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row>
    <row r="2" spans="1:58" x14ac:dyDescent="0.35">
      <c r="A2" s="164" t="s">
        <v>152</v>
      </c>
      <c r="C2" s="163"/>
      <c r="D2" s="163"/>
      <c r="E2" s="163"/>
      <c r="F2" s="163"/>
      <c r="G2" s="163"/>
      <c r="H2" s="383"/>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row>
    <row r="3" spans="1:58" x14ac:dyDescent="0.35">
      <c r="B3" s="163"/>
      <c r="C3" s="163"/>
      <c r="D3" s="163"/>
      <c r="E3" s="163"/>
      <c r="F3" s="165"/>
      <c r="G3" s="166"/>
      <c r="H3" s="383"/>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row>
    <row r="4" spans="1:58" x14ac:dyDescent="0.35">
      <c r="B4" s="167" t="s">
        <v>155</v>
      </c>
      <c r="C4" s="167"/>
      <c r="D4" s="167"/>
      <c r="E4" s="167"/>
      <c r="F4" s="168"/>
      <c r="G4" s="169"/>
      <c r="H4" s="383"/>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row>
    <row r="5" spans="1:58" x14ac:dyDescent="0.35">
      <c r="B5" s="364" t="s">
        <v>156</v>
      </c>
      <c r="C5" s="364"/>
      <c r="D5" s="364"/>
      <c r="E5" s="163"/>
      <c r="F5" s="168"/>
      <c r="G5" s="169"/>
      <c r="H5" s="383"/>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row>
    <row r="6" spans="1:58" x14ac:dyDescent="0.35">
      <c r="B6" s="48" t="s">
        <v>253</v>
      </c>
      <c r="C6" s="48" t="s">
        <v>253</v>
      </c>
      <c r="D6" s="48" t="s">
        <v>253</v>
      </c>
      <c r="E6" s="163"/>
      <c r="F6" s="168"/>
      <c r="G6" s="169"/>
      <c r="H6" s="383"/>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row>
    <row r="7" spans="1:58" x14ac:dyDescent="0.35">
      <c r="B7" s="48">
        <v>4</v>
      </c>
      <c r="C7" s="48">
        <v>5</v>
      </c>
      <c r="D7" s="48">
        <v>6</v>
      </c>
      <c r="E7" s="163"/>
      <c r="F7" s="168"/>
      <c r="G7" s="169"/>
      <c r="H7" s="383"/>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row>
    <row r="8" spans="1:58" x14ac:dyDescent="0.35">
      <c r="B8" s="48">
        <v>7</v>
      </c>
      <c r="C8" s="48">
        <v>8</v>
      </c>
      <c r="D8" s="48">
        <v>9</v>
      </c>
      <c r="E8" s="163"/>
      <c r="F8" s="168"/>
      <c r="G8" s="169"/>
      <c r="H8" s="383"/>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row>
    <row r="9" spans="1:58" x14ac:dyDescent="0.35">
      <c r="B9" s="170"/>
      <c r="C9" s="170"/>
      <c r="D9" s="170"/>
      <c r="E9" s="170"/>
      <c r="F9" s="168"/>
      <c r="G9" s="171"/>
      <c r="H9" s="383"/>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row>
    <row r="10" spans="1:58" ht="15.75" customHeight="1" x14ac:dyDescent="0.35">
      <c r="A10" s="406" t="s">
        <v>18</v>
      </c>
      <c r="B10" s="406"/>
      <c r="C10" s="406"/>
      <c r="D10" s="406"/>
      <c r="E10" s="406"/>
      <c r="F10" s="406"/>
      <c r="G10" s="406" t="s">
        <v>158</v>
      </c>
      <c r="H10" s="406"/>
      <c r="I10" s="406"/>
      <c r="J10" s="406"/>
      <c r="K10" s="406"/>
      <c r="L10" s="406"/>
      <c r="M10" s="406"/>
      <c r="N10" s="406"/>
      <c r="O10" s="406"/>
      <c r="P10" s="406"/>
      <c r="Q10" s="406"/>
      <c r="R10" s="406"/>
      <c r="S10" s="406"/>
      <c r="T10" s="406"/>
      <c r="U10" s="406" t="s">
        <v>428</v>
      </c>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4" t="s">
        <v>190</v>
      </c>
      <c r="AV10" s="405"/>
      <c r="AW10" s="405"/>
      <c r="AX10" s="405"/>
      <c r="AY10" s="405"/>
      <c r="AZ10" s="405"/>
      <c r="BA10" s="405"/>
      <c r="BB10" s="405"/>
      <c r="BC10" s="405"/>
      <c r="BD10" s="405"/>
      <c r="BE10" s="405"/>
      <c r="BF10" s="385" t="s">
        <v>431</v>
      </c>
    </row>
    <row r="11" spans="1:58" ht="26.25" customHeight="1" x14ac:dyDescent="0.35">
      <c r="A11" s="406"/>
      <c r="B11" s="406"/>
      <c r="C11" s="406"/>
      <c r="D11" s="406"/>
      <c r="E11" s="406"/>
      <c r="F11" s="406"/>
      <c r="G11" s="331" t="s">
        <v>159</v>
      </c>
      <c r="H11" s="407" t="s">
        <v>212</v>
      </c>
      <c r="I11" s="410" t="s">
        <v>201</v>
      </c>
      <c r="J11" s="407" t="s">
        <v>160</v>
      </c>
      <c r="K11" s="413" t="s">
        <v>161</v>
      </c>
      <c r="L11" s="302" t="s">
        <v>206</v>
      </c>
      <c r="M11" s="302"/>
      <c r="N11" s="407" t="s">
        <v>162</v>
      </c>
      <c r="O11" s="410" t="s">
        <v>163</v>
      </c>
      <c r="P11" s="316" t="s">
        <v>215</v>
      </c>
      <c r="Q11" s="316"/>
      <c r="R11" s="311" t="s">
        <v>168</v>
      </c>
      <c r="S11" s="316" t="s">
        <v>216</v>
      </c>
      <c r="T11" s="316"/>
      <c r="U11" s="407" t="s">
        <v>217</v>
      </c>
      <c r="V11" s="420" t="s">
        <v>169</v>
      </c>
      <c r="W11" s="421"/>
      <c r="X11" s="302" t="s">
        <v>170</v>
      </c>
      <c r="Y11" s="302"/>
      <c r="Z11" s="416" t="s">
        <v>172</v>
      </c>
      <c r="AA11" s="416"/>
      <c r="AB11" s="425" t="s">
        <v>177</v>
      </c>
      <c r="AC11" s="426"/>
      <c r="AD11" s="426"/>
      <c r="AE11" s="426"/>
      <c r="AF11" s="426"/>
      <c r="AG11" s="426"/>
      <c r="AH11" s="426"/>
      <c r="AI11" s="427"/>
      <c r="AJ11" s="315" t="s">
        <v>178</v>
      </c>
      <c r="AK11" s="315"/>
      <c r="AL11" s="315"/>
      <c r="AM11" s="318" t="s">
        <v>182</v>
      </c>
      <c r="AN11" s="318"/>
      <c r="AO11" s="318"/>
      <c r="AP11" s="318"/>
      <c r="AQ11" s="318"/>
      <c r="AR11" s="315" t="s">
        <v>243</v>
      </c>
      <c r="AS11" s="316"/>
      <c r="AT11" s="316"/>
      <c r="AU11" s="315" t="s">
        <v>191</v>
      </c>
      <c r="AV11" s="315"/>
      <c r="AW11" s="315"/>
      <c r="AX11" s="310" t="s">
        <v>193</v>
      </c>
      <c r="AY11" s="310"/>
      <c r="AZ11" s="416" t="s">
        <v>195</v>
      </c>
      <c r="BA11" s="416"/>
      <c r="BB11" s="310" t="s">
        <v>197</v>
      </c>
      <c r="BC11" s="310"/>
      <c r="BD11" s="416" t="s">
        <v>198</v>
      </c>
      <c r="BE11" s="428"/>
      <c r="BF11" s="370"/>
    </row>
    <row r="12" spans="1:58" ht="27.75" customHeight="1" x14ac:dyDescent="0.35">
      <c r="A12" s="406"/>
      <c r="B12" s="406"/>
      <c r="C12" s="406"/>
      <c r="D12" s="406"/>
      <c r="E12" s="406"/>
      <c r="F12" s="406"/>
      <c r="G12" s="331"/>
      <c r="H12" s="409"/>
      <c r="I12" s="411"/>
      <c r="J12" s="409"/>
      <c r="K12" s="414"/>
      <c r="L12" s="407" t="s">
        <v>167</v>
      </c>
      <c r="M12" s="430" t="s">
        <v>214</v>
      </c>
      <c r="N12" s="409"/>
      <c r="O12" s="411"/>
      <c r="P12" s="316"/>
      <c r="Q12" s="316"/>
      <c r="R12" s="311"/>
      <c r="S12" s="316"/>
      <c r="T12" s="316"/>
      <c r="U12" s="409"/>
      <c r="V12" s="407" t="s">
        <v>167</v>
      </c>
      <c r="W12" s="413" t="s">
        <v>218</v>
      </c>
      <c r="X12" s="302"/>
      <c r="Y12" s="302"/>
      <c r="Z12" s="331" t="s">
        <v>167</v>
      </c>
      <c r="AA12" s="289" t="s">
        <v>173</v>
      </c>
      <c r="AB12" s="318" t="s">
        <v>180</v>
      </c>
      <c r="AC12" s="417" t="s">
        <v>181</v>
      </c>
      <c r="AD12" s="418"/>
      <c r="AE12" s="419"/>
      <c r="AF12" s="310" t="s">
        <v>241</v>
      </c>
      <c r="AG12" s="417" t="s">
        <v>174</v>
      </c>
      <c r="AH12" s="418"/>
      <c r="AI12" s="422"/>
      <c r="AJ12" s="416" t="s">
        <v>179</v>
      </c>
      <c r="AK12" s="416"/>
      <c r="AL12" s="423" t="s">
        <v>242</v>
      </c>
      <c r="AM12" s="310" t="s">
        <v>183</v>
      </c>
      <c r="AN12" s="310"/>
      <c r="AO12" s="310"/>
      <c r="AP12" s="310"/>
      <c r="AQ12" s="310"/>
      <c r="AR12" s="316"/>
      <c r="AS12" s="316"/>
      <c r="AT12" s="316"/>
      <c r="AU12" s="331" t="s">
        <v>167</v>
      </c>
      <c r="AV12" s="410" t="s">
        <v>255</v>
      </c>
      <c r="AW12" s="316" t="s">
        <v>192</v>
      </c>
      <c r="AX12" s="331" t="s">
        <v>167</v>
      </c>
      <c r="AY12" s="302" t="s">
        <v>194</v>
      </c>
      <c r="AZ12" s="331" t="s">
        <v>167</v>
      </c>
      <c r="BA12" s="315" t="s">
        <v>196</v>
      </c>
      <c r="BB12" s="331" t="s">
        <v>167</v>
      </c>
      <c r="BC12" s="318" t="s">
        <v>196</v>
      </c>
      <c r="BD12" s="331" t="s">
        <v>167</v>
      </c>
      <c r="BE12" s="429" t="s">
        <v>199</v>
      </c>
      <c r="BF12" s="370"/>
    </row>
    <row r="13" spans="1:58" ht="35.25" customHeight="1" x14ac:dyDescent="0.35">
      <c r="A13" s="172" t="s">
        <v>301</v>
      </c>
      <c r="B13" s="348" t="s">
        <v>200</v>
      </c>
      <c r="C13" s="348"/>
      <c r="D13" s="348"/>
      <c r="E13" s="348" t="s">
        <v>2</v>
      </c>
      <c r="F13" s="348"/>
      <c r="G13" s="331"/>
      <c r="H13" s="408"/>
      <c r="I13" s="412"/>
      <c r="J13" s="408"/>
      <c r="K13" s="415"/>
      <c r="L13" s="408"/>
      <c r="M13" s="431"/>
      <c r="N13" s="408"/>
      <c r="O13" s="412"/>
      <c r="P13" s="173" t="s">
        <v>167</v>
      </c>
      <c r="Q13" s="174" t="s">
        <v>238</v>
      </c>
      <c r="R13" s="311"/>
      <c r="S13" s="173" t="s">
        <v>167</v>
      </c>
      <c r="T13" s="174" t="s">
        <v>239</v>
      </c>
      <c r="U13" s="408"/>
      <c r="V13" s="408"/>
      <c r="W13" s="415"/>
      <c r="X13" s="173" t="s">
        <v>167</v>
      </c>
      <c r="Y13" s="175" t="s">
        <v>171</v>
      </c>
      <c r="Z13" s="331"/>
      <c r="AA13" s="289"/>
      <c r="AB13" s="318"/>
      <c r="AC13" s="173" t="s">
        <v>167</v>
      </c>
      <c r="AD13" s="175" t="s">
        <v>175</v>
      </c>
      <c r="AE13" s="173" t="s">
        <v>176</v>
      </c>
      <c r="AF13" s="310"/>
      <c r="AG13" s="176" t="s">
        <v>167</v>
      </c>
      <c r="AH13" s="177" t="s">
        <v>240</v>
      </c>
      <c r="AI13" s="178" t="s">
        <v>219</v>
      </c>
      <c r="AJ13" s="179" t="s">
        <v>50</v>
      </c>
      <c r="AK13" s="179" t="s">
        <v>125</v>
      </c>
      <c r="AL13" s="424"/>
      <c r="AM13" s="180" t="s">
        <v>184</v>
      </c>
      <c r="AN13" s="177" t="s">
        <v>185</v>
      </c>
      <c r="AO13" s="176" t="s">
        <v>186</v>
      </c>
      <c r="AP13" s="177" t="s">
        <v>185</v>
      </c>
      <c r="AQ13" s="178" t="s">
        <v>187</v>
      </c>
      <c r="AR13" s="173" t="s">
        <v>167</v>
      </c>
      <c r="AS13" s="179" t="s">
        <v>188</v>
      </c>
      <c r="AT13" s="181" t="s">
        <v>189</v>
      </c>
      <c r="AU13" s="331"/>
      <c r="AV13" s="412"/>
      <c r="AW13" s="316"/>
      <c r="AX13" s="331"/>
      <c r="AY13" s="302"/>
      <c r="AZ13" s="331"/>
      <c r="BA13" s="315"/>
      <c r="BB13" s="331"/>
      <c r="BC13" s="318"/>
      <c r="BD13" s="331"/>
      <c r="BE13" s="429"/>
      <c r="BF13" s="370"/>
    </row>
    <row r="14" spans="1:58" x14ac:dyDescent="0.35">
      <c r="A14" s="370" t="s">
        <v>274</v>
      </c>
      <c r="B14" s="401" t="s">
        <v>283</v>
      </c>
      <c r="C14" s="402"/>
      <c r="D14" s="403"/>
      <c r="E14" s="402" t="s">
        <v>293</v>
      </c>
      <c r="F14" s="403"/>
      <c r="G14" s="48">
        <v>6</v>
      </c>
      <c r="H14" s="48" t="s">
        <v>204</v>
      </c>
      <c r="I14" s="48"/>
      <c r="J14" s="182" t="s">
        <v>166</v>
      </c>
      <c r="K14" s="49"/>
      <c r="L14" s="49" t="s">
        <v>165</v>
      </c>
      <c r="M14" s="49"/>
      <c r="N14" s="48" t="s">
        <v>165</v>
      </c>
      <c r="O14" s="48"/>
      <c r="P14" s="48" t="s">
        <v>165</v>
      </c>
      <c r="Q14" s="48"/>
      <c r="R14" s="48" t="s">
        <v>165</v>
      </c>
      <c r="S14" s="48" t="s">
        <v>165</v>
      </c>
      <c r="T14" s="48"/>
      <c r="U14" s="49" t="s">
        <v>165</v>
      </c>
      <c r="V14" s="49" t="s">
        <v>166</v>
      </c>
      <c r="W14" s="49" t="s">
        <v>333</v>
      </c>
      <c r="X14" s="49" t="s">
        <v>165</v>
      </c>
      <c r="Y14" s="49"/>
      <c r="Z14" s="48" t="s">
        <v>166</v>
      </c>
      <c r="AA14" s="48" t="s">
        <v>203</v>
      </c>
      <c r="AB14" s="49"/>
      <c r="AC14" s="49"/>
      <c r="AD14" s="49"/>
      <c r="AE14" s="49"/>
      <c r="AF14" s="49"/>
      <c r="AG14" s="49"/>
      <c r="AH14" s="49"/>
      <c r="AI14" s="49"/>
      <c r="AJ14" s="48">
        <v>37</v>
      </c>
      <c r="AK14" s="48">
        <v>35</v>
      </c>
      <c r="AL14" s="48">
        <v>40</v>
      </c>
      <c r="AM14" s="49"/>
      <c r="AN14" s="49"/>
      <c r="AO14" s="49"/>
      <c r="AP14" s="49"/>
      <c r="AQ14" s="49"/>
      <c r="AR14" s="48" t="s">
        <v>165</v>
      </c>
      <c r="AS14" s="48" t="s">
        <v>334</v>
      </c>
      <c r="AT14" s="48"/>
      <c r="AU14" s="48" t="s">
        <v>166</v>
      </c>
      <c r="AV14" s="48" t="s">
        <v>335</v>
      </c>
      <c r="AW14" s="48"/>
      <c r="AX14" s="49" t="s">
        <v>165</v>
      </c>
      <c r="AY14" s="49"/>
      <c r="AZ14" s="48" t="s">
        <v>165</v>
      </c>
      <c r="BA14" s="48"/>
      <c r="BB14" s="49" t="s">
        <v>165</v>
      </c>
      <c r="BC14" s="49"/>
      <c r="BD14" s="48" t="s">
        <v>166</v>
      </c>
      <c r="BE14" s="183" t="s">
        <v>165</v>
      </c>
      <c r="BF14" s="163"/>
    </row>
    <row r="15" spans="1:58" x14ac:dyDescent="0.35">
      <c r="A15" s="370"/>
      <c r="B15" s="389"/>
      <c r="C15" s="390"/>
      <c r="D15" s="391"/>
      <c r="E15" s="390"/>
      <c r="F15" s="391"/>
      <c r="G15" s="48"/>
      <c r="H15" s="48"/>
      <c r="I15" s="48"/>
      <c r="J15" s="182"/>
      <c r="K15" s="49"/>
      <c r="L15" s="49"/>
      <c r="M15" s="49"/>
      <c r="N15" s="48"/>
      <c r="O15" s="48"/>
      <c r="P15" s="48"/>
      <c r="Q15" s="48"/>
      <c r="R15" s="48"/>
      <c r="S15" s="48"/>
      <c r="T15" s="48"/>
      <c r="U15" s="49"/>
      <c r="V15" s="49"/>
      <c r="W15" s="49"/>
      <c r="X15" s="49"/>
      <c r="Y15" s="49"/>
      <c r="Z15" s="48"/>
      <c r="AA15" s="48"/>
      <c r="AB15" s="49"/>
      <c r="AC15" s="49"/>
      <c r="AD15" s="49"/>
      <c r="AE15" s="49"/>
      <c r="AF15" s="49"/>
      <c r="AG15" s="49"/>
      <c r="AH15" s="49"/>
      <c r="AI15" s="49"/>
      <c r="AJ15" s="48"/>
      <c r="AK15" s="48"/>
      <c r="AL15" s="48"/>
      <c r="AM15" s="49"/>
      <c r="AN15" s="49"/>
      <c r="AO15" s="49"/>
      <c r="AP15" s="49"/>
      <c r="AQ15" s="49"/>
      <c r="AR15" s="48"/>
      <c r="AS15" s="48"/>
      <c r="AT15" s="48"/>
      <c r="AU15" s="48"/>
      <c r="AV15" s="48"/>
      <c r="AW15" s="48"/>
      <c r="AX15" s="49"/>
      <c r="AY15" s="49"/>
      <c r="AZ15" s="48"/>
      <c r="BA15" s="48"/>
      <c r="BB15" s="49"/>
      <c r="BC15" s="49"/>
      <c r="BD15" s="48"/>
      <c r="BE15" s="183"/>
      <c r="BF15" s="163"/>
    </row>
    <row r="16" spans="1:58" x14ac:dyDescent="0.35">
      <c r="A16" s="370"/>
      <c r="B16" s="389"/>
      <c r="C16" s="390"/>
      <c r="D16" s="391"/>
      <c r="E16" s="390"/>
      <c r="F16" s="391"/>
      <c r="G16" s="48"/>
      <c r="H16" s="48"/>
      <c r="I16" s="48"/>
      <c r="J16" s="182"/>
      <c r="K16" s="49"/>
      <c r="L16" s="49"/>
      <c r="M16" s="49"/>
      <c r="N16" s="48"/>
      <c r="O16" s="48"/>
      <c r="P16" s="48"/>
      <c r="Q16" s="48"/>
      <c r="R16" s="48"/>
      <c r="S16" s="48"/>
      <c r="T16" s="48"/>
      <c r="U16" s="49"/>
      <c r="V16" s="49"/>
      <c r="W16" s="49"/>
      <c r="X16" s="49"/>
      <c r="Y16" s="49"/>
      <c r="Z16" s="48"/>
      <c r="AA16" s="48"/>
      <c r="AB16" s="49"/>
      <c r="AC16" s="49"/>
      <c r="AD16" s="49"/>
      <c r="AE16" s="49"/>
      <c r="AF16" s="49"/>
      <c r="AG16" s="49"/>
      <c r="AH16" s="49"/>
      <c r="AI16" s="49"/>
      <c r="AJ16" s="48"/>
      <c r="AK16" s="48"/>
      <c r="AL16" s="48"/>
      <c r="AM16" s="49"/>
      <c r="AN16" s="49"/>
      <c r="AO16" s="49"/>
      <c r="AP16" s="49"/>
      <c r="AQ16" s="49"/>
      <c r="AR16" s="48"/>
      <c r="AS16" s="48"/>
      <c r="AT16" s="48"/>
      <c r="AU16" s="48"/>
      <c r="AV16" s="48"/>
      <c r="AW16" s="48"/>
      <c r="AX16" s="49"/>
      <c r="AY16" s="49"/>
      <c r="AZ16" s="48"/>
      <c r="BA16" s="48"/>
      <c r="BB16" s="49"/>
      <c r="BC16" s="49"/>
      <c r="BD16" s="48"/>
      <c r="BE16" s="183"/>
      <c r="BF16" s="163"/>
    </row>
    <row r="17" spans="1:58" s="52" customFormat="1" x14ac:dyDescent="0.35">
      <c r="A17" s="369" t="s">
        <v>274</v>
      </c>
      <c r="B17" s="398" t="s">
        <v>282</v>
      </c>
      <c r="C17" s="392"/>
      <c r="D17" s="393"/>
      <c r="E17" s="392" t="s">
        <v>292</v>
      </c>
      <c r="F17" s="393"/>
      <c r="G17" s="50">
        <v>6</v>
      </c>
      <c r="H17" s="50" t="s">
        <v>204</v>
      </c>
      <c r="I17" s="50"/>
      <c r="J17" s="184" t="s">
        <v>166</v>
      </c>
      <c r="K17" s="50"/>
      <c r="L17" s="50" t="s">
        <v>166</v>
      </c>
      <c r="M17" s="50" t="s">
        <v>333</v>
      </c>
      <c r="N17" s="50" t="s">
        <v>166</v>
      </c>
      <c r="O17" s="50" t="s">
        <v>336</v>
      </c>
      <c r="P17" s="50" t="s">
        <v>165</v>
      </c>
      <c r="Q17" s="50"/>
      <c r="R17" s="50" t="s">
        <v>165</v>
      </c>
      <c r="S17" s="50" t="s">
        <v>165</v>
      </c>
      <c r="T17" s="50"/>
      <c r="U17" s="50" t="s">
        <v>165</v>
      </c>
      <c r="V17" s="50" t="s">
        <v>165</v>
      </c>
      <c r="W17" s="50"/>
      <c r="X17" s="50" t="s">
        <v>165</v>
      </c>
      <c r="Y17" s="50"/>
      <c r="Z17" s="50" t="s">
        <v>166</v>
      </c>
      <c r="AA17" s="50" t="s">
        <v>202</v>
      </c>
      <c r="AB17" s="50">
        <v>15.1</v>
      </c>
      <c r="AC17" s="50" t="s">
        <v>166</v>
      </c>
      <c r="AD17" s="50" t="s">
        <v>337</v>
      </c>
      <c r="AE17" s="50" t="s">
        <v>165</v>
      </c>
      <c r="AF17" s="50">
        <v>35</v>
      </c>
      <c r="AG17" s="50" t="s">
        <v>166</v>
      </c>
      <c r="AH17" s="50"/>
      <c r="AI17" s="50"/>
      <c r="AJ17" s="50"/>
      <c r="AK17" s="50"/>
      <c r="AL17" s="50"/>
      <c r="AM17" s="50" t="s">
        <v>165</v>
      </c>
      <c r="AN17" s="50"/>
      <c r="AO17" s="50" t="s">
        <v>165</v>
      </c>
      <c r="AP17" s="50"/>
      <c r="AQ17" s="50" t="s">
        <v>165</v>
      </c>
      <c r="AR17" s="50"/>
      <c r="AS17" s="50"/>
      <c r="AT17" s="50"/>
      <c r="AU17" s="50" t="s">
        <v>166</v>
      </c>
      <c r="AV17" s="50" t="s">
        <v>335</v>
      </c>
      <c r="AW17" s="50"/>
      <c r="AX17" s="50" t="s">
        <v>165</v>
      </c>
      <c r="AY17" s="50"/>
      <c r="AZ17" s="50" t="s">
        <v>165</v>
      </c>
      <c r="BA17" s="50"/>
      <c r="BB17" s="50" t="s">
        <v>165</v>
      </c>
      <c r="BC17" s="50"/>
      <c r="BD17" s="50" t="s">
        <v>166</v>
      </c>
      <c r="BE17" s="185" t="s">
        <v>165</v>
      </c>
      <c r="BF17" s="186"/>
    </row>
    <row r="18" spans="1:58" s="52" customFormat="1" x14ac:dyDescent="0.35">
      <c r="A18" s="369"/>
      <c r="B18" s="399"/>
      <c r="C18" s="394"/>
      <c r="D18" s="395"/>
      <c r="E18" s="394"/>
      <c r="F18" s="395"/>
      <c r="G18" s="50">
        <v>5</v>
      </c>
      <c r="H18" s="50" t="s">
        <v>204</v>
      </c>
      <c r="I18" s="50"/>
      <c r="J18" s="184" t="s">
        <v>166</v>
      </c>
      <c r="K18" s="50"/>
      <c r="L18" s="50" t="s">
        <v>166</v>
      </c>
      <c r="M18" s="50" t="s">
        <v>333</v>
      </c>
      <c r="N18" s="50" t="s">
        <v>166</v>
      </c>
      <c r="O18" s="50" t="s">
        <v>336</v>
      </c>
      <c r="P18" s="50" t="s">
        <v>165</v>
      </c>
      <c r="Q18" s="50"/>
      <c r="R18" s="50" t="s">
        <v>165</v>
      </c>
      <c r="S18" s="50" t="s">
        <v>165</v>
      </c>
      <c r="T18" s="50"/>
      <c r="U18" s="50" t="s">
        <v>165</v>
      </c>
      <c r="V18" s="50" t="s">
        <v>165</v>
      </c>
      <c r="W18" s="50"/>
      <c r="X18" s="50" t="s">
        <v>165</v>
      </c>
      <c r="Y18" s="50"/>
      <c r="Z18" s="50" t="s">
        <v>166</v>
      </c>
      <c r="AA18" s="50" t="s">
        <v>202</v>
      </c>
      <c r="AB18" s="50">
        <v>15.1</v>
      </c>
      <c r="AC18" s="50" t="s">
        <v>166</v>
      </c>
      <c r="AD18" s="50" t="s">
        <v>337</v>
      </c>
      <c r="AE18" s="50" t="s">
        <v>165</v>
      </c>
      <c r="AF18" s="50">
        <v>35</v>
      </c>
      <c r="AG18" s="50" t="s">
        <v>166</v>
      </c>
      <c r="AH18" s="50"/>
      <c r="AI18" s="50"/>
      <c r="AJ18" s="50"/>
      <c r="AK18" s="50"/>
      <c r="AL18" s="50"/>
      <c r="AM18" s="50" t="s">
        <v>166</v>
      </c>
      <c r="AN18" s="50">
        <v>280</v>
      </c>
      <c r="AO18" s="50" t="s">
        <v>165</v>
      </c>
      <c r="AP18" s="50"/>
      <c r="AQ18" s="50" t="s">
        <v>165</v>
      </c>
      <c r="AR18" s="50"/>
      <c r="AS18" s="50"/>
      <c r="AT18" s="50"/>
      <c r="AU18" s="50" t="s">
        <v>166</v>
      </c>
      <c r="AV18" s="50" t="s">
        <v>335</v>
      </c>
      <c r="AW18" s="50"/>
      <c r="AX18" s="50" t="s">
        <v>165</v>
      </c>
      <c r="AY18" s="50"/>
      <c r="AZ18" s="50" t="s">
        <v>166</v>
      </c>
      <c r="BA18" s="50" t="s">
        <v>394</v>
      </c>
      <c r="BB18" s="50" t="s">
        <v>165</v>
      </c>
      <c r="BC18" s="50"/>
      <c r="BD18" s="50" t="s">
        <v>166</v>
      </c>
      <c r="BE18" s="185" t="s">
        <v>165</v>
      </c>
      <c r="BF18" s="186"/>
    </row>
    <row r="19" spans="1:58" s="52" customFormat="1" x14ac:dyDescent="0.35">
      <c r="A19" s="369"/>
      <c r="B19" s="399"/>
      <c r="C19" s="394"/>
      <c r="D19" s="395"/>
      <c r="E19" s="394"/>
      <c r="F19" s="395"/>
      <c r="G19" s="50">
        <v>4</v>
      </c>
      <c r="H19" s="50" t="s">
        <v>204</v>
      </c>
      <c r="I19" s="50"/>
      <c r="J19" s="184" t="s">
        <v>166</v>
      </c>
      <c r="K19" s="50"/>
      <c r="L19" s="50" t="s">
        <v>166</v>
      </c>
      <c r="M19" s="50" t="s">
        <v>333</v>
      </c>
      <c r="N19" s="50" t="s">
        <v>166</v>
      </c>
      <c r="O19" s="50" t="s">
        <v>336</v>
      </c>
      <c r="P19" s="50" t="s">
        <v>165</v>
      </c>
      <c r="Q19" s="50"/>
      <c r="R19" s="50" t="s">
        <v>165</v>
      </c>
      <c r="S19" s="50" t="s">
        <v>165</v>
      </c>
      <c r="T19" s="50"/>
      <c r="U19" s="50" t="s">
        <v>165</v>
      </c>
      <c r="V19" s="50" t="s">
        <v>165</v>
      </c>
      <c r="W19" s="50"/>
      <c r="X19" s="50" t="s">
        <v>165</v>
      </c>
      <c r="Y19" s="50"/>
      <c r="Z19" s="50" t="s">
        <v>166</v>
      </c>
      <c r="AA19" s="50" t="s">
        <v>202</v>
      </c>
      <c r="AB19" s="50">
        <v>15.1</v>
      </c>
      <c r="AC19" s="50" t="s">
        <v>166</v>
      </c>
      <c r="AD19" s="50" t="s">
        <v>337</v>
      </c>
      <c r="AE19" s="50" t="s">
        <v>165</v>
      </c>
      <c r="AF19" s="50">
        <v>35</v>
      </c>
      <c r="AG19" s="50" t="s">
        <v>166</v>
      </c>
      <c r="AH19" s="50"/>
      <c r="AI19" s="50"/>
      <c r="AJ19" s="50"/>
      <c r="AK19" s="50"/>
      <c r="AL19" s="50"/>
      <c r="AM19" s="50" t="s">
        <v>165</v>
      </c>
      <c r="AN19" s="50"/>
      <c r="AO19" s="50" t="s">
        <v>166</v>
      </c>
      <c r="AP19" s="50">
        <v>298</v>
      </c>
      <c r="AQ19" s="50" t="s">
        <v>165</v>
      </c>
      <c r="AR19" s="50"/>
      <c r="AS19" s="50"/>
      <c r="AT19" s="50"/>
      <c r="AU19" s="50" t="s">
        <v>166</v>
      </c>
      <c r="AV19" s="50" t="s">
        <v>335</v>
      </c>
      <c r="AW19" s="50"/>
      <c r="AX19" s="50" t="s">
        <v>165</v>
      </c>
      <c r="AY19" s="50"/>
      <c r="AZ19" s="50" t="s">
        <v>165</v>
      </c>
      <c r="BA19" s="50"/>
      <c r="BB19" s="50" t="s">
        <v>166</v>
      </c>
      <c r="BC19" s="50" t="s">
        <v>394</v>
      </c>
      <c r="BD19" s="50" t="s">
        <v>166</v>
      </c>
      <c r="BE19" s="185" t="s">
        <v>165</v>
      </c>
      <c r="BF19" s="186"/>
    </row>
    <row r="20" spans="1:58" x14ac:dyDescent="0.35">
      <c r="A20" s="370" t="s">
        <v>274</v>
      </c>
      <c r="B20" s="401" t="s">
        <v>320</v>
      </c>
      <c r="C20" s="402"/>
      <c r="D20" s="403"/>
      <c r="E20" s="402" t="s">
        <v>289</v>
      </c>
      <c r="F20" s="403"/>
      <c r="G20" s="48">
        <v>6</v>
      </c>
      <c r="H20" s="48" t="s">
        <v>207</v>
      </c>
      <c r="I20" s="48"/>
      <c r="J20" s="182" t="s">
        <v>165</v>
      </c>
      <c r="K20" s="49" t="s">
        <v>338</v>
      </c>
      <c r="L20" s="49" t="s">
        <v>166</v>
      </c>
      <c r="M20" s="49" t="s">
        <v>339</v>
      </c>
      <c r="N20" s="48" t="s">
        <v>166</v>
      </c>
      <c r="O20" s="48" t="s">
        <v>336</v>
      </c>
      <c r="P20" s="48" t="s">
        <v>165</v>
      </c>
      <c r="Q20" s="48"/>
      <c r="R20" s="48" t="s">
        <v>165</v>
      </c>
      <c r="S20" s="48" t="s">
        <v>165</v>
      </c>
      <c r="T20" s="48"/>
      <c r="U20" s="49" t="s">
        <v>165</v>
      </c>
      <c r="V20" s="49" t="s">
        <v>165</v>
      </c>
      <c r="W20" s="49"/>
      <c r="X20" s="49" t="s">
        <v>165</v>
      </c>
      <c r="Y20" s="49"/>
      <c r="Z20" s="48" t="s">
        <v>166</v>
      </c>
      <c r="AA20" s="48" t="s">
        <v>202</v>
      </c>
      <c r="AB20" s="49">
        <v>15</v>
      </c>
      <c r="AC20" s="49" t="s">
        <v>166</v>
      </c>
      <c r="AD20" s="49" t="s">
        <v>337</v>
      </c>
      <c r="AE20" s="49" t="s">
        <v>165</v>
      </c>
      <c r="AF20" s="49">
        <v>80</v>
      </c>
      <c r="AG20" s="49" t="s">
        <v>166</v>
      </c>
      <c r="AH20" s="49"/>
      <c r="AI20" s="49"/>
      <c r="AJ20" s="48"/>
      <c r="AK20" s="48"/>
      <c r="AL20" s="48"/>
      <c r="AM20" s="49"/>
      <c r="AN20" s="49"/>
      <c r="AO20" s="49"/>
      <c r="AP20" s="49"/>
      <c r="AQ20" s="49"/>
      <c r="AR20" s="48" t="s">
        <v>165</v>
      </c>
      <c r="AS20" s="48" t="s">
        <v>340</v>
      </c>
      <c r="AT20" s="48"/>
      <c r="AU20" s="48" t="s">
        <v>166</v>
      </c>
      <c r="AV20" s="48" t="s">
        <v>335</v>
      </c>
      <c r="AW20" s="48"/>
      <c r="AX20" s="49" t="s">
        <v>165</v>
      </c>
      <c r="AY20" s="49"/>
      <c r="AZ20" s="48" t="s">
        <v>165</v>
      </c>
      <c r="BA20" s="48"/>
      <c r="BB20" s="49" t="s">
        <v>165</v>
      </c>
      <c r="BC20" s="49"/>
      <c r="BD20" s="48" t="s">
        <v>166</v>
      </c>
      <c r="BE20" s="183" t="s">
        <v>166</v>
      </c>
      <c r="BF20" s="163"/>
    </row>
    <row r="21" spans="1:58" x14ac:dyDescent="0.35">
      <c r="A21" s="370"/>
      <c r="B21" s="389"/>
      <c r="C21" s="390"/>
      <c r="D21" s="391"/>
      <c r="E21" s="390"/>
      <c r="F21" s="391"/>
      <c r="G21" s="48">
        <v>5</v>
      </c>
      <c r="H21" s="48" t="s">
        <v>207</v>
      </c>
      <c r="I21" s="48"/>
      <c r="J21" s="182" t="s">
        <v>165</v>
      </c>
      <c r="K21" s="49" t="s">
        <v>338</v>
      </c>
      <c r="L21" s="49" t="s">
        <v>166</v>
      </c>
      <c r="M21" s="49" t="s">
        <v>339</v>
      </c>
      <c r="N21" s="48" t="s">
        <v>166</v>
      </c>
      <c r="O21" s="48" t="s">
        <v>336</v>
      </c>
      <c r="P21" s="48" t="s">
        <v>165</v>
      </c>
      <c r="Q21" s="48"/>
      <c r="R21" s="48" t="s">
        <v>165</v>
      </c>
      <c r="S21" s="48" t="s">
        <v>165</v>
      </c>
      <c r="T21" s="48"/>
      <c r="U21" s="49"/>
      <c r="V21" s="49"/>
      <c r="W21" s="49"/>
      <c r="X21" s="49"/>
      <c r="Y21" s="49"/>
      <c r="Z21" s="48"/>
      <c r="AA21" s="48"/>
      <c r="AB21" s="49"/>
      <c r="AC21" s="49"/>
      <c r="AD21" s="49"/>
      <c r="AE21" s="49"/>
      <c r="AF21" s="49"/>
      <c r="AG21" s="49"/>
      <c r="AH21" s="49"/>
      <c r="AI21" s="49"/>
      <c r="AJ21" s="48"/>
      <c r="AK21" s="48"/>
      <c r="AL21" s="48"/>
      <c r="AM21" s="49"/>
      <c r="AN21" s="49"/>
      <c r="AO21" s="49"/>
      <c r="AP21" s="49"/>
      <c r="AQ21" s="49"/>
      <c r="AR21" s="48"/>
      <c r="AS21" s="48"/>
      <c r="AT21" s="48"/>
      <c r="AU21" s="48"/>
      <c r="AV21" s="48"/>
      <c r="AW21" s="48"/>
      <c r="AX21" s="49"/>
      <c r="AY21" s="49"/>
      <c r="AZ21" s="48"/>
      <c r="BA21" s="48"/>
      <c r="BB21" s="49"/>
      <c r="BC21" s="49"/>
      <c r="BD21" s="48"/>
      <c r="BE21" s="183"/>
      <c r="BF21" s="163"/>
    </row>
    <row r="22" spans="1:58" x14ac:dyDescent="0.35">
      <c r="A22" s="370"/>
      <c r="B22" s="389"/>
      <c r="C22" s="390"/>
      <c r="D22" s="391"/>
      <c r="E22" s="390"/>
      <c r="F22" s="391"/>
      <c r="G22" s="48"/>
      <c r="H22" s="48"/>
      <c r="I22" s="48"/>
      <c r="J22" s="182"/>
      <c r="K22" s="49"/>
      <c r="L22" s="49"/>
      <c r="M22" s="49"/>
      <c r="N22" s="48"/>
      <c r="O22" s="48"/>
      <c r="P22" s="48"/>
      <c r="Q22" s="48"/>
      <c r="R22" s="48"/>
      <c r="S22" s="48"/>
      <c r="T22" s="48"/>
      <c r="U22" s="49"/>
      <c r="V22" s="49"/>
      <c r="W22" s="49"/>
      <c r="X22" s="49"/>
      <c r="Y22" s="49"/>
      <c r="Z22" s="48"/>
      <c r="AA22" s="48"/>
      <c r="AB22" s="49"/>
      <c r="AC22" s="49"/>
      <c r="AD22" s="49"/>
      <c r="AE22" s="49"/>
      <c r="AF22" s="49"/>
      <c r="AG22" s="49"/>
      <c r="AH22" s="49"/>
      <c r="AI22" s="49"/>
      <c r="AJ22" s="48"/>
      <c r="AK22" s="48"/>
      <c r="AL22" s="48"/>
      <c r="AM22" s="49"/>
      <c r="AN22" s="49"/>
      <c r="AO22" s="49"/>
      <c r="AP22" s="49"/>
      <c r="AQ22" s="49"/>
      <c r="AR22" s="48"/>
      <c r="AS22" s="48"/>
      <c r="AT22" s="48"/>
      <c r="AU22" s="48"/>
      <c r="AV22" s="48"/>
      <c r="AW22" s="48"/>
      <c r="AX22" s="49"/>
      <c r="AY22" s="49"/>
      <c r="AZ22" s="48"/>
      <c r="BA22" s="48"/>
      <c r="BB22" s="49"/>
      <c r="BC22" s="49"/>
      <c r="BD22" s="48"/>
      <c r="BE22" s="183"/>
      <c r="BF22" s="163"/>
    </row>
    <row r="23" spans="1:58" s="52" customFormat="1" x14ac:dyDescent="0.35">
      <c r="A23" s="369" t="s">
        <v>274</v>
      </c>
      <c r="B23" s="398" t="s">
        <v>278</v>
      </c>
      <c r="C23" s="392"/>
      <c r="D23" s="393"/>
      <c r="E23" s="392" t="s">
        <v>286</v>
      </c>
      <c r="F23" s="393"/>
      <c r="G23" s="50">
        <v>6</v>
      </c>
      <c r="H23" s="50" t="s">
        <v>204</v>
      </c>
      <c r="I23" s="50"/>
      <c r="J23" s="184" t="s">
        <v>166</v>
      </c>
      <c r="K23" s="50"/>
      <c r="L23" s="50" t="s">
        <v>166</v>
      </c>
      <c r="M23" s="50" t="s">
        <v>339</v>
      </c>
      <c r="N23" s="50" t="s">
        <v>166</v>
      </c>
      <c r="O23" s="50" t="s">
        <v>336</v>
      </c>
      <c r="P23" s="50" t="s">
        <v>165</v>
      </c>
      <c r="Q23" s="50"/>
      <c r="R23" s="50" t="s">
        <v>165</v>
      </c>
      <c r="S23" s="50" t="s">
        <v>165</v>
      </c>
      <c r="T23" s="50"/>
      <c r="U23" s="50" t="s">
        <v>165</v>
      </c>
      <c r="V23" s="50" t="s">
        <v>165</v>
      </c>
      <c r="W23" s="50"/>
      <c r="X23" s="50" t="s">
        <v>165</v>
      </c>
      <c r="Y23" s="50"/>
      <c r="Z23" s="50" t="s">
        <v>166</v>
      </c>
      <c r="AA23" s="50" t="s">
        <v>202</v>
      </c>
      <c r="AB23" s="50">
        <v>15</v>
      </c>
      <c r="AC23" s="50" t="s">
        <v>166</v>
      </c>
      <c r="AD23" s="50" t="s">
        <v>337</v>
      </c>
      <c r="AE23" s="50" t="s">
        <v>165</v>
      </c>
      <c r="AF23" s="50">
        <v>80</v>
      </c>
      <c r="AG23" s="50" t="s">
        <v>166</v>
      </c>
      <c r="AH23" s="50"/>
      <c r="AI23" s="50"/>
      <c r="AJ23" s="50"/>
      <c r="AK23" s="50"/>
      <c r="AL23" s="50"/>
      <c r="AM23" s="50"/>
      <c r="AN23" s="50"/>
      <c r="AO23" s="50"/>
      <c r="AP23" s="50"/>
      <c r="AQ23" s="50"/>
      <c r="AR23" s="50" t="s">
        <v>165</v>
      </c>
      <c r="AS23" s="50" t="s">
        <v>340</v>
      </c>
      <c r="AT23" s="50"/>
      <c r="AU23" s="50" t="s">
        <v>166</v>
      </c>
      <c r="AV23" s="50" t="s">
        <v>335</v>
      </c>
      <c r="AW23" s="50"/>
      <c r="AX23" s="50" t="s">
        <v>165</v>
      </c>
      <c r="AY23" s="50"/>
      <c r="AZ23" s="50" t="s">
        <v>165</v>
      </c>
      <c r="BA23" s="50"/>
      <c r="BB23" s="50" t="s">
        <v>165</v>
      </c>
      <c r="BC23" s="50"/>
      <c r="BD23" s="50" t="s">
        <v>166</v>
      </c>
      <c r="BE23" s="185" t="s">
        <v>165</v>
      </c>
      <c r="BF23" s="186"/>
    </row>
    <row r="24" spans="1:58" s="52" customFormat="1" x14ac:dyDescent="0.35">
      <c r="A24" s="369"/>
      <c r="B24" s="399"/>
      <c r="C24" s="394"/>
      <c r="D24" s="395"/>
      <c r="E24" s="394"/>
      <c r="F24" s="395"/>
      <c r="G24" s="50">
        <v>5</v>
      </c>
      <c r="H24" s="50" t="s">
        <v>204</v>
      </c>
      <c r="I24" s="50"/>
      <c r="J24" s="184" t="s">
        <v>166</v>
      </c>
      <c r="K24" s="50"/>
      <c r="L24" s="50" t="s">
        <v>166</v>
      </c>
      <c r="M24" s="50" t="s">
        <v>339</v>
      </c>
      <c r="N24" s="50" t="s">
        <v>166</v>
      </c>
      <c r="O24" s="50" t="s">
        <v>336</v>
      </c>
      <c r="P24" s="50" t="s">
        <v>165</v>
      </c>
      <c r="Q24" s="50"/>
      <c r="R24" s="50" t="s">
        <v>165</v>
      </c>
      <c r="S24" s="50" t="s">
        <v>165</v>
      </c>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185"/>
      <c r="BF24" s="186"/>
    </row>
    <row r="25" spans="1:58" s="52" customFormat="1" x14ac:dyDescent="0.35">
      <c r="A25" s="369"/>
      <c r="B25" s="399"/>
      <c r="C25" s="394"/>
      <c r="D25" s="395"/>
      <c r="E25" s="394"/>
      <c r="F25" s="395"/>
      <c r="G25" s="50"/>
      <c r="H25" s="50"/>
      <c r="I25" s="50"/>
      <c r="J25" s="184"/>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185"/>
      <c r="BF25" s="186"/>
    </row>
    <row r="26" spans="1:58" x14ac:dyDescent="0.35">
      <c r="A26" s="370" t="s">
        <v>274</v>
      </c>
      <c r="B26" s="401" t="s">
        <v>278</v>
      </c>
      <c r="C26" s="402"/>
      <c r="D26" s="403"/>
      <c r="E26" s="402" t="s">
        <v>305</v>
      </c>
      <c r="F26" s="403"/>
      <c r="G26" s="48">
        <v>6</v>
      </c>
      <c r="H26" s="48" t="s">
        <v>204</v>
      </c>
      <c r="I26" s="48"/>
      <c r="J26" s="172" t="s">
        <v>166</v>
      </c>
      <c r="K26" s="48"/>
      <c r="L26" s="48" t="s">
        <v>166</v>
      </c>
      <c r="M26" s="48" t="s">
        <v>333</v>
      </c>
      <c r="N26" s="48" t="s">
        <v>166</v>
      </c>
      <c r="O26" s="48" t="s">
        <v>336</v>
      </c>
      <c r="P26" s="48" t="s">
        <v>165</v>
      </c>
      <c r="Q26" s="48"/>
      <c r="R26" s="48" t="s">
        <v>165</v>
      </c>
      <c r="S26" s="48" t="s">
        <v>165</v>
      </c>
      <c r="T26" s="48"/>
      <c r="U26" s="48" t="s">
        <v>165</v>
      </c>
      <c r="V26" s="48" t="s">
        <v>165</v>
      </c>
      <c r="W26" s="48"/>
      <c r="X26" s="48" t="s">
        <v>165</v>
      </c>
      <c r="Y26" s="48"/>
      <c r="Z26" s="48" t="s">
        <v>166</v>
      </c>
      <c r="AA26" s="48" t="s">
        <v>202</v>
      </c>
      <c r="AB26" s="48">
        <v>14.9</v>
      </c>
      <c r="AC26" s="48" t="s">
        <v>166</v>
      </c>
      <c r="AD26" s="48" t="s">
        <v>337</v>
      </c>
      <c r="AE26" s="48" t="s">
        <v>165</v>
      </c>
      <c r="AF26" s="48">
        <v>38</v>
      </c>
      <c r="AG26" s="48" t="s">
        <v>166</v>
      </c>
      <c r="AH26" s="48"/>
      <c r="AI26" s="48"/>
      <c r="AJ26" s="48"/>
      <c r="AK26" s="48"/>
      <c r="AL26" s="48"/>
      <c r="AM26" s="48"/>
      <c r="AN26" s="48"/>
      <c r="AO26" s="48"/>
      <c r="AP26" s="48"/>
      <c r="AQ26" s="48"/>
      <c r="AR26" s="48" t="s">
        <v>165</v>
      </c>
      <c r="AS26" s="48" t="s">
        <v>341</v>
      </c>
      <c r="AT26" s="48"/>
      <c r="AU26" s="48" t="s">
        <v>166</v>
      </c>
      <c r="AV26" s="48" t="s">
        <v>335</v>
      </c>
      <c r="AW26" s="48"/>
      <c r="AX26" s="48" t="s">
        <v>165</v>
      </c>
      <c r="AY26" s="48"/>
      <c r="AZ26" s="48" t="s">
        <v>165</v>
      </c>
      <c r="BA26" s="48"/>
      <c r="BB26" s="48" t="s">
        <v>165</v>
      </c>
      <c r="BC26" s="48"/>
      <c r="BD26" s="48" t="s">
        <v>166</v>
      </c>
      <c r="BE26" s="183" t="s">
        <v>165</v>
      </c>
      <c r="BF26" s="163"/>
    </row>
    <row r="27" spans="1:58" x14ac:dyDescent="0.35">
      <c r="A27" s="370"/>
      <c r="B27" s="389"/>
      <c r="C27" s="390"/>
      <c r="D27" s="391"/>
      <c r="E27" s="390"/>
      <c r="F27" s="391"/>
      <c r="G27" s="48"/>
      <c r="H27" s="48"/>
      <c r="I27" s="48"/>
      <c r="J27" s="172"/>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183"/>
      <c r="BF27" s="163"/>
    </row>
    <row r="28" spans="1:58" x14ac:dyDescent="0.35">
      <c r="A28" s="370"/>
      <c r="B28" s="389"/>
      <c r="C28" s="390"/>
      <c r="D28" s="391"/>
      <c r="E28" s="390"/>
      <c r="F28" s="391"/>
      <c r="G28" s="48"/>
      <c r="H28" s="48"/>
      <c r="I28" s="48"/>
      <c r="J28" s="172"/>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183"/>
      <c r="BF28" s="163"/>
    </row>
    <row r="29" spans="1:58" s="52" customFormat="1" x14ac:dyDescent="0.35">
      <c r="A29" s="369" t="s">
        <v>274</v>
      </c>
      <c r="B29" s="398" t="s">
        <v>278</v>
      </c>
      <c r="C29" s="392"/>
      <c r="D29" s="393"/>
      <c r="E29" s="392" t="s">
        <v>288</v>
      </c>
      <c r="F29" s="393"/>
      <c r="G29" s="50">
        <v>6</v>
      </c>
      <c r="H29" s="50" t="s">
        <v>204</v>
      </c>
      <c r="I29" s="50"/>
      <c r="J29" s="184" t="s">
        <v>166</v>
      </c>
      <c r="K29" s="50"/>
      <c r="L29" s="50" t="s">
        <v>166</v>
      </c>
      <c r="M29" s="50" t="s">
        <v>339</v>
      </c>
      <c r="N29" s="50" t="s">
        <v>166</v>
      </c>
      <c r="O29" s="50" t="s">
        <v>336</v>
      </c>
      <c r="P29" s="50" t="s">
        <v>165</v>
      </c>
      <c r="Q29" s="50"/>
      <c r="R29" s="50" t="s">
        <v>165</v>
      </c>
      <c r="S29" s="50" t="s">
        <v>165</v>
      </c>
      <c r="T29" s="50"/>
      <c r="U29" s="50" t="s">
        <v>165</v>
      </c>
      <c r="V29" s="50" t="s">
        <v>165</v>
      </c>
      <c r="W29" s="50"/>
      <c r="X29" s="50" t="s">
        <v>165</v>
      </c>
      <c r="Y29" s="50"/>
      <c r="Z29" s="50" t="s">
        <v>166</v>
      </c>
      <c r="AA29" s="50" t="s">
        <v>202</v>
      </c>
      <c r="AB29" s="50">
        <v>15.1</v>
      </c>
      <c r="AC29" s="50" t="s">
        <v>166</v>
      </c>
      <c r="AD29" s="50" t="s">
        <v>337</v>
      </c>
      <c r="AE29" s="50" t="s">
        <v>165</v>
      </c>
      <c r="AF29" s="50">
        <v>65</v>
      </c>
      <c r="AG29" s="50" t="s">
        <v>166</v>
      </c>
      <c r="AH29" s="50"/>
      <c r="AI29" s="50"/>
      <c r="AJ29" s="50"/>
      <c r="AK29" s="50"/>
      <c r="AL29" s="50"/>
      <c r="AM29" s="50" t="s">
        <v>166</v>
      </c>
      <c r="AN29" s="50">
        <v>40</v>
      </c>
      <c r="AO29" s="50" t="s">
        <v>165</v>
      </c>
      <c r="AP29" s="50"/>
      <c r="AQ29" s="50" t="s">
        <v>166</v>
      </c>
      <c r="AR29" s="50" t="s">
        <v>166</v>
      </c>
      <c r="AS29" s="50"/>
      <c r="AT29" s="50">
        <v>300</v>
      </c>
      <c r="AU29" s="50" t="s">
        <v>166</v>
      </c>
      <c r="AV29" s="50" t="s">
        <v>335</v>
      </c>
      <c r="AW29" s="50"/>
      <c r="AX29" s="50" t="s">
        <v>165</v>
      </c>
      <c r="AY29" s="50"/>
      <c r="AZ29" s="50" t="s">
        <v>165</v>
      </c>
      <c r="BA29" s="50"/>
      <c r="BB29" s="50" t="s">
        <v>165</v>
      </c>
      <c r="BC29" s="50"/>
      <c r="BD29" s="50" t="s">
        <v>166</v>
      </c>
      <c r="BE29" s="185" t="s">
        <v>165</v>
      </c>
      <c r="BF29" s="186"/>
    </row>
    <row r="30" spans="1:58" s="52" customFormat="1" x14ac:dyDescent="0.35">
      <c r="A30" s="369"/>
      <c r="B30" s="399"/>
      <c r="C30" s="394"/>
      <c r="D30" s="395"/>
      <c r="E30" s="394"/>
      <c r="F30" s="395"/>
      <c r="G30" s="50">
        <v>5</v>
      </c>
      <c r="H30" s="50" t="s">
        <v>204</v>
      </c>
      <c r="I30" s="50"/>
      <c r="J30" s="184" t="s">
        <v>166</v>
      </c>
      <c r="K30" s="50"/>
      <c r="L30" s="50" t="s">
        <v>166</v>
      </c>
      <c r="M30" s="50" t="s">
        <v>339</v>
      </c>
      <c r="N30" s="50" t="s">
        <v>166</v>
      </c>
      <c r="O30" s="50" t="s">
        <v>336</v>
      </c>
      <c r="P30" s="50" t="s">
        <v>165</v>
      </c>
      <c r="Q30" s="50"/>
      <c r="R30" s="50" t="s">
        <v>165</v>
      </c>
      <c r="S30" s="50" t="s">
        <v>165</v>
      </c>
      <c r="T30" s="50"/>
      <c r="U30" s="50" t="s">
        <v>165</v>
      </c>
      <c r="V30" s="50" t="s">
        <v>165</v>
      </c>
      <c r="W30" s="50"/>
      <c r="X30" s="50" t="s">
        <v>165</v>
      </c>
      <c r="Y30" s="50"/>
      <c r="Z30" s="50" t="s">
        <v>166</v>
      </c>
      <c r="AA30" s="50" t="s">
        <v>202</v>
      </c>
      <c r="AB30" s="50">
        <v>15.1</v>
      </c>
      <c r="AC30" s="50" t="s">
        <v>166</v>
      </c>
      <c r="AD30" s="50" t="s">
        <v>337</v>
      </c>
      <c r="AE30" s="50" t="s">
        <v>165</v>
      </c>
      <c r="AF30" s="50">
        <v>82</v>
      </c>
      <c r="AG30" s="50" t="s">
        <v>166</v>
      </c>
      <c r="AH30" s="50"/>
      <c r="AI30" s="50"/>
      <c r="AJ30" s="50"/>
      <c r="AK30" s="50"/>
      <c r="AL30" s="50"/>
      <c r="AM30" s="50" t="s">
        <v>166</v>
      </c>
      <c r="AN30" s="50">
        <v>30</v>
      </c>
      <c r="AO30" s="50" t="s">
        <v>166</v>
      </c>
      <c r="AP30" s="50">
        <v>40</v>
      </c>
      <c r="AQ30" s="50" t="s">
        <v>165</v>
      </c>
      <c r="AR30" s="50" t="s">
        <v>166</v>
      </c>
      <c r="AS30" s="50"/>
      <c r="AT30" s="50">
        <v>300</v>
      </c>
      <c r="AU30" s="50" t="s">
        <v>166</v>
      </c>
      <c r="AV30" s="50" t="s">
        <v>335</v>
      </c>
      <c r="AW30" s="50"/>
      <c r="AX30" s="50" t="s">
        <v>165</v>
      </c>
      <c r="AY30" s="50"/>
      <c r="AZ30" s="50" t="s">
        <v>165</v>
      </c>
      <c r="BA30" s="50"/>
      <c r="BB30" s="50" t="s">
        <v>165</v>
      </c>
      <c r="BC30" s="50"/>
      <c r="BD30" s="50" t="s">
        <v>166</v>
      </c>
      <c r="BE30" s="185" t="s">
        <v>165</v>
      </c>
      <c r="BF30" s="186"/>
    </row>
    <row r="31" spans="1:58" s="52" customFormat="1" x14ac:dyDescent="0.35">
      <c r="A31" s="369"/>
      <c r="B31" s="399"/>
      <c r="C31" s="394"/>
      <c r="D31" s="395"/>
      <c r="E31" s="394"/>
      <c r="F31" s="395"/>
      <c r="G31" s="50"/>
      <c r="H31" s="50"/>
      <c r="I31" s="50"/>
      <c r="J31" s="184"/>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185"/>
      <c r="BF31" s="186"/>
    </row>
    <row r="32" spans="1:58" x14ac:dyDescent="0.35">
      <c r="A32" s="370" t="s">
        <v>274</v>
      </c>
      <c r="B32" s="401" t="s">
        <v>306</v>
      </c>
      <c r="C32" s="402"/>
      <c r="D32" s="403"/>
      <c r="E32" s="402" t="s">
        <v>307</v>
      </c>
      <c r="F32" s="403"/>
      <c r="G32" s="48">
        <v>6</v>
      </c>
      <c r="H32" s="48" t="s">
        <v>208</v>
      </c>
      <c r="I32" s="48"/>
      <c r="J32" s="182" t="s">
        <v>165</v>
      </c>
      <c r="K32" s="49" t="s">
        <v>338</v>
      </c>
      <c r="L32" s="49" t="s">
        <v>165</v>
      </c>
      <c r="M32" s="49"/>
      <c r="N32" s="48" t="s">
        <v>166</v>
      </c>
      <c r="O32" s="48" t="s">
        <v>336</v>
      </c>
      <c r="P32" s="48" t="s">
        <v>165</v>
      </c>
      <c r="Q32" s="48"/>
      <c r="R32" s="48" t="s">
        <v>165</v>
      </c>
      <c r="S32" s="48" t="s">
        <v>165</v>
      </c>
      <c r="T32" s="48"/>
      <c r="U32" s="49" t="s">
        <v>165</v>
      </c>
      <c r="V32" s="49" t="s">
        <v>165</v>
      </c>
      <c r="W32" s="49"/>
      <c r="X32" s="49" t="s">
        <v>165</v>
      </c>
      <c r="Y32" s="49"/>
      <c r="Z32" s="48" t="s">
        <v>166</v>
      </c>
      <c r="AA32" s="48" t="s">
        <v>202</v>
      </c>
      <c r="AB32" s="49">
        <v>15.1</v>
      </c>
      <c r="AC32" s="49" t="s">
        <v>166</v>
      </c>
      <c r="AD32" s="49" t="s">
        <v>337</v>
      </c>
      <c r="AE32" s="49" t="s">
        <v>165</v>
      </c>
      <c r="AF32" s="49">
        <v>55</v>
      </c>
      <c r="AG32" s="49" t="s">
        <v>166</v>
      </c>
      <c r="AH32" s="49"/>
      <c r="AI32" s="49"/>
      <c r="AJ32" s="48"/>
      <c r="AK32" s="48"/>
      <c r="AL32" s="48"/>
      <c r="AM32" s="49"/>
      <c r="AN32" s="49"/>
      <c r="AO32" s="49"/>
      <c r="AP32" s="49"/>
      <c r="AQ32" s="49"/>
      <c r="AR32" s="48"/>
      <c r="AS32" s="48"/>
      <c r="AT32" s="48"/>
      <c r="AU32" s="48" t="s">
        <v>166</v>
      </c>
      <c r="AV32" s="48" t="s">
        <v>335</v>
      </c>
      <c r="AW32" s="48"/>
      <c r="AX32" s="49" t="s">
        <v>165</v>
      </c>
      <c r="AY32" s="49"/>
      <c r="AZ32" s="48" t="s">
        <v>165</v>
      </c>
      <c r="BA32" s="48"/>
      <c r="BB32" s="49" t="s">
        <v>165</v>
      </c>
      <c r="BC32" s="49"/>
      <c r="BD32" s="48" t="s">
        <v>166</v>
      </c>
      <c r="BE32" s="183" t="s">
        <v>165</v>
      </c>
      <c r="BF32" s="163"/>
    </row>
    <row r="33" spans="1:58" x14ac:dyDescent="0.35">
      <c r="A33" s="370"/>
      <c r="B33" s="389"/>
      <c r="C33" s="390"/>
      <c r="D33" s="391"/>
      <c r="E33" s="390"/>
      <c r="F33" s="391"/>
      <c r="G33" s="48">
        <v>5</v>
      </c>
      <c r="H33" s="48" t="s">
        <v>208</v>
      </c>
      <c r="I33" s="48"/>
      <c r="J33" s="182" t="s">
        <v>165</v>
      </c>
      <c r="K33" s="49" t="s">
        <v>338</v>
      </c>
      <c r="L33" s="49" t="s">
        <v>165</v>
      </c>
      <c r="M33" s="49"/>
      <c r="N33" s="48" t="s">
        <v>166</v>
      </c>
      <c r="O33" s="48" t="s">
        <v>336</v>
      </c>
      <c r="P33" s="48" t="s">
        <v>165</v>
      </c>
      <c r="Q33" s="48"/>
      <c r="R33" s="48" t="s">
        <v>165</v>
      </c>
      <c r="S33" s="48" t="s">
        <v>165</v>
      </c>
      <c r="T33" s="48"/>
      <c r="U33" s="49"/>
      <c r="V33" s="49"/>
      <c r="W33" s="49"/>
      <c r="X33" s="49"/>
      <c r="Y33" s="49"/>
      <c r="Z33" s="48"/>
      <c r="AA33" s="48"/>
      <c r="AB33" s="49"/>
      <c r="AC33" s="49"/>
      <c r="AD33" s="49"/>
      <c r="AE33" s="49"/>
      <c r="AF33" s="49"/>
      <c r="AG33" s="49"/>
      <c r="AH33" s="49"/>
      <c r="AI33" s="49"/>
      <c r="AJ33" s="48"/>
      <c r="AK33" s="48"/>
      <c r="AL33" s="48"/>
      <c r="AM33" s="49"/>
      <c r="AN33" s="49"/>
      <c r="AO33" s="49"/>
      <c r="AP33" s="49"/>
      <c r="AQ33" s="49"/>
      <c r="AR33" s="48" t="s">
        <v>165</v>
      </c>
      <c r="AS33" s="48" t="s">
        <v>340</v>
      </c>
      <c r="AT33" s="48"/>
      <c r="AU33" s="48"/>
      <c r="AV33" s="48"/>
      <c r="AW33" s="48"/>
      <c r="AX33" s="49"/>
      <c r="AY33" s="49"/>
      <c r="AZ33" s="48"/>
      <c r="BA33" s="48"/>
      <c r="BB33" s="49"/>
      <c r="BC33" s="49"/>
      <c r="BD33" s="48"/>
      <c r="BE33" s="183"/>
      <c r="BF33" s="163"/>
    </row>
    <row r="34" spans="1:58" x14ac:dyDescent="0.35">
      <c r="A34" s="370"/>
      <c r="B34" s="389"/>
      <c r="C34" s="390"/>
      <c r="D34" s="391"/>
      <c r="E34" s="390"/>
      <c r="F34" s="391"/>
      <c r="G34" s="48"/>
      <c r="H34" s="48"/>
      <c r="I34" s="48"/>
      <c r="J34" s="182"/>
      <c r="K34" s="49"/>
      <c r="L34" s="49"/>
      <c r="M34" s="49"/>
      <c r="N34" s="48"/>
      <c r="O34" s="48"/>
      <c r="P34" s="48"/>
      <c r="Q34" s="48"/>
      <c r="R34" s="48"/>
      <c r="S34" s="48"/>
      <c r="T34" s="48"/>
      <c r="U34" s="49"/>
      <c r="V34" s="49"/>
      <c r="W34" s="49"/>
      <c r="X34" s="49"/>
      <c r="Y34" s="49"/>
      <c r="Z34" s="48"/>
      <c r="AA34" s="48"/>
      <c r="AB34" s="49"/>
      <c r="AC34" s="49"/>
      <c r="AD34" s="49"/>
      <c r="AE34" s="49"/>
      <c r="AF34" s="49"/>
      <c r="AG34" s="49"/>
      <c r="AH34" s="49"/>
      <c r="AI34" s="49"/>
      <c r="AJ34" s="48"/>
      <c r="AK34" s="48"/>
      <c r="AL34" s="48"/>
      <c r="AM34" s="49"/>
      <c r="AN34" s="49"/>
      <c r="AO34" s="49"/>
      <c r="AP34" s="49"/>
      <c r="AQ34" s="49"/>
      <c r="AR34" s="48"/>
      <c r="AS34" s="48"/>
      <c r="AT34" s="48"/>
      <c r="AU34" s="48"/>
      <c r="AV34" s="48"/>
      <c r="AW34" s="48"/>
      <c r="AX34" s="49"/>
      <c r="AY34" s="49"/>
      <c r="AZ34" s="48"/>
      <c r="BA34" s="48"/>
      <c r="BB34" s="49"/>
      <c r="BC34" s="49"/>
      <c r="BD34" s="48"/>
      <c r="BE34" s="183"/>
      <c r="BF34" s="163"/>
    </row>
    <row r="35" spans="1:58" s="52" customFormat="1" x14ac:dyDescent="0.35">
      <c r="A35" s="369" t="s">
        <v>274</v>
      </c>
      <c r="B35" s="398" t="s">
        <v>280</v>
      </c>
      <c r="C35" s="392"/>
      <c r="D35" s="393"/>
      <c r="E35" s="392" t="s">
        <v>290</v>
      </c>
      <c r="F35" s="393"/>
      <c r="G35" s="50">
        <v>6</v>
      </c>
      <c r="H35" s="50" t="s">
        <v>204</v>
      </c>
      <c r="I35" s="50"/>
      <c r="J35" s="184" t="s">
        <v>166</v>
      </c>
      <c r="K35" s="50"/>
      <c r="L35" s="50" t="s">
        <v>166</v>
      </c>
      <c r="M35" s="50" t="s">
        <v>339</v>
      </c>
      <c r="N35" s="50" t="s">
        <v>166</v>
      </c>
      <c r="O35" s="50" t="s">
        <v>336</v>
      </c>
      <c r="P35" s="50" t="s">
        <v>165</v>
      </c>
      <c r="Q35" s="50"/>
      <c r="R35" s="50" t="s">
        <v>165</v>
      </c>
      <c r="S35" s="50" t="s">
        <v>165</v>
      </c>
      <c r="T35" s="50"/>
      <c r="U35" s="50" t="s">
        <v>165</v>
      </c>
      <c r="V35" s="50" t="s">
        <v>165</v>
      </c>
      <c r="W35" s="50"/>
      <c r="X35" s="50" t="s">
        <v>165</v>
      </c>
      <c r="Y35" s="50"/>
      <c r="Z35" s="50" t="s">
        <v>166</v>
      </c>
      <c r="AA35" s="50" t="s">
        <v>202</v>
      </c>
      <c r="AB35" s="50">
        <v>15.2</v>
      </c>
      <c r="AC35" s="50" t="s">
        <v>166</v>
      </c>
      <c r="AD35" s="50" t="s">
        <v>337</v>
      </c>
      <c r="AE35" s="50" t="s">
        <v>165</v>
      </c>
      <c r="AF35" s="50">
        <v>50</v>
      </c>
      <c r="AG35" s="50" t="s">
        <v>166</v>
      </c>
      <c r="AH35" s="50"/>
      <c r="AI35" s="50"/>
      <c r="AJ35" s="50"/>
      <c r="AK35" s="50"/>
      <c r="AL35" s="50"/>
      <c r="AM35" s="50"/>
      <c r="AN35" s="50"/>
      <c r="AO35" s="50"/>
      <c r="AP35" s="50"/>
      <c r="AQ35" s="50"/>
      <c r="AR35" s="50" t="s">
        <v>165</v>
      </c>
      <c r="AS35" s="50" t="s">
        <v>341</v>
      </c>
      <c r="AT35" s="50"/>
      <c r="AU35" s="50" t="s">
        <v>165</v>
      </c>
      <c r="AV35" s="50" t="s">
        <v>335</v>
      </c>
      <c r="AW35" s="50" t="s">
        <v>342</v>
      </c>
      <c r="AX35" s="50" t="s">
        <v>166</v>
      </c>
      <c r="AY35" s="50" t="s">
        <v>394</v>
      </c>
      <c r="AZ35" s="50" t="s">
        <v>165</v>
      </c>
      <c r="BA35" s="50"/>
      <c r="BB35" s="50" t="s">
        <v>165</v>
      </c>
      <c r="BC35" s="50"/>
      <c r="BD35" s="50" t="s">
        <v>166</v>
      </c>
      <c r="BE35" s="185" t="s">
        <v>165</v>
      </c>
      <c r="BF35" s="186"/>
    </row>
    <row r="36" spans="1:58" s="52" customFormat="1" x14ac:dyDescent="0.35">
      <c r="A36" s="369"/>
      <c r="B36" s="399"/>
      <c r="C36" s="394"/>
      <c r="D36" s="395"/>
      <c r="E36" s="394"/>
      <c r="F36" s="395"/>
      <c r="G36" s="50"/>
      <c r="H36" s="50"/>
      <c r="I36" s="50"/>
      <c r="J36" s="184"/>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185"/>
      <c r="BF36" s="186"/>
    </row>
    <row r="37" spans="1:58" s="52" customFormat="1" x14ac:dyDescent="0.35">
      <c r="A37" s="369"/>
      <c r="B37" s="399"/>
      <c r="C37" s="394"/>
      <c r="D37" s="395"/>
      <c r="E37" s="394"/>
      <c r="F37" s="395"/>
      <c r="G37" s="50"/>
      <c r="H37" s="50"/>
      <c r="I37" s="50"/>
      <c r="J37" s="184"/>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185"/>
      <c r="BF37" s="186"/>
    </row>
    <row r="38" spans="1:58" x14ac:dyDescent="0.35">
      <c r="A38" s="370" t="s">
        <v>274</v>
      </c>
      <c r="B38" s="401" t="s">
        <v>280</v>
      </c>
      <c r="C38" s="402"/>
      <c r="D38" s="403"/>
      <c r="E38" s="402" t="s">
        <v>290</v>
      </c>
      <c r="F38" s="403"/>
      <c r="G38" s="48">
        <v>6</v>
      </c>
      <c r="H38" s="48" t="s">
        <v>204</v>
      </c>
      <c r="I38" s="48"/>
      <c r="J38" s="182" t="s">
        <v>166</v>
      </c>
      <c r="K38" s="49"/>
      <c r="L38" s="49" t="s">
        <v>166</v>
      </c>
      <c r="M38" s="49" t="s">
        <v>339</v>
      </c>
      <c r="N38" s="48" t="s">
        <v>166</v>
      </c>
      <c r="O38" s="48" t="s">
        <v>336</v>
      </c>
      <c r="P38" s="48" t="s">
        <v>165</v>
      </c>
      <c r="Q38" s="48"/>
      <c r="R38" s="48" t="s">
        <v>165</v>
      </c>
      <c r="S38" s="48" t="s">
        <v>165</v>
      </c>
      <c r="T38" s="48"/>
      <c r="U38" s="49" t="s">
        <v>165</v>
      </c>
      <c r="V38" s="49" t="s">
        <v>165</v>
      </c>
      <c r="W38" s="49"/>
      <c r="X38" s="49" t="s">
        <v>165</v>
      </c>
      <c r="Y38" s="49"/>
      <c r="Z38" s="48" t="s">
        <v>166</v>
      </c>
      <c r="AA38" s="48" t="s">
        <v>202</v>
      </c>
      <c r="AB38" s="49">
        <v>14.9</v>
      </c>
      <c r="AC38" s="49" t="s">
        <v>166</v>
      </c>
      <c r="AD38" s="49" t="s">
        <v>337</v>
      </c>
      <c r="AE38" s="49" t="s">
        <v>165</v>
      </c>
      <c r="AF38" s="49">
        <v>60</v>
      </c>
      <c r="AG38" s="49" t="s">
        <v>166</v>
      </c>
      <c r="AH38" s="49"/>
      <c r="AI38" s="49"/>
      <c r="AJ38" s="48"/>
      <c r="AK38" s="48"/>
      <c r="AL38" s="48"/>
      <c r="AM38" s="49"/>
      <c r="AN38" s="49"/>
      <c r="AO38" s="49"/>
      <c r="AP38" s="49"/>
      <c r="AQ38" s="49"/>
      <c r="AR38" s="48" t="s">
        <v>165</v>
      </c>
      <c r="AS38" s="48" t="s">
        <v>341</v>
      </c>
      <c r="AT38" s="48"/>
      <c r="AU38" s="48" t="s">
        <v>165</v>
      </c>
      <c r="AV38" s="48" t="s">
        <v>335</v>
      </c>
      <c r="AW38" s="48" t="s">
        <v>342</v>
      </c>
      <c r="AX38" s="49" t="s">
        <v>166</v>
      </c>
      <c r="AY38" s="49" t="s">
        <v>394</v>
      </c>
      <c r="AZ38" s="48" t="s">
        <v>165</v>
      </c>
      <c r="BA38" s="48"/>
      <c r="BB38" s="49" t="s">
        <v>165</v>
      </c>
      <c r="BC38" s="49"/>
      <c r="BD38" s="48" t="s">
        <v>166</v>
      </c>
      <c r="BE38" s="183" t="s">
        <v>165</v>
      </c>
      <c r="BF38" s="163"/>
    </row>
    <row r="39" spans="1:58" x14ac:dyDescent="0.35">
      <c r="A39" s="370"/>
      <c r="B39" s="389"/>
      <c r="C39" s="390"/>
      <c r="D39" s="391"/>
      <c r="E39" s="390"/>
      <c r="F39" s="391"/>
      <c r="G39" s="48"/>
      <c r="H39" s="48"/>
      <c r="I39" s="48"/>
      <c r="J39" s="182"/>
      <c r="K39" s="49"/>
      <c r="L39" s="49"/>
      <c r="M39" s="49"/>
      <c r="N39" s="48"/>
      <c r="O39" s="48"/>
      <c r="P39" s="48"/>
      <c r="Q39" s="48"/>
      <c r="R39" s="48"/>
      <c r="S39" s="48"/>
      <c r="T39" s="48"/>
      <c r="U39" s="49"/>
      <c r="V39" s="49"/>
      <c r="W39" s="49"/>
      <c r="X39" s="49"/>
      <c r="Y39" s="49"/>
      <c r="Z39" s="48"/>
      <c r="AA39" s="48"/>
      <c r="AB39" s="49"/>
      <c r="AC39" s="49"/>
      <c r="AD39" s="49"/>
      <c r="AE39" s="49"/>
      <c r="AF39" s="49"/>
      <c r="AG39" s="49"/>
      <c r="AH39" s="49"/>
      <c r="AI39" s="49"/>
      <c r="AJ39" s="48"/>
      <c r="AK39" s="48"/>
      <c r="AL39" s="48"/>
      <c r="AM39" s="49"/>
      <c r="AN39" s="49"/>
      <c r="AO39" s="49"/>
      <c r="AP39" s="49"/>
      <c r="AQ39" s="49"/>
      <c r="AR39" s="48"/>
      <c r="AS39" s="48"/>
      <c r="AT39" s="48"/>
      <c r="AU39" s="48"/>
      <c r="AV39" s="48"/>
      <c r="AW39" s="48"/>
      <c r="AX39" s="49"/>
      <c r="AY39" s="49"/>
      <c r="AZ39" s="48"/>
      <c r="BA39" s="48"/>
      <c r="BB39" s="49"/>
      <c r="BC39" s="49"/>
      <c r="BD39" s="48"/>
      <c r="BE39" s="183"/>
      <c r="BF39" s="163"/>
    </row>
    <row r="40" spans="1:58" x14ac:dyDescent="0.35">
      <c r="A40" s="370"/>
      <c r="B40" s="389"/>
      <c r="C40" s="390"/>
      <c r="D40" s="391"/>
      <c r="E40" s="390"/>
      <c r="F40" s="391"/>
      <c r="G40" s="48"/>
      <c r="H40" s="48"/>
      <c r="I40" s="48"/>
      <c r="J40" s="182"/>
      <c r="K40" s="49"/>
      <c r="L40" s="49"/>
      <c r="M40" s="49"/>
      <c r="N40" s="48"/>
      <c r="O40" s="48"/>
      <c r="P40" s="48"/>
      <c r="Q40" s="48"/>
      <c r="R40" s="48"/>
      <c r="S40" s="48"/>
      <c r="T40" s="48"/>
      <c r="U40" s="49"/>
      <c r="V40" s="49"/>
      <c r="W40" s="49"/>
      <c r="X40" s="49"/>
      <c r="Y40" s="49"/>
      <c r="Z40" s="48"/>
      <c r="AA40" s="48"/>
      <c r="AB40" s="49"/>
      <c r="AC40" s="49"/>
      <c r="AD40" s="49"/>
      <c r="AE40" s="49"/>
      <c r="AF40" s="49"/>
      <c r="AG40" s="49"/>
      <c r="AH40" s="49"/>
      <c r="AI40" s="49"/>
      <c r="AJ40" s="48"/>
      <c r="AK40" s="48"/>
      <c r="AL40" s="48"/>
      <c r="AM40" s="49"/>
      <c r="AN40" s="49"/>
      <c r="AO40" s="49"/>
      <c r="AP40" s="49"/>
      <c r="AQ40" s="49"/>
      <c r="AR40" s="48"/>
      <c r="AS40" s="48"/>
      <c r="AT40" s="48"/>
      <c r="AU40" s="48"/>
      <c r="AV40" s="48"/>
      <c r="AW40" s="48"/>
      <c r="AX40" s="49"/>
      <c r="AY40" s="49"/>
      <c r="AZ40" s="48"/>
      <c r="BA40" s="48"/>
      <c r="BB40" s="49"/>
      <c r="BC40" s="49"/>
      <c r="BD40" s="48"/>
      <c r="BE40" s="183"/>
      <c r="BF40" s="163"/>
    </row>
    <row r="41" spans="1:58" s="52" customFormat="1" x14ac:dyDescent="0.35">
      <c r="A41" s="369" t="s">
        <v>274</v>
      </c>
      <c r="B41" s="398" t="s">
        <v>321</v>
      </c>
      <c r="C41" s="392"/>
      <c r="D41" s="393"/>
      <c r="E41" s="392" t="s">
        <v>309</v>
      </c>
      <c r="F41" s="393"/>
      <c r="G41" s="50">
        <v>6</v>
      </c>
      <c r="H41" s="50" t="s">
        <v>208</v>
      </c>
      <c r="I41" s="50"/>
      <c r="J41" s="184" t="s">
        <v>165</v>
      </c>
      <c r="K41" s="50" t="s">
        <v>338</v>
      </c>
      <c r="L41" s="50" t="s">
        <v>166</v>
      </c>
      <c r="M41" s="50" t="s">
        <v>343</v>
      </c>
      <c r="N41" s="50" t="s">
        <v>166</v>
      </c>
      <c r="O41" s="50" t="s">
        <v>336</v>
      </c>
      <c r="P41" s="50" t="s">
        <v>165</v>
      </c>
      <c r="Q41" s="50"/>
      <c r="R41" s="50" t="s">
        <v>165</v>
      </c>
      <c r="S41" s="50" t="s">
        <v>165</v>
      </c>
      <c r="T41" s="50"/>
      <c r="U41" s="50" t="s">
        <v>165</v>
      </c>
      <c r="V41" s="50" t="s">
        <v>165</v>
      </c>
      <c r="W41" s="50"/>
      <c r="X41" s="50" t="s">
        <v>165</v>
      </c>
      <c r="Y41" s="50"/>
      <c r="Z41" s="50" t="s">
        <v>166</v>
      </c>
      <c r="AA41" s="50" t="s">
        <v>202</v>
      </c>
      <c r="AB41" s="50">
        <v>15.1</v>
      </c>
      <c r="AC41" s="50" t="s">
        <v>166</v>
      </c>
      <c r="AD41" s="50" t="s">
        <v>337</v>
      </c>
      <c r="AE41" s="50" t="s">
        <v>165</v>
      </c>
      <c r="AF41" s="50">
        <v>50</v>
      </c>
      <c r="AG41" s="50" t="s">
        <v>166</v>
      </c>
      <c r="AH41" s="50"/>
      <c r="AI41" s="50"/>
      <c r="AJ41" s="50"/>
      <c r="AK41" s="50"/>
      <c r="AL41" s="50"/>
      <c r="AM41" s="50"/>
      <c r="AN41" s="50"/>
      <c r="AO41" s="50"/>
      <c r="AP41" s="50"/>
      <c r="AQ41" s="50"/>
      <c r="AR41" s="50" t="s">
        <v>165</v>
      </c>
      <c r="AS41" s="50" t="s">
        <v>340</v>
      </c>
      <c r="AT41" s="50"/>
      <c r="AU41" s="50" t="s">
        <v>166</v>
      </c>
      <c r="AV41" s="50" t="s">
        <v>335</v>
      </c>
      <c r="AW41" s="50"/>
      <c r="AX41" s="50" t="s">
        <v>165</v>
      </c>
      <c r="AY41" s="50"/>
      <c r="AZ41" s="50" t="s">
        <v>165</v>
      </c>
      <c r="BA41" s="50"/>
      <c r="BB41" s="50" t="s">
        <v>165</v>
      </c>
      <c r="BC41" s="50"/>
      <c r="BD41" s="50" t="s">
        <v>166</v>
      </c>
      <c r="BE41" s="185" t="s">
        <v>166</v>
      </c>
      <c r="BF41" s="186"/>
    </row>
    <row r="42" spans="1:58" s="52" customFormat="1" x14ac:dyDescent="0.35">
      <c r="A42" s="369"/>
      <c r="B42" s="399"/>
      <c r="C42" s="394"/>
      <c r="D42" s="395"/>
      <c r="E42" s="394"/>
      <c r="F42" s="395"/>
      <c r="G42" s="50">
        <v>5</v>
      </c>
      <c r="H42" s="50" t="s">
        <v>207</v>
      </c>
      <c r="I42" s="50"/>
      <c r="J42" s="184" t="s">
        <v>165</v>
      </c>
      <c r="K42" s="50" t="s">
        <v>338</v>
      </c>
      <c r="L42" s="50" t="s">
        <v>166</v>
      </c>
      <c r="M42" s="50" t="s">
        <v>343</v>
      </c>
      <c r="N42" s="50" t="s">
        <v>166</v>
      </c>
      <c r="O42" s="50" t="s">
        <v>336</v>
      </c>
      <c r="P42" s="50" t="s">
        <v>165</v>
      </c>
      <c r="Q42" s="50"/>
      <c r="R42" s="50" t="s">
        <v>165</v>
      </c>
      <c r="S42" s="50" t="s">
        <v>165</v>
      </c>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185"/>
      <c r="BF42" s="186"/>
    </row>
    <row r="43" spans="1:58" s="52" customFormat="1" x14ac:dyDescent="0.35">
      <c r="A43" s="369"/>
      <c r="B43" s="399"/>
      <c r="C43" s="394"/>
      <c r="D43" s="395"/>
      <c r="E43" s="394"/>
      <c r="F43" s="395"/>
      <c r="G43" s="50"/>
      <c r="H43" s="50"/>
      <c r="I43" s="50"/>
      <c r="J43" s="184"/>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185"/>
      <c r="BF43" s="186"/>
    </row>
    <row r="44" spans="1:58" x14ac:dyDescent="0.35">
      <c r="A44" s="370" t="s">
        <v>274</v>
      </c>
      <c r="B44" s="401" t="s">
        <v>284</v>
      </c>
      <c r="C44" s="402"/>
      <c r="D44" s="403"/>
      <c r="E44" s="402" t="s">
        <v>294</v>
      </c>
      <c r="F44" s="403"/>
      <c r="G44" s="48">
        <v>6</v>
      </c>
      <c r="H44" s="48" t="s">
        <v>122</v>
      </c>
      <c r="I44" s="48"/>
      <c r="J44" s="182" t="s">
        <v>166</v>
      </c>
      <c r="K44" s="49"/>
      <c r="L44" s="49" t="s">
        <v>166</v>
      </c>
      <c r="M44" s="49" t="s">
        <v>333</v>
      </c>
      <c r="N44" s="48" t="s">
        <v>166</v>
      </c>
      <c r="O44" s="48" t="s">
        <v>336</v>
      </c>
      <c r="P44" s="48" t="s">
        <v>165</v>
      </c>
      <c r="Q44" s="48"/>
      <c r="R44" s="48" t="s">
        <v>165</v>
      </c>
      <c r="S44" s="48" t="s">
        <v>165</v>
      </c>
      <c r="T44" s="48"/>
      <c r="U44" s="49" t="s">
        <v>165</v>
      </c>
      <c r="V44" s="49" t="s">
        <v>166</v>
      </c>
      <c r="W44" s="49" t="s">
        <v>344</v>
      </c>
      <c r="X44" s="49" t="s">
        <v>166</v>
      </c>
      <c r="Y44" s="49" t="s">
        <v>345</v>
      </c>
      <c r="Z44" s="48" t="s">
        <v>166</v>
      </c>
      <c r="AA44" s="48" t="s">
        <v>202</v>
      </c>
      <c r="AB44" s="49">
        <v>15</v>
      </c>
      <c r="AC44" s="49" t="s">
        <v>166</v>
      </c>
      <c r="AD44" s="49" t="s">
        <v>337</v>
      </c>
      <c r="AE44" s="49" t="s">
        <v>165</v>
      </c>
      <c r="AF44" s="49">
        <v>45</v>
      </c>
      <c r="AG44" s="49" t="s">
        <v>165</v>
      </c>
      <c r="AH44" s="49">
        <v>10</v>
      </c>
      <c r="AI44" s="49" t="s">
        <v>73</v>
      </c>
      <c r="AJ44" s="48">
        <v>130</v>
      </c>
      <c r="AK44" s="48">
        <v>52</v>
      </c>
      <c r="AL44" s="48">
        <v>5</v>
      </c>
      <c r="AM44" s="49"/>
      <c r="AN44" s="49"/>
      <c r="AO44" s="49"/>
      <c r="AP44" s="49"/>
      <c r="AQ44" s="49"/>
      <c r="AR44" s="48" t="s">
        <v>165</v>
      </c>
      <c r="AS44" s="48" t="s">
        <v>340</v>
      </c>
      <c r="AT44" s="48"/>
      <c r="AU44" s="48" t="s">
        <v>166</v>
      </c>
      <c r="AV44" s="48" t="s">
        <v>335</v>
      </c>
      <c r="AW44" s="48"/>
      <c r="AX44" s="49" t="s">
        <v>165</v>
      </c>
      <c r="AY44" s="49"/>
      <c r="AZ44" s="48" t="s">
        <v>165</v>
      </c>
      <c r="BA44" s="48"/>
      <c r="BB44" s="49" t="s">
        <v>165</v>
      </c>
      <c r="BC44" s="49"/>
      <c r="BD44" s="48" t="s">
        <v>166</v>
      </c>
      <c r="BE44" s="183" t="s">
        <v>165</v>
      </c>
      <c r="BF44" s="163"/>
    </row>
    <row r="45" spans="1:58" x14ac:dyDescent="0.35">
      <c r="A45" s="370"/>
      <c r="B45" s="389"/>
      <c r="C45" s="390"/>
      <c r="D45" s="391"/>
      <c r="E45" s="390"/>
      <c r="F45" s="391"/>
      <c r="G45" s="48">
        <v>5</v>
      </c>
      <c r="H45" s="48" t="s">
        <v>122</v>
      </c>
      <c r="I45" s="48"/>
      <c r="J45" s="182" t="s">
        <v>166</v>
      </c>
      <c r="K45" s="49"/>
      <c r="L45" s="49" t="s">
        <v>166</v>
      </c>
      <c r="M45" s="49" t="s">
        <v>333</v>
      </c>
      <c r="N45" s="48" t="s">
        <v>166</v>
      </c>
      <c r="O45" s="48" t="s">
        <v>336</v>
      </c>
      <c r="P45" s="48" t="s">
        <v>165</v>
      </c>
      <c r="Q45" s="48"/>
      <c r="R45" s="48" t="s">
        <v>165</v>
      </c>
      <c r="S45" s="48" t="s">
        <v>165</v>
      </c>
      <c r="T45" s="48"/>
      <c r="U45" s="49"/>
      <c r="V45" s="49"/>
      <c r="W45" s="49"/>
      <c r="X45" s="49"/>
      <c r="Y45" s="49"/>
      <c r="Z45" s="48"/>
      <c r="AA45" s="48"/>
      <c r="AB45" s="49"/>
      <c r="AC45" s="49"/>
      <c r="AD45" s="49"/>
      <c r="AE45" s="49"/>
      <c r="AF45" s="49"/>
      <c r="AG45" s="49"/>
      <c r="AH45" s="49"/>
      <c r="AI45" s="49"/>
      <c r="AJ45" s="48"/>
      <c r="AK45" s="48"/>
      <c r="AL45" s="48"/>
      <c r="AM45" s="49"/>
      <c r="AN45" s="49"/>
      <c r="AO45" s="49"/>
      <c r="AP45" s="49"/>
      <c r="AQ45" s="49"/>
      <c r="AR45" s="48"/>
      <c r="AS45" s="48"/>
      <c r="AT45" s="48"/>
      <c r="AU45" s="48"/>
      <c r="AV45" s="48"/>
      <c r="AW45" s="48"/>
      <c r="AX45" s="49"/>
      <c r="AY45" s="49"/>
      <c r="AZ45" s="48"/>
      <c r="BA45" s="48"/>
      <c r="BB45" s="49"/>
      <c r="BC45" s="49"/>
      <c r="BD45" s="48"/>
      <c r="BE45" s="183"/>
      <c r="BF45" s="163"/>
    </row>
    <row r="46" spans="1:58" x14ac:dyDescent="0.35">
      <c r="A46" s="370"/>
      <c r="B46" s="389"/>
      <c r="C46" s="390"/>
      <c r="D46" s="391"/>
      <c r="E46" s="390"/>
      <c r="F46" s="391"/>
      <c r="G46" s="48"/>
      <c r="H46" s="48"/>
      <c r="I46" s="48"/>
      <c r="J46" s="182"/>
      <c r="K46" s="49"/>
      <c r="L46" s="49"/>
      <c r="M46" s="49"/>
      <c r="N46" s="48"/>
      <c r="O46" s="48"/>
      <c r="P46" s="48"/>
      <c r="Q46" s="48"/>
      <c r="R46" s="48"/>
      <c r="S46" s="48"/>
      <c r="T46" s="48"/>
      <c r="U46" s="49"/>
      <c r="V46" s="49"/>
      <c r="W46" s="49"/>
      <c r="X46" s="49"/>
      <c r="Y46" s="49"/>
      <c r="Z46" s="48"/>
      <c r="AA46" s="48"/>
      <c r="AB46" s="49"/>
      <c r="AC46" s="49"/>
      <c r="AD46" s="49"/>
      <c r="AE46" s="49"/>
      <c r="AF46" s="49"/>
      <c r="AG46" s="49"/>
      <c r="AH46" s="49"/>
      <c r="AI46" s="49"/>
      <c r="AJ46" s="48"/>
      <c r="AK46" s="48"/>
      <c r="AL46" s="48"/>
      <c r="AM46" s="49"/>
      <c r="AN46" s="49"/>
      <c r="AO46" s="49"/>
      <c r="AP46" s="49"/>
      <c r="AQ46" s="49"/>
      <c r="AR46" s="48"/>
      <c r="AS46" s="48"/>
      <c r="AT46" s="48"/>
      <c r="AU46" s="48"/>
      <c r="AV46" s="48"/>
      <c r="AW46" s="48"/>
      <c r="AX46" s="49"/>
      <c r="AY46" s="49"/>
      <c r="AZ46" s="48"/>
      <c r="BA46" s="48"/>
      <c r="BB46" s="49"/>
      <c r="BC46" s="49"/>
      <c r="BD46" s="48"/>
      <c r="BE46" s="183"/>
      <c r="BF46" s="163"/>
    </row>
    <row r="47" spans="1:58" s="52" customFormat="1" x14ac:dyDescent="0.35">
      <c r="A47" s="369" t="s">
        <v>274</v>
      </c>
      <c r="B47" s="398" t="s">
        <v>277</v>
      </c>
      <c r="C47" s="392"/>
      <c r="D47" s="393"/>
      <c r="E47" s="392" t="s">
        <v>285</v>
      </c>
      <c r="F47" s="393"/>
      <c r="G47" s="50">
        <v>6</v>
      </c>
      <c r="H47" s="50" t="s">
        <v>208</v>
      </c>
      <c r="I47" s="50"/>
      <c r="J47" s="184" t="s">
        <v>165</v>
      </c>
      <c r="K47" s="50" t="s">
        <v>338</v>
      </c>
      <c r="L47" s="50" t="s">
        <v>166</v>
      </c>
      <c r="M47" s="50" t="s">
        <v>333</v>
      </c>
      <c r="N47" s="50" t="s">
        <v>166</v>
      </c>
      <c r="O47" s="50" t="s">
        <v>336</v>
      </c>
      <c r="P47" s="50" t="s">
        <v>166</v>
      </c>
      <c r="Q47" s="50" t="s">
        <v>346</v>
      </c>
      <c r="R47" s="50" t="s">
        <v>165</v>
      </c>
      <c r="S47" s="50" t="s">
        <v>166</v>
      </c>
      <c r="T47" s="50" t="s">
        <v>347</v>
      </c>
      <c r="U47" s="50" t="s">
        <v>165</v>
      </c>
      <c r="V47" s="50" t="s">
        <v>165</v>
      </c>
      <c r="W47" s="50"/>
      <c r="X47" s="50" t="s">
        <v>165</v>
      </c>
      <c r="Y47" s="50"/>
      <c r="Z47" s="50" t="s">
        <v>166</v>
      </c>
      <c r="AA47" s="50" t="s">
        <v>202</v>
      </c>
      <c r="AB47" s="50">
        <v>15.1</v>
      </c>
      <c r="AC47" s="50" t="s">
        <v>166</v>
      </c>
      <c r="AD47" s="50" t="s">
        <v>337</v>
      </c>
      <c r="AE47" s="50" t="s">
        <v>165</v>
      </c>
      <c r="AF47" s="50">
        <v>61</v>
      </c>
      <c r="AG47" s="50" t="s">
        <v>166</v>
      </c>
      <c r="AH47" s="50"/>
      <c r="AI47" s="50"/>
      <c r="AJ47" s="50"/>
      <c r="AK47" s="50"/>
      <c r="AL47" s="50"/>
      <c r="AM47" s="50" t="s">
        <v>165</v>
      </c>
      <c r="AN47" s="50"/>
      <c r="AO47" s="50" t="s">
        <v>165</v>
      </c>
      <c r="AP47" s="50"/>
      <c r="AQ47" s="50" t="s">
        <v>165</v>
      </c>
      <c r="AR47" s="50" t="s">
        <v>166</v>
      </c>
      <c r="AS47" s="50"/>
      <c r="AT47" s="50">
        <v>662</v>
      </c>
      <c r="AU47" s="50" t="s">
        <v>166</v>
      </c>
      <c r="AV47" s="50" t="s">
        <v>335</v>
      </c>
      <c r="AW47" s="50"/>
      <c r="AX47" s="50" t="s">
        <v>165</v>
      </c>
      <c r="AY47" s="50"/>
      <c r="AZ47" s="50" t="s">
        <v>165</v>
      </c>
      <c r="BA47" s="50"/>
      <c r="BB47" s="50" t="s">
        <v>165</v>
      </c>
      <c r="BC47" s="50"/>
      <c r="BD47" s="50" t="s">
        <v>166</v>
      </c>
      <c r="BE47" s="185" t="s">
        <v>165</v>
      </c>
      <c r="BF47" s="186"/>
    </row>
    <row r="48" spans="1:58" s="52" customFormat="1" x14ac:dyDescent="0.35">
      <c r="A48" s="369"/>
      <c r="B48" s="399"/>
      <c r="C48" s="394"/>
      <c r="D48" s="395"/>
      <c r="E48" s="394"/>
      <c r="F48" s="395"/>
      <c r="G48" s="50">
        <v>5</v>
      </c>
      <c r="H48" s="50" t="s">
        <v>207</v>
      </c>
      <c r="I48" s="50"/>
      <c r="J48" s="184" t="s">
        <v>165</v>
      </c>
      <c r="K48" s="50" t="s">
        <v>338</v>
      </c>
      <c r="L48" s="50" t="s">
        <v>166</v>
      </c>
      <c r="M48" s="50" t="s">
        <v>333</v>
      </c>
      <c r="N48" s="50" t="s">
        <v>166</v>
      </c>
      <c r="O48" s="50" t="s">
        <v>336</v>
      </c>
      <c r="P48" s="50" t="s">
        <v>166</v>
      </c>
      <c r="Q48" s="50" t="s">
        <v>346</v>
      </c>
      <c r="R48" s="50" t="s">
        <v>165</v>
      </c>
      <c r="S48" s="50" t="s">
        <v>166</v>
      </c>
      <c r="T48" s="50" t="s">
        <v>347</v>
      </c>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185"/>
      <c r="BF48" s="186"/>
    </row>
    <row r="49" spans="1:58" s="52" customFormat="1" x14ac:dyDescent="0.35">
      <c r="A49" s="369"/>
      <c r="B49" s="399"/>
      <c r="C49" s="394"/>
      <c r="D49" s="395"/>
      <c r="E49" s="394"/>
      <c r="F49" s="395"/>
      <c r="G49" s="50"/>
      <c r="H49" s="50"/>
      <c r="I49" s="50"/>
      <c r="J49" s="184"/>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185"/>
      <c r="BF49" s="186"/>
    </row>
    <row r="50" spans="1:58" x14ac:dyDescent="0.35">
      <c r="A50" s="370" t="s">
        <v>274</v>
      </c>
      <c r="B50" s="401" t="s">
        <v>277</v>
      </c>
      <c r="C50" s="402"/>
      <c r="D50" s="403"/>
      <c r="E50" s="402" t="s">
        <v>287</v>
      </c>
      <c r="F50" s="403"/>
      <c r="G50" s="48">
        <v>6</v>
      </c>
      <c r="H50" s="48" t="s">
        <v>10</v>
      </c>
      <c r="I50" s="48" t="s">
        <v>348</v>
      </c>
      <c r="J50" s="182" t="s">
        <v>166</v>
      </c>
      <c r="K50" s="49"/>
      <c r="L50" s="49" t="s">
        <v>165</v>
      </c>
      <c r="M50" s="49"/>
      <c r="N50" s="48" t="s">
        <v>165</v>
      </c>
      <c r="O50" s="48"/>
      <c r="P50" s="48" t="s">
        <v>165</v>
      </c>
      <c r="Q50" s="48"/>
      <c r="R50" s="48" t="s">
        <v>166</v>
      </c>
      <c r="S50" s="48" t="s">
        <v>165</v>
      </c>
      <c r="T50" s="48"/>
      <c r="U50" s="49" t="s">
        <v>165</v>
      </c>
      <c r="V50" s="49" t="s">
        <v>165</v>
      </c>
      <c r="W50" s="49"/>
      <c r="X50" s="49" t="s">
        <v>165</v>
      </c>
      <c r="Y50" s="49"/>
      <c r="Z50" s="48" t="s">
        <v>166</v>
      </c>
      <c r="AA50" s="48" t="s">
        <v>202</v>
      </c>
      <c r="AB50" s="49">
        <v>15</v>
      </c>
      <c r="AC50" s="49" t="s">
        <v>166</v>
      </c>
      <c r="AD50" s="49" t="s">
        <v>337</v>
      </c>
      <c r="AE50" s="49" t="s">
        <v>165</v>
      </c>
      <c r="AF50" s="49">
        <v>65</v>
      </c>
      <c r="AG50" s="49" t="s">
        <v>166</v>
      </c>
      <c r="AH50" s="49"/>
      <c r="AI50" s="49"/>
      <c r="AJ50" s="48"/>
      <c r="AK50" s="48"/>
      <c r="AL50" s="48"/>
      <c r="AM50" s="49" t="s">
        <v>165</v>
      </c>
      <c r="AN50" s="49"/>
      <c r="AO50" s="49" t="s">
        <v>165</v>
      </c>
      <c r="AP50" s="49"/>
      <c r="AQ50" s="49" t="s">
        <v>165</v>
      </c>
      <c r="AR50" s="48"/>
      <c r="AS50" s="48"/>
      <c r="AT50" s="48"/>
      <c r="AU50" s="48" t="s">
        <v>166</v>
      </c>
      <c r="AV50" s="48" t="s">
        <v>335</v>
      </c>
      <c r="AW50" s="48"/>
      <c r="AX50" s="49" t="s">
        <v>165</v>
      </c>
      <c r="AY50" s="49"/>
      <c r="AZ50" s="48" t="s">
        <v>165</v>
      </c>
      <c r="BA50" s="48"/>
      <c r="BB50" s="49" t="s">
        <v>165</v>
      </c>
      <c r="BC50" s="49"/>
      <c r="BD50" s="48" t="s">
        <v>166</v>
      </c>
      <c r="BE50" s="183" t="s">
        <v>165</v>
      </c>
      <c r="BF50" s="163"/>
    </row>
    <row r="51" spans="1:58" x14ac:dyDescent="0.35">
      <c r="A51" s="370"/>
      <c r="B51" s="389"/>
      <c r="C51" s="390"/>
      <c r="D51" s="391"/>
      <c r="E51" s="390"/>
      <c r="F51" s="391"/>
      <c r="G51" s="48">
        <v>5</v>
      </c>
      <c r="H51" s="48" t="s">
        <v>10</v>
      </c>
      <c r="I51" s="48" t="s">
        <v>348</v>
      </c>
      <c r="J51" s="182" t="s">
        <v>166</v>
      </c>
      <c r="K51" s="49"/>
      <c r="L51" s="49" t="s">
        <v>165</v>
      </c>
      <c r="M51" s="49"/>
      <c r="N51" s="48" t="s">
        <v>165</v>
      </c>
      <c r="O51" s="48"/>
      <c r="P51" s="48" t="s">
        <v>165</v>
      </c>
      <c r="Q51" s="48"/>
      <c r="R51" s="48" t="s">
        <v>166</v>
      </c>
      <c r="S51" s="48" t="s">
        <v>165</v>
      </c>
      <c r="T51" s="48"/>
      <c r="U51" s="49"/>
      <c r="V51" s="49"/>
      <c r="W51" s="49"/>
      <c r="X51" s="49"/>
      <c r="Y51" s="49"/>
      <c r="Z51" s="48"/>
      <c r="AA51" s="48"/>
      <c r="AB51" s="49"/>
      <c r="AC51" s="49"/>
      <c r="AD51" s="49"/>
      <c r="AE51" s="49"/>
      <c r="AF51" s="49"/>
      <c r="AG51" s="49"/>
      <c r="AH51" s="49"/>
      <c r="AI51" s="49"/>
      <c r="AJ51" s="48"/>
      <c r="AK51" s="48"/>
      <c r="AL51" s="48"/>
      <c r="AM51" s="49"/>
      <c r="AN51" s="49"/>
      <c r="AO51" s="49"/>
      <c r="AP51" s="49"/>
      <c r="AQ51" s="49"/>
      <c r="AR51" s="48" t="s">
        <v>166</v>
      </c>
      <c r="AS51" s="48"/>
      <c r="AT51" s="48">
        <v>630</v>
      </c>
      <c r="AU51" s="48"/>
      <c r="AV51" s="48"/>
      <c r="AW51" s="48"/>
      <c r="AX51" s="49"/>
      <c r="AY51" s="49"/>
      <c r="AZ51" s="48"/>
      <c r="BA51" s="48"/>
      <c r="BB51" s="49"/>
      <c r="BC51" s="49"/>
      <c r="BD51" s="48"/>
      <c r="BE51" s="183"/>
      <c r="BF51" s="163"/>
    </row>
    <row r="52" spans="1:58" x14ac:dyDescent="0.35">
      <c r="A52" s="370"/>
      <c r="B52" s="389"/>
      <c r="C52" s="390"/>
      <c r="D52" s="391"/>
      <c r="E52" s="390"/>
      <c r="F52" s="391"/>
      <c r="G52" s="48"/>
      <c r="H52" s="48"/>
      <c r="I52" s="48"/>
      <c r="J52" s="182"/>
      <c r="K52" s="49"/>
      <c r="L52" s="49"/>
      <c r="M52" s="49"/>
      <c r="N52" s="48"/>
      <c r="O52" s="48"/>
      <c r="P52" s="48"/>
      <c r="Q52" s="48"/>
      <c r="R52" s="48"/>
      <c r="S52" s="48"/>
      <c r="T52" s="48"/>
      <c r="U52" s="49"/>
      <c r="V52" s="49"/>
      <c r="W52" s="49"/>
      <c r="X52" s="49"/>
      <c r="Y52" s="49"/>
      <c r="Z52" s="48"/>
      <c r="AA52" s="48"/>
      <c r="AB52" s="49"/>
      <c r="AC52" s="49"/>
      <c r="AD52" s="49"/>
      <c r="AE52" s="49"/>
      <c r="AF52" s="49"/>
      <c r="AG52" s="49"/>
      <c r="AH52" s="49"/>
      <c r="AI52" s="49"/>
      <c r="AJ52" s="48"/>
      <c r="AK52" s="48"/>
      <c r="AL52" s="48"/>
      <c r="AM52" s="49"/>
      <c r="AN52" s="49"/>
      <c r="AO52" s="49"/>
      <c r="AP52" s="49"/>
      <c r="AQ52" s="49"/>
      <c r="AR52" s="48"/>
      <c r="AS52" s="48"/>
      <c r="AT52" s="48"/>
      <c r="AU52" s="48"/>
      <c r="AV52" s="48"/>
      <c r="AW52" s="48"/>
      <c r="AX52" s="49"/>
      <c r="AY52" s="49"/>
      <c r="AZ52" s="48"/>
      <c r="BA52" s="48"/>
      <c r="BB52" s="49"/>
      <c r="BC52" s="49"/>
      <c r="BD52" s="48"/>
      <c r="BE52" s="183"/>
      <c r="BF52" s="163"/>
    </row>
    <row r="53" spans="1:58" s="52" customFormat="1" x14ac:dyDescent="0.35">
      <c r="A53" s="369" t="s">
        <v>274</v>
      </c>
      <c r="B53" s="398" t="s">
        <v>277</v>
      </c>
      <c r="C53" s="392"/>
      <c r="D53" s="393"/>
      <c r="E53" s="392" t="s">
        <v>291</v>
      </c>
      <c r="F53" s="393"/>
      <c r="G53" s="50">
        <v>6</v>
      </c>
      <c r="H53" s="50" t="s">
        <v>207</v>
      </c>
      <c r="I53" s="50"/>
      <c r="J53" s="184" t="s">
        <v>165</v>
      </c>
      <c r="K53" s="50" t="s">
        <v>338</v>
      </c>
      <c r="L53" s="50" t="s">
        <v>166</v>
      </c>
      <c r="M53" s="50" t="s">
        <v>339</v>
      </c>
      <c r="N53" s="50" t="s">
        <v>166</v>
      </c>
      <c r="O53" s="50" t="s">
        <v>336</v>
      </c>
      <c r="P53" s="50" t="s">
        <v>165</v>
      </c>
      <c r="Q53" s="50"/>
      <c r="R53" s="50" t="s">
        <v>165</v>
      </c>
      <c r="S53" s="50" t="s">
        <v>165</v>
      </c>
      <c r="T53" s="50"/>
      <c r="U53" s="50" t="s">
        <v>165</v>
      </c>
      <c r="V53" s="50" t="s">
        <v>165</v>
      </c>
      <c r="W53" s="50"/>
      <c r="X53" s="50" t="s">
        <v>165</v>
      </c>
      <c r="Y53" s="50"/>
      <c r="Z53" s="50" t="s">
        <v>166</v>
      </c>
      <c r="AA53" s="50" t="s">
        <v>202</v>
      </c>
      <c r="AB53" s="50">
        <v>15</v>
      </c>
      <c r="AC53" s="50" t="s">
        <v>166</v>
      </c>
      <c r="AD53" s="50" t="s">
        <v>337</v>
      </c>
      <c r="AE53" s="50" t="s">
        <v>165</v>
      </c>
      <c r="AF53" s="50">
        <v>57</v>
      </c>
      <c r="AG53" s="50" t="s">
        <v>166</v>
      </c>
      <c r="AH53" s="50"/>
      <c r="AI53" s="50"/>
      <c r="AJ53" s="50"/>
      <c r="AK53" s="50"/>
      <c r="AL53" s="50"/>
      <c r="AM53" s="50"/>
      <c r="AN53" s="50"/>
      <c r="AO53" s="50"/>
      <c r="AP53" s="50"/>
      <c r="AQ53" s="50"/>
      <c r="AR53" s="50" t="s">
        <v>165</v>
      </c>
      <c r="AS53" s="50" t="s">
        <v>340</v>
      </c>
      <c r="AT53" s="50"/>
      <c r="AU53" s="50" t="s">
        <v>166</v>
      </c>
      <c r="AV53" s="50" t="s">
        <v>335</v>
      </c>
      <c r="AW53" s="50"/>
      <c r="AX53" s="50" t="s">
        <v>165</v>
      </c>
      <c r="AY53" s="50"/>
      <c r="AZ53" s="50" t="s">
        <v>165</v>
      </c>
      <c r="BA53" s="50"/>
      <c r="BB53" s="50" t="s">
        <v>165</v>
      </c>
      <c r="BC53" s="50"/>
      <c r="BD53" s="50" t="s">
        <v>166</v>
      </c>
      <c r="BE53" s="185" t="s">
        <v>166</v>
      </c>
      <c r="BF53" s="186"/>
    </row>
    <row r="54" spans="1:58" s="52" customFormat="1" x14ac:dyDescent="0.35">
      <c r="A54" s="369"/>
      <c r="B54" s="399"/>
      <c r="C54" s="394"/>
      <c r="D54" s="395"/>
      <c r="E54" s="394"/>
      <c r="F54" s="395"/>
      <c r="G54" s="50">
        <v>5</v>
      </c>
      <c r="H54" s="50" t="s">
        <v>207</v>
      </c>
      <c r="I54" s="50"/>
      <c r="J54" s="184" t="s">
        <v>165</v>
      </c>
      <c r="K54" s="50" t="s">
        <v>338</v>
      </c>
      <c r="L54" s="50" t="s">
        <v>166</v>
      </c>
      <c r="M54" s="50" t="s">
        <v>339</v>
      </c>
      <c r="N54" s="50" t="s">
        <v>166</v>
      </c>
      <c r="O54" s="50" t="s">
        <v>336</v>
      </c>
      <c r="P54" s="50" t="s">
        <v>165</v>
      </c>
      <c r="Q54" s="50"/>
      <c r="R54" s="50" t="s">
        <v>165</v>
      </c>
      <c r="S54" s="50" t="s">
        <v>165</v>
      </c>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185"/>
      <c r="BF54" s="186"/>
    </row>
    <row r="55" spans="1:58" s="52" customFormat="1" ht="15" thickBot="1" x14ac:dyDescent="0.4">
      <c r="A55" s="375"/>
      <c r="B55" s="400"/>
      <c r="C55" s="396"/>
      <c r="D55" s="397"/>
      <c r="E55" s="396"/>
      <c r="F55" s="397"/>
      <c r="G55" s="58"/>
      <c r="H55" s="58"/>
      <c r="I55" s="58"/>
      <c r="J55" s="187"/>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188"/>
      <c r="BF55" s="189"/>
    </row>
    <row r="56" spans="1:58" x14ac:dyDescent="0.35">
      <c r="A56" s="376" t="s">
        <v>275</v>
      </c>
      <c r="B56" s="389" t="s">
        <v>350</v>
      </c>
      <c r="C56" s="390"/>
      <c r="D56" s="391"/>
      <c r="E56" s="390" t="s">
        <v>354</v>
      </c>
      <c r="F56" s="391"/>
      <c r="G56" s="48">
        <v>4</v>
      </c>
      <c r="H56" s="48" t="s">
        <v>204</v>
      </c>
      <c r="I56" s="48"/>
      <c r="J56" s="182" t="s">
        <v>165</v>
      </c>
      <c r="K56" s="49" t="s">
        <v>386</v>
      </c>
      <c r="L56" s="49" t="s">
        <v>166</v>
      </c>
      <c r="M56" s="49" t="s">
        <v>387</v>
      </c>
      <c r="N56" s="48" t="s">
        <v>166</v>
      </c>
      <c r="O56" s="48" t="s">
        <v>388</v>
      </c>
      <c r="P56" s="48" t="s">
        <v>166</v>
      </c>
      <c r="Q56" s="48" t="s">
        <v>389</v>
      </c>
      <c r="R56" s="48" t="s">
        <v>165</v>
      </c>
      <c r="S56" s="48" t="s">
        <v>165</v>
      </c>
      <c r="T56" s="48"/>
      <c r="U56" s="49" t="s">
        <v>165</v>
      </c>
      <c r="V56" s="49" t="s">
        <v>166</v>
      </c>
      <c r="W56" s="49" t="s">
        <v>390</v>
      </c>
      <c r="X56" s="49" t="s">
        <v>165</v>
      </c>
      <c r="Y56" s="49" t="s">
        <v>391</v>
      </c>
      <c r="Z56" s="48" t="s">
        <v>166</v>
      </c>
      <c r="AA56" s="48" t="s">
        <v>202</v>
      </c>
      <c r="AB56" s="49">
        <v>10</v>
      </c>
      <c r="AC56" s="49" t="s">
        <v>166</v>
      </c>
      <c r="AD56" s="49" t="s">
        <v>392</v>
      </c>
      <c r="AE56" s="49" t="s">
        <v>165</v>
      </c>
      <c r="AF56" s="49">
        <v>70</v>
      </c>
      <c r="AG56" s="49" t="s">
        <v>166</v>
      </c>
      <c r="AH56" s="49"/>
      <c r="AI56" s="49"/>
      <c r="AJ56" s="48"/>
      <c r="AK56" s="48"/>
      <c r="AL56" s="48"/>
      <c r="AM56" s="49"/>
      <c r="AN56" s="49" t="s">
        <v>326</v>
      </c>
      <c r="AO56" s="49" t="s">
        <v>326</v>
      </c>
      <c r="AP56" s="49" t="s">
        <v>326</v>
      </c>
      <c r="AQ56" s="49" t="s">
        <v>326</v>
      </c>
      <c r="AR56" s="48" t="s">
        <v>165</v>
      </c>
      <c r="AS56" s="48" t="s">
        <v>393</v>
      </c>
      <c r="AT56" s="48"/>
      <c r="AU56" s="48" t="s">
        <v>166</v>
      </c>
      <c r="AV56" s="48" t="s">
        <v>394</v>
      </c>
      <c r="AW56" s="48" t="s">
        <v>326</v>
      </c>
      <c r="AX56" s="49" t="s">
        <v>165</v>
      </c>
      <c r="AY56" s="49" t="s">
        <v>326</v>
      </c>
      <c r="AZ56" s="48" t="s">
        <v>165</v>
      </c>
      <c r="BA56" s="48" t="s">
        <v>326</v>
      </c>
      <c r="BB56" s="49" t="s">
        <v>165</v>
      </c>
      <c r="BC56" s="49" t="s">
        <v>326</v>
      </c>
      <c r="BD56" s="48" t="s">
        <v>165</v>
      </c>
      <c r="BE56" s="183" t="s">
        <v>326</v>
      </c>
      <c r="BF56" s="190"/>
    </row>
    <row r="57" spans="1:58" x14ac:dyDescent="0.35">
      <c r="A57" s="370"/>
      <c r="B57" s="389"/>
      <c r="C57" s="390"/>
      <c r="D57" s="391"/>
      <c r="E57" s="390"/>
      <c r="F57" s="391"/>
      <c r="G57" s="48"/>
      <c r="H57" s="48"/>
      <c r="I57" s="48"/>
      <c r="J57" s="182"/>
      <c r="K57" s="49"/>
      <c r="L57" s="49"/>
      <c r="M57" s="49"/>
      <c r="N57" s="48"/>
      <c r="O57" s="48"/>
      <c r="P57" s="48"/>
      <c r="Q57" s="48"/>
      <c r="R57" s="48"/>
      <c r="S57" s="48"/>
      <c r="T57" s="48"/>
      <c r="U57" s="49"/>
      <c r="V57" s="49"/>
      <c r="W57" s="49"/>
      <c r="X57" s="49"/>
      <c r="Y57" s="49"/>
      <c r="Z57" s="48"/>
      <c r="AA57" s="48"/>
      <c r="AB57" s="49"/>
      <c r="AC57" s="49"/>
      <c r="AD57" s="49"/>
      <c r="AE57" s="49"/>
      <c r="AF57" s="49"/>
      <c r="AG57" s="49"/>
      <c r="AH57" s="49"/>
      <c r="AI57" s="49"/>
      <c r="AJ57" s="48"/>
      <c r="AK57" s="48"/>
      <c r="AL57" s="48"/>
      <c r="AM57" s="49"/>
      <c r="AN57" s="49"/>
      <c r="AO57" s="49"/>
      <c r="AP57" s="49"/>
      <c r="AQ57" s="49"/>
      <c r="AR57" s="48"/>
      <c r="AS57" s="48"/>
      <c r="AT57" s="48"/>
      <c r="AU57" s="48"/>
      <c r="AV57" s="48"/>
      <c r="AW57" s="48"/>
      <c r="AX57" s="49"/>
      <c r="AY57" s="49"/>
      <c r="AZ57" s="48"/>
      <c r="BA57" s="48"/>
      <c r="BB57" s="49"/>
      <c r="BC57" s="49"/>
      <c r="BD57" s="48"/>
      <c r="BE57" s="183"/>
      <c r="BF57" s="163"/>
    </row>
    <row r="58" spans="1:58" x14ac:dyDescent="0.35">
      <c r="A58" s="370"/>
      <c r="B58" s="389"/>
      <c r="C58" s="390"/>
      <c r="D58" s="391"/>
      <c r="E58" s="390"/>
      <c r="F58" s="391"/>
      <c r="G58" s="48"/>
      <c r="H58" s="48"/>
      <c r="I58" s="48"/>
      <c r="J58" s="182"/>
      <c r="K58" s="49"/>
      <c r="L58" s="49"/>
      <c r="M58" s="49"/>
      <c r="N58" s="48"/>
      <c r="O58" s="48"/>
      <c r="P58" s="48"/>
      <c r="Q58" s="48"/>
      <c r="R58" s="48"/>
      <c r="S58" s="48"/>
      <c r="T58" s="48"/>
      <c r="U58" s="49"/>
      <c r="V58" s="49"/>
      <c r="W58" s="49"/>
      <c r="X58" s="49"/>
      <c r="Y58" s="49"/>
      <c r="Z58" s="48"/>
      <c r="AA58" s="48"/>
      <c r="AB58" s="49"/>
      <c r="AC58" s="49"/>
      <c r="AD58" s="49"/>
      <c r="AE58" s="49"/>
      <c r="AF58" s="49"/>
      <c r="AG58" s="49"/>
      <c r="AH58" s="49"/>
      <c r="AI58" s="49"/>
      <c r="AJ58" s="48"/>
      <c r="AK58" s="48"/>
      <c r="AL58" s="48"/>
      <c r="AM58" s="49"/>
      <c r="AN58" s="49"/>
      <c r="AO58" s="49"/>
      <c r="AP58" s="49"/>
      <c r="AQ58" s="49"/>
      <c r="AR58" s="48"/>
      <c r="AS58" s="48"/>
      <c r="AT58" s="48"/>
      <c r="AU58" s="48"/>
      <c r="AV58" s="48"/>
      <c r="AW58" s="48"/>
      <c r="AX58" s="49"/>
      <c r="AY58" s="49"/>
      <c r="AZ58" s="48"/>
      <c r="BA58" s="48"/>
      <c r="BB58" s="49"/>
      <c r="BC58" s="49"/>
      <c r="BD58" s="48"/>
      <c r="BE58" s="183"/>
      <c r="BF58" s="163"/>
    </row>
    <row r="59" spans="1:58" s="52" customFormat="1" x14ac:dyDescent="0.35">
      <c r="A59" s="369" t="s">
        <v>275</v>
      </c>
      <c r="B59" s="369" t="s">
        <v>351</v>
      </c>
      <c r="C59" s="369"/>
      <c r="D59" s="369"/>
      <c r="E59" s="369" t="s">
        <v>355</v>
      </c>
      <c r="F59" s="369"/>
      <c r="G59" s="50">
        <v>6</v>
      </c>
      <c r="H59" s="50" t="s">
        <v>204</v>
      </c>
      <c r="I59" s="50"/>
      <c r="J59" s="184" t="s">
        <v>165</v>
      </c>
      <c r="K59" s="50" t="s">
        <v>386</v>
      </c>
      <c r="L59" s="50" t="s">
        <v>166</v>
      </c>
      <c r="M59" s="50" t="s">
        <v>395</v>
      </c>
      <c r="N59" s="50" t="s">
        <v>166</v>
      </c>
      <c r="O59" s="50" t="s">
        <v>396</v>
      </c>
      <c r="P59" s="50" t="s">
        <v>166</v>
      </c>
      <c r="Q59" s="50" t="s">
        <v>397</v>
      </c>
      <c r="R59" s="50" t="s">
        <v>165</v>
      </c>
      <c r="S59" s="50" t="s">
        <v>165</v>
      </c>
      <c r="T59" s="50"/>
      <c r="U59" s="50" t="s">
        <v>166</v>
      </c>
      <c r="V59" s="50" t="s">
        <v>165</v>
      </c>
      <c r="W59" s="50" t="s">
        <v>326</v>
      </c>
      <c r="X59" s="50" t="s">
        <v>165</v>
      </c>
      <c r="Y59" s="50" t="s">
        <v>326</v>
      </c>
      <c r="Z59" s="50" t="s">
        <v>166</v>
      </c>
      <c r="AA59" s="50" t="s">
        <v>202</v>
      </c>
      <c r="AB59" s="50">
        <v>16</v>
      </c>
      <c r="AC59" s="50" t="s">
        <v>166</v>
      </c>
      <c r="AD59" s="50" t="s">
        <v>392</v>
      </c>
      <c r="AE59" s="50" t="s">
        <v>165</v>
      </c>
      <c r="AF59" s="50">
        <v>95</v>
      </c>
      <c r="AG59" s="50" t="s">
        <v>166</v>
      </c>
      <c r="AH59" s="50"/>
      <c r="AI59" s="50"/>
      <c r="AJ59" s="50"/>
      <c r="AK59" s="50"/>
      <c r="AL59" s="50"/>
      <c r="AM59" s="50"/>
      <c r="AN59" s="50" t="s">
        <v>326</v>
      </c>
      <c r="AO59" s="50" t="s">
        <v>326</v>
      </c>
      <c r="AP59" s="50" t="s">
        <v>326</v>
      </c>
      <c r="AQ59" s="50" t="s">
        <v>326</v>
      </c>
      <c r="AR59" s="50"/>
      <c r="AS59" s="50"/>
      <c r="AT59" s="50"/>
      <c r="AU59" s="50" t="s">
        <v>166</v>
      </c>
      <c r="AV59" s="50" t="s">
        <v>394</v>
      </c>
      <c r="AW59" s="50" t="s">
        <v>326</v>
      </c>
      <c r="AX59" s="50" t="s">
        <v>165</v>
      </c>
      <c r="AY59" s="50" t="s">
        <v>326</v>
      </c>
      <c r="AZ59" s="50" t="s">
        <v>166</v>
      </c>
      <c r="BA59" s="50" t="s">
        <v>394</v>
      </c>
      <c r="BB59" s="50" t="s">
        <v>166</v>
      </c>
      <c r="BC59" s="50" t="s">
        <v>394</v>
      </c>
      <c r="BD59" s="50" t="s">
        <v>166</v>
      </c>
      <c r="BE59" s="185" t="s">
        <v>398</v>
      </c>
      <c r="BF59" s="186"/>
    </row>
    <row r="60" spans="1:58" s="52" customFormat="1" x14ac:dyDescent="0.35">
      <c r="A60" s="369"/>
      <c r="B60" s="369"/>
      <c r="C60" s="369"/>
      <c r="D60" s="369"/>
      <c r="E60" s="369"/>
      <c r="F60" s="369"/>
      <c r="G60" s="50">
        <v>5</v>
      </c>
      <c r="H60" s="50" t="s">
        <v>204</v>
      </c>
      <c r="I60" s="50"/>
      <c r="J60" s="184" t="s">
        <v>165</v>
      </c>
      <c r="K60" s="50" t="s">
        <v>386</v>
      </c>
      <c r="L60" s="50" t="s">
        <v>166</v>
      </c>
      <c r="M60" s="50" t="s">
        <v>395</v>
      </c>
      <c r="N60" s="50" t="s">
        <v>166</v>
      </c>
      <c r="O60" s="50" t="s">
        <v>396</v>
      </c>
      <c r="P60" s="50" t="s">
        <v>166</v>
      </c>
      <c r="Q60" s="50" t="s">
        <v>397</v>
      </c>
      <c r="R60" s="50" t="s">
        <v>165</v>
      </c>
      <c r="S60" s="50" t="s">
        <v>165</v>
      </c>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t="s">
        <v>166</v>
      </c>
      <c r="AS60" s="50"/>
      <c r="AT60" s="50">
        <v>419</v>
      </c>
      <c r="AU60" s="50"/>
      <c r="AV60" s="50"/>
      <c r="AW60" s="50"/>
      <c r="AX60" s="50"/>
      <c r="AY60" s="50"/>
      <c r="AZ60" s="50"/>
      <c r="BA60" s="50"/>
      <c r="BB60" s="50"/>
      <c r="BC60" s="50"/>
      <c r="BD60" s="50"/>
      <c r="BE60" s="185"/>
      <c r="BF60" s="186"/>
    </row>
    <row r="61" spans="1:58" s="52" customFormat="1" x14ac:dyDescent="0.35">
      <c r="A61" s="369"/>
      <c r="B61" s="369"/>
      <c r="C61" s="369"/>
      <c r="D61" s="369"/>
      <c r="E61" s="369"/>
      <c r="F61" s="369"/>
      <c r="G61" s="50"/>
      <c r="H61" s="50"/>
      <c r="I61" s="50"/>
      <c r="J61" s="184"/>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185"/>
      <c r="BF61" s="186"/>
    </row>
    <row r="62" spans="1:58" x14ac:dyDescent="0.35">
      <c r="A62" s="370" t="s">
        <v>275</v>
      </c>
      <c r="B62" s="370" t="s">
        <v>321</v>
      </c>
      <c r="C62" s="370"/>
      <c r="D62" s="370"/>
      <c r="E62" s="370" t="s">
        <v>356</v>
      </c>
      <c r="F62" s="370"/>
      <c r="G62" s="48">
        <v>6</v>
      </c>
      <c r="H62" s="48" t="s">
        <v>204</v>
      </c>
      <c r="I62" s="48"/>
      <c r="J62" s="182" t="s">
        <v>165</v>
      </c>
      <c r="K62" s="49" t="s">
        <v>386</v>
      </c>
      <c r="L62" s="49" t="s">
        <v>166</v>
      </c>
      <c r="M62" s="49" t="s">
        <v>395</v>
      </c>
      <c r="N62" s="48" t="s">
        <v>166</v>
      </c>
      <c r="O62" s="48" t="s">
        <v>396</v>
      </c>
      <c r="P62" s="48" t="s">
        <v>166</v>
      </c>
      <c r="Q62" s="48" t="s">
        <v>397</v>
      </c>
      <c r="R62" s="48" t="s">
        <v>165</v>
      </c>
      <c r="S62" s="48" t="s">
        <v>165</v>
      </c>
      <c r="T62" s="48"/>
      <c r="U62" s="49" t="s">
        <v>165</v>
      </c>
      <c r="V62" s="49" t="s">
        <v>165</v>
      </c>
      <c r="W62" s="49" t="s">
        <v>399</v>
      </c>
      <c r="X62" s="49" t="s">
        <v>165</v>
      </c>
      <c r="Y62" s="49" t="s">
        <v>326</v>
      </c>
      <c r="Z62" s="48" t="s">
        <v>166</v>
      </c>
      <c r="AA62" s="48" t="s">
        <v>202</v>
      </c>
      <c r="AB62" s="49">
        <v>14</v>
      </c>
      <c r="AC62" s="49" t="s">
        <v>166</v>
      </c>
      <c r="AD62" s="49" t="s">
        <v>392</v>
      </c>
      <c r="AE62" s="49" t="s">
        <v>165</v>
      </c>
      <c r="AF62" s="49">
        <v>90</v>
      </c>
      <c r="AG62" s="49" t="s">
        <v>166</v>
      </c>
      <c r="AH62" s="49"/>
      <c r="AI62" s="49"/>
      <c r="AJ62" s="48"/>
      <c r="AK62" s="48"/>
      <c r="AL62" s="48"/>
      <c r="AM62" s="49"/>
      <c r="AN62" s="49" t="s">
        <v>326</v>
      </c>
      <c r="AO62" s="49" t="s">
        <v>326</v>
      </c>
      <c r="AP62" s="49" t="s">
        <v>326</v>
      </c>
      <c r="AQ62" s="49" t="s">
        <v>326</v>
      </c>
      <c r="AR62" s="48"/>
      <c r="AS62" s="48"/>
      <c r="AT62" s="48"/>
      <c r="AU62" s="48" t="s">
        <v>166</v>
      </c>
      <c r="AV62" s="48" t="s">
        <v>394</v>
      </c>
      <c r="AW62" s="48" t="s">
        <v>326</v>
      </c>
      <c r="AX62" s="49" t="s">
        <v>165</v>
      </c>
      <c r="AY62" s="49" t="s">
        <v>326</v>
      </c>
      <c r="AZ62" s="48" t="s">
        <v>166</v>
      </c>
      <c r="BA62" s="48" t="s">
        <v>394</v>
      </c>
      <c r="BB62" s="49" t="s">
        <v>166</v>
      </c>
      <c r="BC62" s="49" t="s">
        <v>394</v>
      </c>
      <c r="BD62" s="48" t="s">
        <v>166</v>
      </c>
      <c r="BE62" s="183" t="s">
        <v>398</v>
      </c>
      <c r="BF62" s="163"/>
    </row>
    <row r="63" spans="1:58" x14ac:dyDescent="0.35">
      <c r="A63" s="370"/>
      <c r="B63" s="370"/>
      <c r="C63" s="370"/>
      <c r="D63" s="370"/>
      <c r="E63" s="370"/>
      <c r="F63" s="370"/>
      <c r="G63" s="48">
        <v>5</v>
      </c>
      <c r="H63" s="48" t="s">
        <v>204</v>
      </c>
      <c r="I63" s="48"/>
      <c r="J63" s="182" t="s">
        <v>165</v>
      </c>
      <c r="K63" s="49" t="s">
        <v>386</v>
      </c>
      <c r="L63" s="49" t="s">
        <v>166</v>
      </c>
      <c r="M63" s="49" t="s">
        <v>395</v>
      </c>
      <c r="N63" s="48" t="s">
        <v>166</v>
      </c>
      <c r="O63" s="48" t="s">
        <v>396</v>
      </c>
      <c r="P63" s="48" t="s">
        <v>166</v>
      </c>
      <c r="Q63" s="48" t="s">
        <v>397</v>
      </c>
      <c r="R63" s="48" t="s">
        <v>165</v>
      </c>
      <c r="S63" s="48" t="s">
        <v>165</v>
      </c>
      <c r="T63" s="48"/>
      <c r="U63" s="49"/>
      <c r="V63" s="49"/>
      <c r="W63" s="49"/>
      <c r="X63" s="49"/>
      <c r="Y63" s="49"/>
      <c r="Z63" s="48"/>
      <c r="AA63" s="48"/>
      <c r="AB63" s="49"/>
      <c r="AC63" s="49"/>
      <c r="AD63" s="49"/>
      <c r="AE63" s="49"/>
      <c r="AF63" s="49"/>
      <c r="AG63" s="49"/>
      <c r="AH63" s="49"/>
      <c r="AI63" s="49"/>
      <c r="AJ63" s="48"/>
      <c r="AK63" s="48"/>
      <c r="AL63" s="48"/>
      <c r="AM63" s="49"/>
      <c r="AN63" s="49"/>
      <c r="AO63" s="49"/>
      <c r="AP63" s="49"/>
      <c r="AQ63" s="49"/>
      <c r="AR63" s="48" t="s">
        <v>166</v>
      </c>
      <c r="AS63" s="48"/>
      <c r="AT63" s="48">
        <v>420</v>
      </c>
      <c r="AU63" s="48"/>
      <c r="AV63" s="48"/>
      <c r="AW63" s="48"/>
      <c r="AX63" s="49"/>
      <c r="AY63" s="49"/>
      <c r="AZ63" s="48"/>
      <c r="BA63" s="48"/>
      <c r="BB63" s="49"/>
      <c r="BC63" s="49"/>
      <c r="BD63" s="48"/>
      <c r="BE63" s="183"/>
      <c r="BF63" s="163"/>
    </row>
    <row r="64" spans="1:58" x14ac:dyDescent="0.35">
      <c r="A64" s="370"/>
      <c r="B64" s="370"/>
      <c r="C64" s="370"/>
      <c r="D64" s="370"/>
      <c r="E64" s="370"/>
      <c r="F64" s="370"/>
      <c r="G64" s="48"/>
      <c r="H64" s="48"/>
      <c r="I64" s="48"/>
      <c r="J64" s="182"/>
      <c r="K64" s="49"/>
      <c r="L64" s="49"/>
      <c r="M64" s="49"/>
      <c r="N64" s="48"/>
      <c r="O64" s="48"/>
      <c r="P64" s="48"/>
      <c r="Q64" s="48"/>
      <c r="R64" s="48"/>
      <c r="S64" s="48"/>
      <c r="T64" s="48"/>
      <c r="U64" s="49"/>
      <c r="V64" s="49"/>
      <c r="W64" s="49"/>
      <c r="X64" s="49"/>
      <c r="Y64" s="49"/>
      <c r="Z64" s="48"/>
      <c r="AA64" s="48"/>
      <c r="AB64" s="49"/>
      <c r="AC64" s="49"/>
      <c r="AD64" s="49"/>
      <c r="AE64" s="49"/>
      <c r="AF64" s="49"/>
      <c r="AG64" s="49"/>
      <c r="AH64" s="49"/>
      <c r="AI64" s="49"/>
      <c r="AJ64" s="48"/>
      <c r="AK64" s="48"/>
      <c r="AL64" s="48"/>
      <c r="AM64" s="49"/>
      <c r="AN64" s="49"/>
      <c r="AO64" s="49"/>
      <c r="AP64" s="49"/>
      <c r="AQ64" s="49"/>
      <c r="AR64" s="48"/>
      <c r="AS64" s="48"/>
      <c r="AT64" s="48"/>
      <c r="AU64" s="48"/>
      <c r="AV64" s="48"/>
      <c r="AW64" s="48"/>
      <c r="AX64" s="49"/>
      <c r="AY64" s="49"/>
      <c r="AZ64" s="48"/>
      <c r="BA64" s="48"/>
      <c r="BB64" s="49"/>
      <c r="BC64" s="49"/>
      <c r="BD64" s="48"/>
      <c r="BE64" s="183"/>
      <c r="BF64" s="163"/>
    </row>
    <row r="65" spans="1:58" s="52" customFormat="1" x14ac:dyDescent="0.35">
      <c r="A65" s="369" t="s">
        <v>275</v>
      </c>
      <c r="B65" s="369" t="s">
        <v>352</v>
      </c>
      <c r="C65" s="369"/>
      <c r="D65" s="369"/>
      <c r="E65" s="369" t="s">
        <v>357</v>
      </c>
      <c r="F65" s="369"/>
      <c r="G65" s="50">
        <v>6</v>
      </c>
      <c r="H65" s="50" t="s">
        <v>204</v>
      </c>
      <c r="I65" s="50"/>
      <c r="J65" s="184" t="s">
        <v>165</v>
      </c>
      <c r="K65" s="50" t="s">
        <v>386</v>
      </c>
      <c r="L65" s="50" t="s">
        <v>166</v>
      </c>
      <c r="M65" s="50" t="s">
        <v>400</v>
      </c>
      <c r="N65" s="50" t="s">
        <v>166</v>
      </c>
      <c r="O65" s="50" t="s">
        <v>388</v>
      </c>
      <c r="P65" s="50" t="s">
        <v>166</v>
      </c>
      <c r="Q65" s="50" t="s">
        <v>389</v>
      </c>
      <c r="R65" s="50" t="s">
        <v>165</v>
      </c>
      <c r="S65" s="50" t="s">
        <v>165</v>
      </c>
      <c r="T65" s="50"/>
      <c r="U65" s="50" t="s">
        <v>165</v>
      </c>
      <c r="V65" s="50" t="s">
        <v>165</v>
      </c>
      <c r="W65" s="50" t="s">
        <v>399</v>
      </c>
      <c r="X65" s="50" t="s">
        <v>165</v>
      </c>
      <c r="Y65" s="50" t="s">
        <v>326</v>
      </c>
      <c r="Z65" s="50" t="s">
        <v>166</v>
      </c>
      <c r="AA65" s="50" t="s">
        <v>202</v>
      </c>
      <c r="AB65" s="50">
        <v>15</v>
      </c>
      <c r="AC65" s="50" t="s">
        <v>166</v>
      </c>
      <c r="AD65" s="50" t="s">
        <v>392</v>
      </c>
      <c r="AE65" s="50" t="s">
        <v>165</v>
      </c>
      <c r="AF65" s="50">
        <v>56</v>
      </c>
      <c r="AG65" s="50" t="s">
        <v>166</v>
      </c>
      <c r="AH65" s="50"/>
      <c r="AI65" s="50"/>
      <c r="AJ65" s="50"/>
      <c r="AK65" s="50"/>
      <c r="AL65" s="50"/>
      <c r="AM65" s="50"/>
      <c r="AN65" s="50" t="s">
        <v>326</v>
      </c>
      <c r="AO65" s="50" t="s">
        <v>326</v>
      </c>
      <c r="AP65" s="50" t="s">
        <v>326</v>
      </c>
      <c r="AQ65" s="50" t="s">
        <v>326</v>
      </c>
      <c r="AR65" s="50" t="s">
        <v>166</v>
      </c>
      <c r="AS65" s="50"/>
      <c r="AT65" s="50">
        <v>420</v>
      </c>
      <c r="AU65" s="50" t="s">
        <v>166</v>
      </c>
      <c r="AV65" s="50" t="s">
        <v>394</v>
      </c>
      <c r="AW65" s="50" t="s">
        <v>326</v>
      </c>
      <c r="AX65" s="50" t="s">
        <v>165</v>
      </c>
      <c r="AY65" s="50" t="s">
        <v>326</v>
      </c>
      <c r="AZ65" s="50" t="s">
        <v>166</v>
      </c>
      <c r="BA65" s="50" t="s">
        <v>326</v>
      </c>
      <c r="BB65" s="50" t="s">
        <v>166</v>
      </c>
      <c r="BC65" s="50" t="s">
        <v>326</v>
      </c>
      <c r="BD65" s="50" t="s">
        <v>166</v>
      </c>
      <c r="BE65" s="185" t="s">
        <v>398</v>
      </c>
      <c r="BF65" s="186"/>
    </row>
    <row r="66" spans="1:58" s="52" customFormat="1" x14ac:dyDescent="0.35">
      <c r="A66" s="369"/>
      <c r="B66" s="369"/>
      <c r="C66" s="369"/>
      <c r="D66" s="369"/>
      <c r="E66" s="369"/>
      <c r="F66" s="369"/>
      <c r="G66" s="50">
        <v>5</v>
      </c>
      <c r="H66" s="50" t="s">
        <v>204</v>
      </c>
      <c r="I66" s="50"/>
      <c r="J66" s="184" t="s">
        <v>165</v>
      </c>
      <c r="K66" s="50" t="s">
        <v>386</v>
      </c>
      <c r="L66" s="50" t="s">
        <v>166</v>
      </c>
      <c r="M66" s="50" t="s">
        <v>400</v>
      </c>
      <c r="N66" s="50" t="s">
        <v>166</v>
      </c>
      <c r="O66" s="50" t="s">
        <v>388</v>
      </c>
      <c r="P66" s="50" t="s">
        <v>166</v>
      </c>
      <c r="Q66" s="50" t="s">
        <v>389</v>
      </c>
      <c r="R66" s="50" t="s">
        <v>165</v>
      </c>
      <c r="S66" s="50" t="s">
        <v>165</v>
      </c>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185"/>
      <c r="BF66" s="186"/>
    </row>
    <row r="67" spans="1:58" s="52" customFormat="1" x14ac:dyDescent="0.35">
      <c r="A67" s="369"/>
      <c r="B67" s="369"/>
      <c r="C67" s="369"/>
      <c r="D67" s="369"/>
      <c r="E67" s="369"/>
      <c r="F67" s="369"/>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185"/>
      <c r="BF67" s="186"/>
    </row>
    <row r="68" spans="1:58" x14ac:dyDescent="0.35">
      <c r="A68" s="370" t="s">
        <v>275</v>
      </c>
      <c r="B68" s="370" t="s">
        <v>382</v>
      </c>
      <c r="C68" s="370"/>
      <c r="D68" s="370"/>
      <c r="E68" s="370" t="s">
        <v>364</v>
      </c>
      <c r="F68" s="370"/>
      <c r="G68" s="48">
        <v>6</v>
      </c>
      <c r="H68" s="48" t="s">
        <v>204</v>
      </c>
      <c r="I68" s="48"/>
      <c r="J68" s="182" t="s">
        <v>165</v>
      </c>
      <c r="K68" s="49" t="s">
        <v>386</v>
      </c>
      <c r="L68" s="49" t="s">
        <v>166</v>
      </c>
      <c r="M68" s="49" t="s">
        <v>400</v>
      </c>
      <c r="N68" s="48" t="s">
        <v>166</v>
      </c>
      <c r="O68" s="48" t="s">
        <v>388</v>
      </c>
      <c r="P68" s="48" t="s">
        <v>166</v>
      </c>
      <c r="Q68" s="48" t="s">
        <v>397</v>
      </c>
      <c r="R68" s="48" t="s">
        <v>165</v>
      </c>
      <c r="S68" s="48" t="s">
        <v>165</v>
      </c>
      <c r="T68" s="48"/>
      <c r="U68" s="49" t="s">
        <v>165</v>
      </c>
      <c r="V68" s="49" t="s">
        <v>166</v>
      </c>
      <c r="W68" s="49" t="s">
        <v>401</v>
      </c>
      <c r="X68" s="49" t="s">
        <v>165</v>
      </c>
      <c r="Y68" s="49" t="s">
        <v>402</v>
      </c>
      <c r="Z68" s="48" t="s">
        <v>166</v>
      </c>
      <c r="AA68" s="48" t="s">
        <v>203</v>
      </c>
      <c r="AB68" s="49"/>
      <c r="AC68" s="49"/>
      <c r="AD68" s="49"/>
      <c r="AE68" s="49"/>
      <c r="AF68" s="49"/>
      <c r="AG68" s="49"/>
      <c r="AH68" s="49"/>
      <c r="AI68" s="49"/>
      <c r="AJ68" s="48">
        <v>45</v>
      </c>
      <c r="AK68" s="48">
        <v>30</v>
      </c>
      <c r="AL68" s="48">
        <v>50</v>
      </c>
      <c r="AM68" s="49"/>
      <c r="AN68" s="49" t="s">
        <v>326</v>
      </c>
      <c r="AO68" s="49" t="s">
        <v>326</v>
      </c>
      <c r="AP68" s="49" t="s">
        <v>326</v>
      </c>
      <c r="AQ68" s="49" t="s">
        <v>326</v>
      </c>
      <c r="AR68" s="48"/>
      <c r="AS68" s="48"/>
      <c r="AT68" s="48"/>
      <c r="AU68" s="48" t="s">
        <v>166</v>
      </c>
      <c r="AV68" s="48" t="s">
        <v>394</v>
      </c>
      <c r="AW68" s="48" t="s">
        <v>326</v>
      </c>
      <c r="AX68" s="49" t="s">
        <v>165</v>
      </c>
      <c r="AY68" s="49" t="s">
        <v>326</v>
      </c>
      <c r="AZ68" s="48" t="s">
        <v>166</v>
      </c>
      <c r="BA68" s="48" t="s">
        <v>403</v>
      </c>
      <c r="BB68" s="49" t="s">
        <v>166</v>
      </c>
      <c r="BC68" s="49" t="s">
        <v>403</v>
      </c>
      <c r="BD68" s="48" t="s">
        <v>165</v>
      </c>
      <c r="BE68" s="183" t="s">
        <v>326</v>
      </c>
      <c r="BF68" s="163"/>
    </row>
    <row r="69" spans="1:58" x14ac:dyDescent="0.35">
      <c r="A69" s="370"/>
      <c r="B69" s="370"/>
      <c r="C69" s="370"/>
      <c r="D69" s="370"/>
      <c r="E69" s="370"/>
      <c r="F69" s="370"/>
      <c r="G69" s="48">
        <v>5</v>
      </c>
      <c r="H69" s="48" t="s">
        <v>204</v>
      </c>
      <c r="I69" s="48"/>
      <c r="J69" s="182" t="s">
        <v>165</v>
      </c>
      <c r="K69" s="49" t="s">
        <v>386</v>
      </c>
      <c r="L69" s="49" t="s">
        <v>166</v>
      </c>
      <c r="M69" s="49" t="s">
        <v>400</v>
      </c>
      <c r="N69" s="48" t="s">
        <v>166</v>
      </c>
      <c r="O69" s="48" t="s">
        <v>388</v>
      </c>
      <c r="P69" s="48" t="s">
        <v>166</v>
      </c>
      <c r="Q69" s="48" t="s">
        <v>397</v>
      </c>
      <c r="R69" s="48" t="s">
        <v>165</v>
      </c>
      <c r="S69" s="48" t="s">
        <v>165</v>
      </c>
      <c r="T69" s="48"/>
      <c r="U69" s="49"/>
      <c r="V69" s="49"/>
      <c r="W69" s="49"/>
      <c r="X69" s="49"/>
      <c r="Y69" s="49"/>
      <c r="Z69" s="48"/>
      <c r="AA69" s="48"/>
      <c r="AB69" s="49"/>
      <c r="AC69" s="49"/>
      <c r="AD69" s="49"/>
      <c r="AE69" s="49"/>
      <c r="AF69" s="49"/>
      <c r="AG69" s="49"/>
      <c r="AH69" s="49"/>
      <c r="AI69" s="49"/>
      <c r="AJ69" s="48"/>
      <c r="AK69" s="48"/>
      <c r="AL69" s="48"/>
      <c r="AM69" s="49"/>
      <c r="AN69" s="49"/>
      <c r="AO69" s="49"/>
      <c r="AP69" s="49"/>
      <c r="AQ69" s="49"/>
      <c r="AR69" s="48" t="s">
        <v>166</v>
      </c>
      <c r="AS69" s="48"/>
      <c r="AT69" s="48">
        <v>420</v>
      </c>
      <c r="AU69" s="48"/>
      <c r="AV69" s="48"/>
      <c r="AW69" s="48"/>
      <c r="AX69" s="49"/>
      <c r="AY69" s="49"/>
      <c r="AZ69" s="48"/>
      <c r="BA69" s="48"/>
      <c r="BB69" s="49"/>
      <c r="BC69" s="49"/>
      <c r="BD69" s="48"/>
      <c r="BE69" s="183"/>
      <c r="BF69" s="163"/>
    </row>
    <row r="70" spans="1:58" ht="15" thickBot="1" x14ac:dyDescent="0.4">
      <c r="A70" s="372"/>
      <c r="B70" s="372"/>
      <c r="C70" s="372"/>
      <c r="D70" s="372"/>
      <c r="E70" s="372"/>
      <c r="F70" s="372"/>
      <c r="G70" s="53"/>
      <c r="H70" s="53"/>
      <c r="I70" s="53"/>
      <c r="J70" s="54"/>
      <c r="K70" s="54"/>
      <c r="L70" s="54"/>
      <c r="M70" s="54"/>
      <c r="N70" s="53"/>
      <c r="O70" s="53"/>
      <c r="P70" s="53"/>
      <c r="Q70" s="53"/>
      <c r="R70" s="53"/>
      <c r="S70" s="53"/>
      <c r="T70" s="53"/>
      <c r="U70" s="54"/>
      <c r="V70" s="54"/>
      <c r="W70" s="54"/>
      <c r="X70" s="54"/>
      <c r="Y70" s="54"/>
      <c r="Z70" s="53"/>
      <c r="AA70" s="53"/>
      <c r="AB70" s="54"/>
      <c r="AC70" s="54"/>
      <c r="AD70" s="54"/>
      <c r="AE70" s="54"/>
      <c r="AF70" s="54"/>
      <c r="AG70" s="54"/>
      <c r="AH70" s="54"/>
      <c r="AI70" s="54"/>
      <c r="AJ70" s="53"/>
      <c r="AK70" s="53"/>
      <c r="AL70" s="53"/>
      <c r="AM70" s="54"/>
      <c r="AN70" s="54"/>
      <c r="AO70" s="54"/>
      <c r="AP70" s="54"/>
      <c r="AQ70" s="54"/>
      <c r="AR70" s="53"/>
      <c r="AS70" s="53"/>
      <c r="AT70" s="53"/>
      <c r="AU70" s="53"/>
      <c r="AV70" s="53"/>
      <c r="AW70" s="53"/>
      <c r="AX70" s="54"/>
      <c r="AY70" s="54"/>
      <c r="AZ70" s="53"/>
      <c r="BA70" s="53"/>
      <c r="BB70" s="54"/>
      <c r="BC70" s="54"/>
      <c r="BD70" s="53"/>
      <c r="BE70" s="191"/>
      <c r="BF70" s="192"/>
    </row>
    <row r="71" spans="1:58" s="52" customFormat="1" x14ac:dyDescent="0.35">
      <c r="A71" s="368" t="s">
        <v>276</v>
      </c>
      <c r="B71" s="368" t="s">
        <v>350</v>
      </c>
      <c r="C71" s="368"/>
      <c r="D71" s="368"/>
      <c r="E71" s="368" t="s">
        <v>371</v>
      </c>
      <c r="F71" s="368"/>
      <c r="G71" s="56">
        <v>6</v>
      </c>
      <c r="H71" s="56" t="s">
        <v>209</v>
      </c>
      <c r="I71" s="56"/>
      <c r="J71" s="193" t="s">
        <v>166</v>
      </c>
      <c r="K71" s="56"/>
      <c r="L71" s="56"/>
      <c r="M71" s="56"/>
      <c r="N71" s="56" t="s">
        <v>166</v>
      </c>
      <c r="O71" s="56" t="s">
        <v>420</v>
      </c>
      <c r="P71" s="56" t="s">
        <v>165</v>
      </c>
      <c r="Q71" s="56"/>
      <c r="R71" s="56" t="s">
        <v>165</v>
      </c>
      <c r="S71" s="56" t="s">
        <v>165</v>
      </c>
      <c r="T71" s="56"/>
      <c r="U71" s="56" t="s">
        <v>166</v>
      </c>
      <c r="V71" s="56"/>
      <c r="W71" s="56"/>
      <c r="X71" s="56"/>
      <c r="Y71" s="56"/>
      <c r="Z71" s="56" t="s">
        <v>166</v>
      </c>
      <c r="AA71" s="56" t="s">
        <v>421</v>
      </c>
      <c r="AB71" s="56"/>
      <c r="AC71" s="56" t="s">
        <v>165</v>
      </c>
      <c r="AD71" s="56"/>
      <c r="AE71" s="56"/>
      <c r="AF71" s="56"/>
      <c r="AG71" s="56"/>
      <c r="AH71" s="56"/>
      <c r="AI71" s="56"/>
      <c r="AJ71" s="56"/>
      <c r="AK71" s="56"/>
      <c r="AL71" s="56"/>
      <c r="AM71" s="56" t="s">
        <v>165</v>
      </c>
      <c r="AN71" s="56"/>
      <c r="AO71" s="56" t="s">
        <v>165</v>
      </c>
      <c r="AP71" s="56"/>
      <c r="AQ71" s="56"/>
      <c r="AR71" s="56"/>
      <c r="AS71" s="56"/>
      <c r="AT71" s="56"/>
      <c r="AU71" s="56" t="s">
        <v>166</v>
      </c>
      <c r="AV71" s="56" t="s">
        <v>394</v>
      </c>
      <c r="AW71" s="56" t="s">
        <v>429</v>
      </c>
      <c r="AX71" s="56" t="s">
        <v>165</v>
      </c>
      <c r="AY71" s="56"/>
      <c r="AZ71" s="56" t="s">
        <v>166</v>
      </c>
      <c r="BA71" s="56" t="s">
        <v>394</v>
      </c>
      <c r="BB71" s="56" t="s">
        <v>166</v>
      </c>
      <c r="BC71" s="56" t="s">
        <v>394</v>
      </c>
      <c r="BD71" s="56" t="s">
        <v>166</v>
      </c>
      <c r="BE71" s="194" t="s">
        <v>423</v>
      </c>
      <c r="BF71" s="195"/>
    </row>
    <row r="72" spans="1:58" s="52" customFormat="1" x14ac:dyDescent="0.35">
      <c r="A72" s="369"/>
      <c r="B72" s="369"/>
      <c r="C72" s="369"/>
      <c r="D72" s="369"/>
      <c r="E72" s="369"/>
      <c r="F72" s="369"/>
      <c r="G72" s="50">
        <v>5</v>
      </c>
      <c r="H72" s="50" t="s">
        <v>209</v>
      </c>
      <c r="I72" s="50"/>
      <c r="J72" s="184" t="s">
        <v>166</v>
      </c>
      <c r="K72" s="50"/>
      <c r="L72" s="50"/>
      <c r="M72" s="50"/>
      <c r="N72" s="50" t="s">
        <v>166</v>
      </c>
      <c r="O72" s="50" t="s">
        <v>420</v>
      </c>
      <c r="P72" s="50" t="s">
        <v>165</v>
      </c>
      <c r="Q72" s="50"/>
      <c r="R72" s="50" t="s">
        <v>165</v>
      </c>
      <c r="S72" s="50" t="s">
        <v>165</v>
      </c>
      <c r="T72" s="50"/>
      <c r="U72" s="50" t="s">
        <v>166</v>
      </c>
      <c r="V72" s="50"/>
      <c r="W72" s="50"/>
      <c r="X72" s="50"/>
      <c r="Y72" s="50"/>
      <c r="Z72" s="50" t="s">
        <v>166</v>
      </c>
      <c r="AA72" s="50" t="s">
        <v>421</v>
      </c>
      <c r="AB72" s="50"/>
      <c r="AC72" s="50" t="s">
        <v>165</v>
      </c>
      <c r="AD72" s="50"/>
      <c r="AE72" s="50"/>
      <c r="AF72" s="50"/>
      <c r="AG72" s="50"/>
      <c r="AH72" s="50"/>
      <c r="AI72" s="50"/>
      <c r="AJ72" s="50"/>
      <c r="AK72" s="50"/>
      <c r="AL72" s="50"/>
      <c r="AM72" s="50" t="s">
        <v>165</v>
      </c>
      <c r="AN72" s="50"/>
      <c r="AO72" s="50" t="s">
        <v>165</v>
      </c>
      <c r="AP72" s="50"/>
      <c r="AQ72" s="50"/>
      <c r="AR72" s="50" t="s">
        <v>165</v>
      </c>
      <c r="AS72" s="50" t="s">
        <v>422</v>
      </c>
      <c r="AT72" s="50"/>
      <c r="AU72" s="50" t="s">
        <v>166</v>
      </c>
      <c r="AV72" s="50" t="s">
        <v>394</v>
      </c>
      <c r="AW72" s="56" t="s">
        <v>429</v>
      </c>
      <c r="AX72" s="50" t="s">
        <v>165</v>
      </c>
      <c r="AY72" s="50"/>
      <c r="AZ72" s="50" t="s">
        <v>166</v>
      </c>
      <c r="BA72" s="50" t="s">
        <v>394</v>
      </c>
      <c r="BB72" s="50" t="s">
        <v>166</v>
      </c>
      <c r="BC72" s="50" t="s">
        <v>394</v>
      </c>
      <c r="BD72" s="50" t="s">
        <v>166</v>
      </c>
      <c r="BE72" s="185" t="s">
        <v>423</v>
      </c>
      <c r="BF72" s="186"/>
    </row>
    <row r="73" spans="1:58" s="52" customFormat="1" x14ac:dyDescent="0.35">
      <c r="A73" s="369"/>
      <c r="B73" s="369"/>
      <c r="C73" s="369"/>
      <c r="D73" s="369"/>
      <c r="E73" s="369"/>
      <c r="F73" s="369"/>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6"/>
      <c r="AX73" s="50"/>
      <c r="AY73" s="50"/>
      <c r="AZ73" s="50"/>
      <c r="BA73" s="50"/>
      <c r="BB73" s="50"/>
      <c r="BC73" s="50"/>
      <c r="BD73" s="50"/>
      <c r="BE73" s="185"/>
      <c r="BF73" s="186"/>
    </row>
    <row r="74" spans="1:58" x14ac:dyDescent="0.35">
      <c r="A74" s="370" t="s">
        <v>276</v>
      </c>
      <c r="B74" s="370" t="s">
        <v>278</v>
      </c>
      <c r="C74" s="370"/>
      <c r="D74" s="370"/>
      <c r="E74" s="370" t="s">
        <v>370</v>
      </c>
      <c r="F74" s="370"/>
      <c r="G74" s="48">
        <v>6</v>
      </c>
      <c r="H74" s="48" t="s">
        <v>209</v>
      </c>
      <c r="I74" s="48"/>
      <c r="J74" s="182" t="s">
        <v>166</v>
      </c>
      <c r="K74" s="49"/>
      <c r="L74" s="49" t="s">
        <v>165</v>
      </c>
      <c r="M74" s="49"/>
      <c r="N74" s="48" t="s">
        <v>166</v>
      </c>
      <c r="O74" s="48" t="s">
        <v>420</v>
      </c>
      <c r="P74" s="48" t="s">
        <v>165</v>
      </c>
      <c r="Q74" s="48"/>
      <c r="R74" s="48" t="s">
        <v>165</v>
      </c>
      <c r="S74" s="48" t="s">
        <v>165</v>
      </c>
      <c r="T74" s="48"/>
      <c r="U74" s="49" t="s">
        <v>166</v>
      </c>
      <c r="V74" s="49"/>
      <c r="W74" s="49"/>
      <c r="X74" s="49"/>
      <c r="Y74" s="49"/>
      <c r="Z74" s="48" t="s">
        <v>166</v>
      </c>
      <c r="AA74" s="48" t="s">
        <v>202</v>
      </c>
      <c r="AB74" s="49">
        <v>14</v>
      </c>
      <c r="AC74" s="49" t="s">
        <v>166</v>
      </c>
      <c r="AD74" s="49" t="s">
        <v>424</v>
      </c>
      <c r="AE74" s="49" t="s">
        <v>165</v>
      </c>
      <c r="AF74" s="49">
        <v>75</v>
      </c>
      <c r="AG74" s="49" t="s">
        <v>166</v>
      </c>
      <c r="AH74" s="49"/>
      <c r="AI74" s="49"/>
      <c r="AJ74" s="48"/>
      <c r="AK74" s="48"/>
      <c r="AL74" s="48"/>
      <c r="AM74" s="49" t="s">
        <v>165</v>
      </c>
      <c r="AN74" s="49"/>
      <c r="AO74" s="49" t="s">
        <v>165</v>
      </c>
      <c r="AP74" s="49"/>
      <c r="AQ74" s="49"/>
      <c r="AR74" s="48" t="s">
        <v>165</v>
      </c>
      <c r="AS74" s="48"/>
      <c r="AT74" s="48"/>
      <c r="AU74" s="48" t="s">
        <v>166</v>
      </c>
      <c r="AV74" s="48" t="s">
        <v>394</v>
      </c>
      <c r="AW74" s="61" t="s">
        <v>429</v>
      </c>
      <c r="AX74" s="49" t="s">
        <v>165</v>
      </c>
      <c r="AY74" s="49"/>
      <c r="AZ74" s="48" t="s">
        <v>166</v>
      </c>
      <c r="BA74" s="48" t="s">
        <v>394</v>
      </c>
      <c r="BB74" s="49" t="s">
        <v>166</v>
      </c>
      <c r="BC74" s="49" t="s">
        <v>394</v>
      </c>
      <c r="BD74" s="48" t="s">
        <v>165</v>
      </c>
      <c r="BE74" s="183"/>
      <c r="BF74" s="163"/>
    </row>
    <row r="75" spans="1:58" x14ac:dyDescent="0.35">
      <c r="A75" s="370"/>
      <c r="B75" s="370"/>
      <c r="C75" s="370"/>
      <c r="D75" s="370"/>
      <c r="E75" s="370"/>
      <c r="F75" s="370"/>
      <c r="G75" s="48">
        <v>5</v>
      </c>
      <c r="H75" s="48" t="s">
        <v>209</v>
      </c>
      <c r="I75" s="48"/>
      <c r="J75" s="182" t="s">
        <v>166</v>
      </c>
      <c r="K75" s="49"/>
      <c r="L75" s="49" t="s">
        <v>165</v>
      </c>
      <c r="M75" s="49"/>
      <c r="N75" s="48" t="s">
        <v>166</v>
      </c>
      <c r="O75" s="48" t="s">
        <v>420</v>
      </c>
      <c r="P75" s="48" t="s">
        <v>165</v>
      </c>
      <c r="Q75" s="48"/>
      <c r="R75" s="48" t="s">
        <v>165</v>
      </c>
      <c r="S75" s="48" t="s">
        <v>165</v>
      </c>
      <c r="T75" s="48"/>
      <c r="U75" s="49" t="s">
        <v>166</v>
      </c>
      <c r="V75" s="49"/>
      <c r="W75" s="49"/>
      <c r="X75" s="49"/>
      <c r="Y75" s="49"/>
      <c r="Z75" s="48" t="s">
        <v>166</v>
      </c>
      <c r="AA75" s="48" t="s">
        <v>202</v>
      </c>
      <c r="AB75" s="49">
        <v>14</v>
      </c>
      <c r="AC75" s="49" t="s">
        <v>166</v>
      </c>
      <c r="AD75" s="49" t="s">
        <v>424</v>
      </c>
      <c r="AE75" s="49" t="s">
        <v>165</v>
      </c>
      <c r="AF75" s="49">
        <v>75</v>
      </c>
      <c r="AG75" s="49" t="s">
        <v>166</v>
      </c>
      <c r="AH75" s="49"/>
      <c r="AI75" s="49"/>
      <c r="AJ75" s="48"/>
      <c r="AK75" s="48"/>
      <c r="AL75" s="48"/>
      <c r="AM75" s="49" t="s">
        <v>165</v>
      </c>
      <c r="AN75" s="49"/>
      <c r="AO75" s="49" t="s">
        <v>165</v>
      </c>
      <c r="AP75" s="49"/>
      <c r="AQ75" s="49"/>
      <c r="AR75" s="48" t="s">
        <v>165</v>
      </c>
      <c r="AS75" s="48"/>
      <c r="AT75" s="48"/>
      <c r="AU75" s="48" t="s">
        <v>166</v>
      </c>
      <c r="AV75" s="48" t="s">
        <v>394</v>
      </c>
      <c r="AW75" s="61" t="s">
        <v>429</v>
      </c>
      <c r="AX75" s="49" t="s">
        <v>165</v>
      </c>
      <c r="AY75" s="49"/>
      <c r="AZ75" s="48" t="s">
        <v>166</v>
      </c>
      <c r="BA75" s="48" t="s">
        <v>394</v>
      </c>
      <c r="BB75" s="49" t="s">
        <v>166</v>
      </c>
      <c r="BC75" s="49" t="s">
        <v>394</v>
      </c>
      <c r="BD75" s="48" t="s">
        <v>165</v>
      </c>
      <c r="BE75" s="183"/>
      <c r="BF75" s="163"/>
    </row>
    <row r="76" spans="1:58" x14ac:dyDescent="0.35">
      <c r="A76" s="370"/>
      <c r="B76" s="370"/>
      <c r="C76" s="370"/>
      <c r="D76" s="370"/>
      <c r="E76" s="370"/>
      <c r="F76" s="370"/>
      <c r="G76" s="48"/>
      <c r="H76" s="48"/>
      <c r="I76" s="48"/>
      <c r="J76" s="49"/>
      <c r="K76" s="49"/>
      <c r="L76" s="49"/>
      <c r="M76" s="49"/>
      <c r="N76" s="48"/>
      <c r="O76" s="48"/>
      <c r="P76" s="48"/>
      <c r="Q76" s="48"/>
      <c r="R76" s="48"/>
      <c r="S76" s="48"/>
      <c r="T76" s="48"/>
      <c r="U76" s="49"/>
      <c r="V76" s="49"/>
      <c r="W76" s="49"/>
      <c r="X76" s="49"/>
      <c r="Y76" s="49"/>
      <c r="Z76" s="48"/>
      <c r="AA76" s="48"/>
      <c r="AB76" s="49"/>
      <c r="AC76" s="49"/>
      <c r="AD76" s="49"/>
      <c r="AE76" s="49"/>
      <c r="AF76" s="49"/>
      <c r="AG76" s="49"/>
      <c r="AH76" s="49"/>
      <c r="AI76" s="49"/>
      <c r="AJ76" s="48"/>
      <c r="AK76" s="48"/>
      <c r="AL76" s="48"/>
      <c r="AM76" s="49"/>
      <c r="AN76" s="49"/>
      <c r="AO76" s="49"/>
      <c r="AP76" s="49"/>
      <c r="AQ76" s="49"/>
      <c r="AR76" s="48"/>
      <c r="AS76" s="48"/>
      <c r="AT76" s="48"/>
      <c r="AU76" s="48"/>
      <c r="AV76" s="48"/>
      <c r="AW76" s="61"/>
      <c r="AX76" s="49"/>
      <c r="AY76" s="49"/>
      <c r="AZ76" s="48"/>
      <c r="BA76" s="48"/>
      <c r="BB76" s="49"/>
      <c r="BC76" s="49"/>
      <c r="BD76" s="48"/>
      <c r="BE76" s="183"/>
      <c r="BF76" s="163"/>
    </row>
    <row r="77" spans="1:58" s="52" customFormat="1" x14ac:dyDescent="0.35">
      <c r="A77" s="369" t="s">
        <v>276</v>
      </c>
      <c r="B77" s="369" t="s">
        <v>306</v>
      </c>
      <c r="C77" s="369"/>
      <c r="D77" s="369"/>
      <c r="E77" s="369" t="s">
        <v>372</v>
      </c>
      <c r="F77" s="369"/>
      <c r="G77" s="50">
        <v>6</v>
      </c>
      <c r="H77" s="50" t="s">
        <v>209</v>
      </c>
      <c r="I77" s="50"/>
      <c r="J77" s="184" t="s">
        <v>166</v>
      </c>
      <c r="K77" s="50"/>
      <c r="L77" s="50"/>
      <c r="M77" s="50"/>
      <c r="N77" s="50" t="s">
        <v>166</v>
      </c>
      <c r="O77" s="50" t="s">
        <v>420</v>
      </c>
      <c r="P77" s="50" t="s">
        <v>165</v>
      </c>
      <c r="Q77" s="50"/>
      <c r="R77" s="50" t="s">
        <v>165</v>
      </c>
      <c r="S77" s="50" t="s">
        <v>165</v>
      </c>
      <c r="T77" s="50"/>
      <c r="U77" s="50" t="s">
        <v>166</v>
      </c>
      <c r="V77" s="50"/>
      <c r="W77" s="50"/>
      <c r="X77" s="50"/>
      <c r="Y77" s="50"/>
      <c r="Z77" s="50" t="s">
        <v>166</v>
      </c>
      <c r="AA77" s="50" t="s">
        <v>202</v>
      </c>
      <c r="AB77" s="50">
        <v>15</v>
      </c>
      <c r="AC77" s="50" t="s">
        <v>166</v>
      </c>
      <c r="AD77" s="50" t="s">
        <v>421</v>
      </c>
      <c r="AE77" s="50" t="s">
        <v>165</v>
      </c>
      <c r="AF77" s="50">
        <v>75</v>
      </c>
      <c r="AG77" s="50" t="s">
        <v>166</v>
      </c>
      <c r="AH77" s="50"/>
      <c r="AI77" s="50"/>
      <c r="AJ77" s="50"/>
      <c r="AK77" s="50"/>
      <c r="AL77" s="50"/>
      <c r="AM77" s="50" t="s">
        <v>166</v>
      </c>
      <c r="AN77" s="50"/>
      <c r="AO77" s="50" t="s">
        <v>165</v>
      </c>
      <c r="AP77" s="50"/>
      <c r="AQ77" s="50"/>
      <c r="AR77" s="50" t="s">
        <v>166</v>
      </c>
      <c r="AS77" s="50"/>
      <c r="AT77" s="50">
        <v>285</v>
      </c>
      <c r="AU77" s="50" t="s">
        <v>166</v>
      </c>
      <c r="AV77" s="50" t="s">
        <v>394</v>
      </c>
      <c r="AW77" s="56" t="s">
        <v>429</v>
      </c>
      <c r="AX77" s="50" t="s">
        <v>165</v>
      </c>
      <c r="AY77" s="50"/>
      <c r="AZ77" s="50" t="s">
        <v>166</v>
      </c>
      <c r="BA77" s="50" t="s">
        <v>430</v>
      </c>
      <c r="BB77" s="50"/>
      <c r="BC77" s="50"/>
      <c r="BD77" s="50" t="s">
        <v>166</v>
      </c>
      <c r="BE77" s="185" t="s">
        <v>425</v>
      </c>
      <c r="BF77" s="186"/>
    </row>
    <row r="78" spans="1:58" s="52" customFormat="1" x14ac:dyDescent="0.35">
      <c r="A78" s="369"/>
      <c r="B78" s="369"/>
      <c r="C78" s="369"/>
      <c r="D78" s="369"/>
      <c r="E78" s="369"/>
      <c r="F78" s="369"/>
      <c r="G78" s="50">
        <v>5</v>
      </c>
      <c r="H78" s="50"/>
      <c r="I78" s="50"/>
      <c r="J78" s="184"/>
      <c r="K78" s="50"/>
      <c r="L78" s="50"/>
      <c r="M78" s="50"/>
      <c r="N78" s="50"/>
      <c r="O78" s="50"/>
      <c r="P78" s="50"/>
      <c r="Q78" s="50"/>
      <c r="R78" s="50"/>
      <c r="S78" s="50"/>
      <c r="T78" s="50"/>
      <c r="U78" s="50"/>
      <c r="V78" s="50"/>
      <c r="W78" s="50"/>
      <c r="X78" s="50"/>
      <c r="Y78" s="50"/>
      <c r="Z78" s="50" t="s">
        <v>166</v>
      </c>
      <c r="AA78" s="50" t="s">
        <v>202</v>
      </c>
      <c r="AB78" s="50">
        <v>15</v>
      </c>
      <c r="AC78" s="50" t="s">
        <v>166</v>
      </c>
      <c r="AD78" s="50" t="s">
        <v>421</v>
      </c>
      <c r="AE78" s="50" t="s">
        <v>165</v>
      </c>
      <c r="AF78" s="50">
        <v>75</v>
      </c>
      <c r="AG78" s="50" t="s">
        <v>166</v>
      </c>
      <c r="AH78" s="50"/>
      <c r="AI78" s="50"/>
      <c r="AJ78" s="50"/>
      <c r="AK78" s="50"/>
      <c r="AL78" s="50"/>
      <c r="AM78" s="50" t="s">
        <v>166</v>
      </c>
      <c r="AN78" s="50"/>
      <c r="AO78" s="50" t="s">
        <v>165</v>
      </c>
      <c r="AP78" s="50"/>
      <c r="AQ78" s="50"/>
      <c r="AR78" s="50" t="s">
        <v>166</v>
      </c>
      <c r="AS78" s="50"/>
      <c r="AT78" s="50">
        <v>284</v>
      </c>
      <c r="AU78" s="50" t="s">
        <v>166</v>
      </c>
      <c r="AV78" s="50" t="s">
        <v>394</v>
      </c>
      <c r="AW78" s="56" t="s">
        <v>429</v>
      </c>
      <c r="AX78" s="50" t="s">
        <v>165</v>
      </c>
      <c r="AY78" s="50"/>
      <c r="AZ78" s="50" t="s">
        <v>166</v>
      </c>
      <c r="BA78" s="50" t="s">
        <v>430</v>
      </c>
      <c r="BB78" s="50"/>
      <c r="BC78" s="50"/>
      <c r="BD78" s="50" t="s">
        <v>166</v>
      </c>
      <c r="BE78" s="185" t="s">
        <v>425</v>
      </c>
      <c r="BF78" s="186"/>
    </row>
    <row r="79" spans="1:58" s="52" customFormat="1" x14ac:dyDescent="0.35">
      <c r="A79" s="369"/>
      <c r="B79" s="369"/>
      <c r="C79" s="369"/>
      <c r="D79" s="369"/>
      <c r="E79" s="369"/>
      <c r="F79" s="369"/>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6"/>
      <c r="AX79" s="50"/>
      <c r="AY79" s="50"/>
      <c r="AZ79" s="50"/>
      <c r="BA79" s="50"/>
      <c r="BB79" s="50"/>
      <c r="BC79" s="50"/>
      <c r="BD79" s="50"/>
      <c r="BE79" s="185"/>
      <c r="BF79" s="186"/>
    </row>
    <row r="80" spans="1:58" x14ac:dyDescent="0.35">
      <c r="A80" s="370" t="s">
        <v>276</v>
      </c>
      <c r="B80" s="370" t="s">
        <v>280</v>
      </c>
      <c r="C80" s="370"/>
      <c r="D80" s="370"/>
      <c r="E80" s="370" t="s">
        <v>368</v>
      </c>
      <c r="F80" s="370"/>
      <c r="G80" s="48">
        <v>6</v>
      </c>
      <c r="H80" s="48" t="s">
        <v>204</v>
      </c>
      <c r="I80" s="48"/>
      <c r="J80" s="182" t="s">
        <v>165</v>
      </c>
      <c r="K80" s="49"/>
      <c r="L80" s="49" t="s">
        <v>166</v>
      </c>
      <c r="M80" s="49"/>
      <c r="N80" s="48" t="s">
        <v>166</v>
      </c>
      <c r="O80" s="48" t="s">
        <v>420</v>
      </c>
      <c r="P80" s="48" t="s">
        <v>166</v>
      </c>
      <c r="Q80" s="48" t="s">
        <v>426</v>
      </c>
      <c r="R80" s="48" t="s">
        <v>165</v>
      </c>
      <c r="S80" s="48" t="s">
        <v>165</v>
      </c>
      <c r="T80" s="48"/>
      <c r="U80" s="49" t="s">
        <v>165</v>
      </c>
      <c r="V80" s="49" t="s">
        <v>166</v>
      </c>
      <c r="W80" s="49" t="s">
        <v>400</v>
      </c>
      <c r="X80" s="49"/>
      <c r="Y80" s="49"/>
      <c r="Z80" s="48" t="s">
        <v>165</v>
      </c>
      <c r="AA80" s="48"/>
      <c r="AB80" s="49"/>
      <c r="AC80" s="49"/>
      <c r="AD80" s="49"/>
      <c r="AE80" s="49"/>
      <c r="AF80" s="49"/>
      <c r="AG80" s="49"/>
      <c r="AH80" s="49"/>
      <c r="AI80" s="49"/>
      <c r="AJ80" s="48"/>
      <c r="AK80" s="48"/>
      <c r="AL80" s="48"/>
      <c r="AM80" s="49" t="s">
        <v>165</v>
      </c>
      <c r="AN80" s="49"/>
      <c r="AO80" s="49" t="s">
        <v>165</v>
      </c>
      <c r="AP80" s="49"/>
      <c r="AQ80" s="49"/>
      <c r="AR80" s="48" t="s">
        <v>165</v>
      </c>
      <c r="AS80" s="48"/>
      <c r="AT80" s="48"/>
      <c r="AU80" s="48" t="s">
        <v>166</v>
      </c>
      <c r="AV80" s="48" t="s">
        <v>394</v>
      </c>
      <c r="AW80" s="61" t="s">
        <v>429</v>
      </c>
      <c r="AX80" s="49" t="s">
        <v>165</v>
      </c>
      <c r="AY80" s="49"/>
      <c r="AZ80" s="48" t="s">
        <v>165</v>
      </c>
      <c r="BA80" s="48"/>
      <c r="BB80" s="49" t="s">
        <v>165</v>
      </c>
      <c r="BC80" s="49"/>
      <c r="BD80" s="48" t="s">
        <v>165</v>
      </c>
      <c r="BE80" s="183"/>
      <c r="BF80" s="163"/>
    </row>
    <row r="81" spans="1:58" x14ac:dyDescent="0.35">
      <c r="A81" s="370"/>
      <c r="B81" s="370"/>
      <c r="C81" s="370"/>
      <c r="D81" s="370"/>
      <c r="E81" s="370"/>
      <c r="F81" s="370"/>
      <c r="G81" s="48"/>
      <c r="H81" s="48"/>
      <c r="I81" s="48"/>
      <c r="J81" s="49"/>
      <c r="K81" s="49"/>
      <c r="L81" s="49"/>
      <c r="M81" s="49"/>
      <c r="N81" s="48"/>
      <c r="O81" s="48"/>
      <c r="P81" s="48"/>
      <c r="Q81" s="48"/>
      <c r="R81" s="48"/>
      <c r="S81" s="48"/>
      <c r="T81" s="48"/>
      <c r="U81" s="49"/>
      <c r="V81" s="49"/>
      <c r="W81" s="49"/>
      <c r="X81" s="49"/>
      <c r="Y81" s="49"/>
      <c r="Z81" s="48"/>
      <c r="AA81" s="48"/>
      <c r="AB81" s="49"/>
      <c r="AC81" s="49"/>
      <c r="AD81" s="49"/>
      <c r="AE81" s="49"/>
      <c r="AF81" s="49"/>
      <c r="AG81" s="49"/>
      <c r="AH81" s="49"/>
      <c r="AI81" s="49"/>
      <c r="AJ81" s="48"/>
      <c r="AK81" s="48"/>
      <c r="AL81" s="48"/>
      <c r="AM81" s="49"/>
      <c r="AN81" s="49"/>
      <c r="AO81" s="49"/>
      <c r="AP81" s="49"/>
      <c r="AQ81" s="49"/>
      <c r="AR81" s="48"/>
      <c r="AS81" s="48"/>
      <c r="AT81" s="48"/>
      <c r="AU81" s="48"/>
      <c r="AV81" s="48"/>
      <c r="AW81" s="61"/>
      <c r="AX81" s="49"/>
      <c r="AY81" s="49"/>
      <c r="AZ81" s="48"/>
      <c r="BA81" s="48"/>
      <c r="BB81" s="49"/>
      <c r="BC81" s="49"/>
      <c r="BD81" s="48"/>
      <c r="BE81" s="183"/>
      <c r="BF81" s="163"/>
    </row>
    <row r="82" spans="1:58" x14ac:dyDescent="0.35">
      <c r="A82" s="370"/>
      <c r="B82" s="370"/>
      <c r="C82" s="370"/>
      <c r="D82" s="370"/>
      <c r="E82" s="370"/>
      <c r="F82" s="370"/>
      <c r="G82" s="48"/>
      <c r="H82" s="48"/>
      <c r="I82" s="48"/>
      <c r="J82" s="49"/>
      <c r="K82" s="49"/>
      <c r="L82" s="49"/>
      <c r="M82" s="49"/>
      <c r="N82" s="48"/>
      <c r="O82" s="48"/>
      <c r="P82" s="48"/>
      <c r="Q82" s="48"/>
      <c r="R82" s="48"/>
      <c r="S82" s="48"/>
      <c r="T82" s="48"/>
      <c r="U82" s="49"/>
      <c r="V82" s="49"/>
      <c r="W82" s="49"/>
      <c r="X82" s="49"/>
      <c r="Y82" s="49"/>
      <c r="Z82" s="48"/>
      <c r="AA82" s="48"/>
      <c r="AB82" s="49"/>
      <c r="AC82" s="49"/>
      <c r="AD82" s="49"/>
      <c r="AE82" s="49"/>
      <c r="AF82" s="49"/>
      <c r="AG82" s="49"/>
      <c r="AH82" s="49"/>
      <c r="AI82" s="49"/>
      <c r="AJ82" s="48"/>
      <c r="AK82" s="48"/>
      <c r="AL82" s="48"/>
      <c r="AM82" s="49"/>
      <c r="AN82" s="49"/>
      <c r="AO82" s="49"/>
      <c r="AP82" s="49"/>
      <c r="AQ82" s="49"/>
      <c r="AR82" s="48"/>
      <c r="AS82" s="48"/>
      <c r="AT82" s="48"/>
      <c r="AU82" s="48"/>
      <c r="AV82" s="48"/>
      <c r="AW82" s="61"/>
      <c r="AX82" s="49"/>
      <c r="AY82" s="49"/>
      <c r="AZ82" s="48"/>
      <c r="BA82" s="48"/>
      <c r="BB82" s="49"/>
      <c r="BC82" s="49"/>
      <c r="BD82" s="48"/>
      <c r="BE82" s="183"/>
      <c r="BF82" s="163"/>
    </row>
    <row r="83" spans="1:58" s="52" customFormat="1" x14ac:dyDescent="0.35">
      <c r="A83" s="369" t="s">
        <v>276</v>
      </c>
      <c r="B83" s="369" t="s">
        <v>351</v>
      </c>
      <c r="C83" s="369"/>
      <c r="D83" s="369"/>
      <c r="E83" s="369" t="s">
        <v>367</v>
      </c>
      <c r="F83" s="369"/>
      <c r="G83" s="50">
        <v>6</v>
      </c>
      <c r="H83" s="50" t="s">
        <v>208</v>
      </c>
      <c r="I83" s="50"/>
      <c r="J83" s="184" t="s">
        <v>166</v>
      </c>
      <c r="K83" s="50"/>
      <c r="L83" s="50" t="s">
        <v>165</v>
      </c>
      <c r="M83" s="50"/>
      <c r="N83" s="50" t="s">
        <v>166</v>
      </c>
      <c r="O83" s="50" t="s">
        <v>420</v>
      </c>
      <c r="P83" s="50" t="s">
        <v>165</v>
      </c>
      <c r="Q83" s="50"/>
      <c r="R83" s="50" t="s">
        <v>165</v>
      </c>
      <c r="S83" s="50" t="s">
        <v>165</v>
      </c>
      <c r="T83" s="50"/>
      <c r="U83" s="50"/>
      <c r="V83" s="50"/>
      <c r="W83" s="50"/>
      <c r="X83" s="50"/>
      <c r="Y83" s="50"/>
      <c r="Z83" s="50"/>
      <c r="AA83" s="50"/>
      <c r="AB83" s="50">
        <v>15</v>
      </c>
      <c r="AC83" s="50" t="s">
        <v>166</v>
      </c>
      <c r="AD83" s="50" t="s">
        <v>421</v>
      </c>
      <c r="AE83" s="50" t="s">
        <v>165</v>
      </c>
      <c r="AF83" s="50">
        <v>74</v>
      </c>
      <c r="AG83" s="50" t="s">
        <v>166</v>
      </c>
      <c r="AH83" s="50"/>
      <c r="AI83" s="50"/>
      <c r="AJ83" s="50"/>
      <c r="AK83" s="50"/>
      <c r="AL83" s="50"/>
      <c r="AM83" s="50" t="s">
        <v>165</v>
      </c>
      <c r="AN83" s="50"/>
      <c r="AO83" s="50" t="s">
        <v>165</v>
      </c>
      <c r="AP83" s="50"/>
      <c r="AQ83" s="50"/>
      <c r="AR83" s="50" t="s">
        <v>165</v>
      </c>
      <c r="AS83" s="50"/>
      <c r="AT83" s="50"/>
      <c r="AU83" s="50" t="s">
        <v>166</v>
      </c>
      <c r="AV83" s="50" t="s">
        <v>394</v>
      </c>
      <c r="AW83" s="56" t="s">
        <v>429</v>
      </c>
      <c r="AX83" s="50" t="s">
        <v>165</v>
      </c>
      <c r="AY83" s="50"/>
      <c r="AZ83" s="50" t="s">
        <v>166</v>
      </c>
      <c r="BA83" s="50" t="s">
        <v>394</v>
      </c>
      <c r="BB83" s="50" t="s">
        <v>166</v>
      </c>
      <c r="BC83" s="50" t="s">
        <v>394</v>
      </c>
      <c r="BD83" s="50" t="s">
        <v>166</v>
      </c>
      <c r="BE83" s="185" t="s">
        <v>425</v>
      </c>
      <c r="BF83" s="186"/>
    </row>
    <row r="84" spans="1:58" s="52" customFormat="1" x14ac:dyDescent="0.35">
      <c r="A84" s="369"/>
      <c r="B84" s="369"/>
      <c r="C84" s="369"/>
      <c r="D84" s="369"/>
      <c r="E84" s="369"/>
      <c r="F84" s="369"/>
      <c r="G84" s="50">
        <v>5</v>
      </c>
      <c r="H84" s="50" t="s">
        <v>208</v>
      </c>
      <c r="I84" s="50"/>
      <c r="J84" s="184" t="s">
        <v>166</v>
      </c>
      <c r="K84" s="50"/>
      <c r="L84" s="50" t="s">
        <v>165</v>
      </c>
      <c r="M84" s="50"/>
      <c r="N84" s="50" t="s">
        <v>166</v>
      </c>
      <c r="O84" s="50" t="s">
        <v>420</v>
      </c>
      <c r="P84" s="50" t="s">
        <v>165</v>
      </c>
      <c r="Q84" s="50"/>
      <c r="R84" s="50" t="s">
        <v>165</v>
      </c>
      <c r="S84" s="50" t="s">
        <v>165</v>
      </c>
      <c r="T84" s="50"/>
      <c r="U84" s="50" t="s">
        <v>166</v>
      </c>
      <c r="V84" s="50"/>
      <c r="W84" s="50"/>
      <c r="X84" s="50"/>
      <c r="Y84" s="50"/>
      <c r="Z84" s="50" t="s">
        <v>166</v>
      </c>
      <c r="AA84" s="50" t="s">
        <v>202</v>
      </c>
      <c r="AB84" s="50">
        <v>15</v>
      </c>
      <c r="AC84" s="50" t="s">
        <v>166</v>
      </c>
      <c r="AD84" s="50" t="s">
        <v>421</v>
      </c>
      <c r="AE84" s="50" t="s">
        <v>165</v>
      </c>
      <c r="AF84" s="50">
        <v>74</v>
      </c>
      <c r="AG84" s="50" t="s">
        <v>166</v>
      </c>
      <c r="AH84" s="50"/>
      <c r="AI84" s="50"/>
      <c r="AJ84" s="50"/>
      <c r="AK84" s="50"/>
      <c r="AL84" s="50"/>
      <c r="AM84" s="50" t="s">
        <v>165</v>
      </c>
      <c r="AN84" s="50"/>
      <c r="AO84" s="50" t="s">
        <v>165</v>
      </c>
      <c r="AP84" s="50"/>
      <c r="AQ84" s="50"/>
      <c r="AR84" s="50" t="s">
        <v>165</v>
      </c>
      <c r="AS84" s="50"/>
      <c r="AT84" s="50"/>
      <c r="AU84" s="50" t="s">
        <v>166</v>
      </c>
      <c r="AV84" s="50" t="s">
        <v>394</v>
      </c>
      <c r="AW84" s="56" t="s">
        <v>429</v>
      </c>
      <c r="AX84" s="50" t="s">
        <v>165</v>
      </c>
      <c r="AY84" s="50"/>
      <c r="AZ84" s="50" t="s">
        <v>166</v>
      </c>
      <c r="BA84" s="50" t="s">
        <v>394</v>
      </c>
      <c r="BB84" s="50" t="s">
        <v>166</v>
      </c>
      <c r="BC84" s="50" t="s">
        <v>394</v>
      </c>
      <c r="BD84" s="50" t="s">
        <v>166</v>
      </c>
      <c r="BE84" s="185" t="s">
        <v>425</v>
      </c>
      <c r="BF84" s="186" t="s">
        <v>427</v>
      </c>
    </row>
    <row r="85" spans="1:58" s="52" customFormat="1" x14ac:dyDescent="0.35">
      <c r="A85" s="369"/>
      <c r="B85" s="369"/>
      <c r="C85" s="369"/>
      <c r="D85" s="369"/>
      <c r="E85" s="369"/>
      <c r="F85" s="369"/>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6"/>
      <c r="AX85" s="50"/>
      <c r="AY85" s="50"/>
      <c r="AZ85" s="50"/>
      <c r="BA85" s="50"/>
      <c r="BB85" s="50"/>
      <c r="BC85" s="50"/>
      <c r="BD85" s="50"/>
      <c r="BE85" s="185"/>
      <c r="BF85" s="186"/>
    </row>
    <row r="86" spans="1:58" x14ac:dyDescent="0.35">
      <c r="A86" s="370" t="s">
        <v>276</v>
      </c>
      <c r="B86" s="370" t="s">
        <v>365</v>
      </c>
      <c r="C86" s="370"/>
      <c r="D86" s="370"/>
      <c r="E86" s="370" t="s">
        <v>366</v>
      </c>
      <c r="F86" s="370"/>
      <c r="G86" s="48">
        <v>6</v>
      </c>
      <c r="H86" s="48" t="s">
        <v>209</v>
      </c>
      <c r="I86" s="48"/>
      <c r="J86" s="182" t="s">
        <v>166</v>
      </c>
      <c r="K86" s="49"/>
      <c r="L86" s="49" t="s">
        <v>165</v>
      </c>
      <c r="M86" s="49"/>
      <c r="N86" s="48" t="s">
        <v>165</v>
      </c>
      <c r="O86" s="48"/>
      <c r="P86" s="48" t="s">
        <v>165</v>
      </c>
      <c r="Q86" s="48"/>
      <c r="R86" s="48" t="s">
        <v>165</v>
      </c>
      <c r="S86" s="48" t="s">
        <v>165</v>
      </c>
      <c r="T86" s="48"/>
      <c r="U86" s="49" t="s">
        <v>166</v>
      </c>
      <c r="V86" s="49"/>
      <c r="W86" s="49"/>
      <c r="X86" s="49"/>
      <c r="Y86" s="49"/>
      <c r="Z86" s="48" t="s">
        <v>166</v>
      </c>
      <c r="AA86" s="48" t="s">
        <v>203</v>
      </c>
      <c r="AB86" s="49"/>
      <c r="AC86" s="49"/>
      <c r="AD86" s="49"/>
      <c r="AE86" s="49"/>
      <c r="AF86" s="49"/>
      <c r="AG86" s="49"/>
      <c r="AH86" s="49"/>
      <c r="AI86" s="49"/>
      <c r="AJ86" s="48">
        <v>18</v>
      </c>
      <c r="AK86" s="48">
        <v>25</v>
      </c>
      <c r="AL86" s="48">
        <v>75</v>
      </c>
      <c r="AM86" s="49" t="s">
        <v>165</v>
      </c>
      <c r="AN86" s="49"/>
      <c r="AO86" s="49" t="s">
        <v>165</v>
      </c>
      <c r="AP86" s="49"/>
      <c r="AQ86" s="49"/>
      <c r="AR86" s="48" t="s">
        <v>165</v>
      </c>
      <c r="AS86" s="48"/>
      <c r="AT86" s="48"/>
      <c r="AU86" s="48" t="s">
        <v>166</v>
      </c>
      <c r="AV86" s="48" t="s">
        <v>394</v>
      </c>
      <c r="AW86" s="48" t="s">
        <v>429</v>
      </c>
      <c r="AX86" s="49" t="s">
        <v>165</v>
      </c>
      <c r="AY86" s="49"/>
      <c r="AZ86" s="48" t="s">
        <v>166</v>
      </c>
      <c r="BA86" s="48" t="s">
        <v>394</v>
      </c>
      <c r="BB86" s="49" t="s">
        <v>166</v>
      </c>
      <c r="BC86" s="49" t="s">
        <v>394</v>
      </c>
      <c r="BD86" s="48" t="s">
        <v>166</v>
      </c>
      <c r="BE86" s="183" t="s">
        <v>425</v>
      </c>
      <c r="BF86" s="163"/>
    </row>
    <row r="87" spans="1:58" x14ac:dyDescent="0.35">
      <c r="A87" s="370"/>
      <c r="B87" s="370"/>
      <c r="C87" s="370"/>
      <c r="D87" s="370"/>
      <c r="E87" s="370"/>
      <c r="F87" s="370"/>
      <c r="G87" s="48">
        <v>5</v>
      </c>
      <c r="H87" s="48" t="s">
        <v>209</v>
      </c>
      <c r="I87" s="48"/>
      <c r="J87" s="182" t="s">
        <v>166</v>
      </c>
      <c r="K87" s="49"/>
      <c r="L87" s="49" t="s">
        <v>165</v>
      </c>
      <c r="M87" s="49"/>
      <c r="N87" s="48" t="s">
        <v>165</v>
      </c>
      <c r="O87" s="48"/>
      <c r="P87" s="48" t="s">
        <v>165</v>
      </c>
      <c r="Q87" s="48"/>
      <c r="R87" s="48" t="s">
        <v>165</v>
      </c>
      <c r="S87" s="48" t="s">
        <v>165</v>
      </c>
      <c r="T87" s="48"/>
      <c r="U87" s="49"/>
      <c r="V87" s="49"/>
      <c r="W87" s="49"/>
      <c r="X87" s="49"/>
      <c r="Y87" s="49"/>
      <c r="Z87" s="48"/>
      <c r="AA87" s="48"/>
      <c r="AB87" s="49"/>
      <c r="AC87" s="49"/>
      <c r="AD87" s="49"/>
      <c r="AE87" s="49"/>
      <c r="AF87" s="49"/>
      <c r="AG87" s="49"/>
      <c r="AH87" s="49"/>
      <c r="AI87" s="49"/>
      <c r="AJ87" s="48"/>
      <c r="AK87" s="48"/>
      <c r="AL87" s="48"/>
      <c r="AM87" s="49"/>
      <c r="AN87" s="49"/>
      <c r="AO87" s="49"/>
      <c r="AP87" s="49"/>
      <c r="AQ87" s="49"/>
      <c r="AR87" s="48"/>
      <c r="AS87" s="48"/>
      <c r="AT87" s="48"/>
      <c r="AU87" s="48"/>
      <c r="AV87" s="48"/>
      <c r="AW87" s="48"/>
      <c r="AX87" s="49"/>
      <c r="AY87" s="49"/>
      <c r="AZ87" s="48"/>
      <c r="BA87" s="48"/>
      <c r="BB87" s="49"/>
      <c r="BC87" s="49"/>
      <c r="BD87" s="48"/>
      <c r="BE87" s="183"/>
      <c r="BF87" s="163" t="s">
        <v>427</v>
      </c>
    </row>
    <row r="88" spans="1:58" ht="15" thickBot="1" x14ac:dyDescent="0.4">
      <c r="A88" s="372"/>
      <c r="B88" s="372"/>
      <c r="C88" s="372"/>
      <c r="D88" s="372"/>
      <c r="E88" s="372"/>
      <c r="F88" s="372"/>
      <c r="G88" s="53"/>
      <c r="H88" s="53"/>
      <c r="I88" s="53"/>
      <c r="J88" s="54"/>
      <c r="K88" s="54"/>
      <c r="L88" s="54"/>
      <c r="M88" s="54"/>
      <c r="N88" s="53"/>
      <c r="O88" s="53"/>
      <c r="P88" s="53"/>
      <c r="Q88" s="53"/>
      <c r="R88" s="53"/>
      <c r="S88" s="53"/>
      <c r="T88" s="53"/>
      <c r="U88" s="54"/>
      <c r="V88" s="54"/>
      <c r="W88" s="54"/>
      <c r="X88" s="54"/>
      <c r="Y88" s="54"/>
      <c r="Z88" s="53"/>
      <c r="AA88" s="53"/>
      <c r="AB88" s="54"/>
      <c r="AC88" s="54"/>
      <c r="AD88" s="54"/>
      <c r="AE88" s="54"/>
      <c r="AF88" s="54"/>
      <c r="AG88" s="54"/>
      <c r="AH88" s="54"/>
      <c r="AI88" s="54"/>
      <c r="AJ88" s="53"/>
      <c r="AK88" s="53"/>
      <c r="AL88" s="53"/>
      <c r="AM88" s="54"/>
      <c r="AN88" s="54"/>
      <c r="AO88" s="54"/>
      <c r="AP88" s="54"/>
      <c r="AQ88" s="54"/>
      <c r="AR88" s="53"/>
      <c r="AS88" s="53"/>
      <c r="AT88" s="53"/>
      <c r="AU88" s="53"/>
      <c r="AV88" s="53"/>
      <c r="AW88" s="53"/>
      <c r="AX88" s="54"/>
      <c r="AY88" s="54"/>
      <c r="AZ88" s="53"/>
      <c r="BA88" s="53"/>
      <c r="BB88" s="54"/>
      <c r="BC88" s="54"/>
      <c r="BD88" s="53"/>
      <c r="BE88" s="191"/>
      <c r="BF88" s="192"/>
    </row>
    <row r="89" spans="1:58" s="64" customFormat="1" x14ac:dyDescent="0.35">
      <c r="A89" s="386" t="s">
        <v>433</v>
      </c>
      <c r="B89" s="386"/>
      <c r="C89" s="386"/>
      <c r="D89" s="386"/>
      <c r="E89" s="386"/>
      <c r="F89" s="386"/>
      <c r="G89" s="63">
        <v>6</v>
      </c>
      <c r="H89" s="63"/>
      <c r="I89" s="63"/>
      <c r="J89" s="63"/>
      <c r="K89" s="63"/>
      <c r="L89" s="63"/>
      <c r="M89" s="63"/>
      <c r="N89" s="63"/>
      <c r="O89" s="63"/>
      <c r="P89" s="63"/>
      <c r="Q89" s="63"/>
      <c r="R89" s="63"/>
      <c r="S89" s="63"/>
      <c r="T89" s="63"/>
      <c r="U89" s="63"/>
      <c r="V89" s="63"/>
      <c r="W89" s="63"/>
      <c r="X89" s="63"/>
      <c r="Y89" s="63"/>
      <c r="Z89" s="63"/>
      <c r="AA89" s="63"/>
      <c r="AB89" s="63">
        <f>AVERAGE(AB14,AB83,AB77,AB74,AB71,AB80,AB86,AB65,AB62,AB59,AB56,AB53,AB50,AB47,AB44,AB41,AB38,AB35,AB32,AB26,AB29,AB23,AB20,AB17)</f>
        <v>14.725</v>
      </c>
      <c r="AC89" s="63"/>
      <c r="AD89" s="63"/>
      <c r="AE89" s="63"/>
      <c r="AF89" s="63">
        <f t="shared" ref="AF89:AL89" si="0">AVERAGE(AF14,AF83,AF77,AF74,AF71,AF80,AF86,AF65,AF62,AF59,AF56,AF53,AF50,AF47,AF44,AF41,AF38,AF35,AF32,AF26,AF29,AF23,AF20,AF17)</f>
        <v>63.8</v>
      </c>
      <c r="AG89" s="63"/>
      <c r="AH89" s="63">
        <f t="shared" si="0"/>
        <v>10</v>
      </c>
      <c r="AI89" s="63"/>
      <c r="AJ89" s="63">
        <f t="shared" si="0"/>
        <v>61.666666666666664</v>
      </c>
      <c r="AK89" s="63">
        <f t="shared" si="0"/>
        <v>37.333333333333336</v>
      </c>
      <c r="AL89" s="63">
        <f t="shared" si="0"/>
        <v>40</v>
      </c>
      <c r="AM89" s="63"/>
      <c r="AN89" s="63"/>
      <c r="AO89" s="63"/>
      <c r="AP89" s="63"/>
      <c r="AQ89" s="63"/>
      <c r="AR89" s="63"/>
      <c r="AS89" s="63"/>
      <c r="AT89" s="63"/>
      <c r="AU89" s="63"/>
      <c r="AV89" s="63"/>
      <c r="AW89" s="63"/>
      <c r="AX89" s="63"/>
      <c r="AY89" s="63"/>
      <c r="AZ89" s="63"/>
      <c r="BA89" s="63"/>
      <c r="BB89" s="63"/>
      <c r="BC89" s="63"/>
      <c r="BD89" s="63"/>
      <c r="BE89" s="63"/>
      <c r="BF89" s="196"/>
    </row>
    <row r="90" spans="1:58" s="64" customFormat="1" x14ac:dyDescent="0.35">
      <c r="A90" s="387"/>
      <c r="B90" s="387"/>
      <c r="C90" s="387"/>
      <c r="D90" s="387"/>
      <c r="E90" s="387"/>
      <c r="F90" s="387"/>
      <c r="G90" s="65">
        <v>5</v>
      </c>
      <c r="H90" s="65"/>
      <c r="I90" s="65"/>
      <c r="J90" s="65"/>
      <c r="K90" s="65"/>
      <c r="L90" s="65"/>
      <c r="M90" s="65"/>
      <c r="N90" s="65"/>
      <c r="O90" s="65"/>
      <c r="P90" s="65"/>
      <c r="Q90" s="65"/>
      <c r="R90" s="65"/>
      <c r="S90" s="65"/>
      <c r="T90" s="65"/>
      <c r="U90" s="65"/>
      <c r="V90" s="65"/>
      <c r="W90" s="65"/>
      <c r="X90" s="65"/>
      <c r="Y90" s="65"/>
      <c r="Z90" s="65"/>
      <c r="AA90" s="65"/>
      <c r="AB90" s="65">
        <f>AVERAGE(AB15,AB18,AB21,AB24,AB27,AB30,AB33,AB36,AB39,AB42,AB45,AB48,AB51,AB54,AB57,AB60,AB63,AB66,AB69,AB72,AB75,AB78,AB81,AB84,AB87)</f>
        <v>14.84</v>
      </c>
      <c r="AC90" s="65"/>
      <c r="AD90" s="65"/>
      <c r="AE90" s="65"/>
      <c r="AF90" s="65">
        <f t="shared" ref="AF90" si="1">AVERAGE(AF15,AF18,AF21,AF24,AF27,AF30,AF33,AF36,AF39,AF42,AF45,AF48,AF51,AF54,AF57,AF60,AF63,AF66,AF69,AF72,AF75,AF78,AF81,AF84,AF87)</f>
        <v>68.2</v>
      </c>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197"/>
    </row>
    <row r="91" spans="1:58" s="64" customFormat="1" x14ac:dyDescent="0.35">
      <c r="A91" s="388" t="s">
        <v>434</v>
      </c>
      <c r="B91" s="388"/>
      <c r="C91" s="388"/>
      <c r="D91" s="388"/>
      <c r="E91" s="388"/>
      <c r="F91" s="388"/>
      <c r="G91" s="65">
        <v>6</v>
      </c>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197"/>
    </row>
    <row r="92" spans="1:58" s="64" customFormat="1" x14ac:dyDescent="0.35">
      <c r="A92" s="357" t="s">
        <v>435</v>
      </c>
      <c r="B92" s="357"/>
      <c r="C92" s="357"/>
      <c r="D92" s="357"/>
      <c r="E92" s="357"/>
      <c r="F92" s="357"/>
      <c r="G92" s="65">
        <v>6</v>
      </c>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row>
    <row r="93" spans="1:58" s="64" customFormat="1" x14ac:dyDescent="0.35">
      <c r="A93" s="357" t="s">
        <v>436</v>
      </c>
      <c r="B93" s="357"/>
      <c r="C93" s="357"/>
      <c r="D93" s="357"/>
      <c r="E93" s="357"/>
      <c r="F93" s="357"/>
      <c r="G93" s="65">
        <v>6</v>
      </c>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row>
    <row r="94" spans="1:58" s="64" customFormat="1" x14ac:dyDescent="0.35">
      <c r="A94" s="357" t="s">
        <v>434</v>
      </c>
      <c r="B94" s="357"/>
      <c r="C94" s="357"/>
      <c r="D94" s="357"/>
      <c r="E94" s="357"/>
      <c r="F94" s="357"/>
      <c r="G94" s="65">
        <v>5</v>
      </c>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row>
    <row r="95" spans="1:58" s="64" customFormat="1" x14ac:dyDescent="0.35">
      <c r="A95" s="357" t="s">
        <v>435</v>
      </c>
      <c r="B95" s="357"/>
      <c r="C95" s="357"/>
      <c r="D95" s="357"/>
      <c r="E95" s="357"/>
      <c r="F95" s="357"/>
      <c r="G95" s="65">
        <v>5</v>
      </c>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row>
    <row r="96" spans="1:58" s="64" customFormat="1" x14ac:dyDescent="0.35">
      <c r="A96" s="357" t="s">
        <v>436</v>
      </c>
      <c r="B96" s="357"/>
      <c r="C96" s="357"/>
      <c r="D96" s="357"/>
      <c r="E96" s="357"/>
      <c r="F96" s="357"/>
      <c r="G96" s="65">
        <v>5</v>
      </c>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row>
    <row r="97" spans="1:6" x14ac:dyDescent="0.35">
      <c r="A97" s="198"/>
      <c r="B97" s="198"/>
      <c r="C97" s="198"/>
      <c r="D97" s="198"/>
      <c r="E97" s="198"/>
      <c r="F97" s="198"/>
    </row>
    <row r="98" spans="1:6" x14ac:dyDescent="0.35">
      <c r="A98" s="384"/>
      <c r="B98" s="384"/>
      <c r="C98" s="384"/>
      <c r="D98" s="384"/>
      <c r="E98" s="384"/>
      <c r="F98" s="384"/>
    </row>
    <row r="99" spans="1:6" x14ac:dyDescent="0.35">
      <c r="A99" s="384"/>
      <c r="B99" s="384"/>
      <c r="C99" s="384"/>
      <c r="D99" s="384"/>
      <c r="E99" s="384"/>
      <c r="F99" s="384"/>
    </row>
    <row r="100" spans="1:6" x14ac:dyDescent="0.35">
      <c r="A100" s="384"/>
      <c r="B100" s="384"/>
      <c r="C100" s="384"/>
      <c r="D100" s="384"/>
      <c r="E100" s="384"/>
      <c r="F100" s="384"/>
    </row>
  </sheetData>
  <sheetProtection password="CD92" sheet="1" objects="1" scenarios="1"/>
  <mergeCells count="142">
    <mergeCell ref="AZ11:BA11"/>
    <mergeCell ref="BB11:BC11"/>
    <mergeCell ref="B14:D16"/>
    <mergeCell ref="E14:F16"/>
    <mergeCell ref="B17:D19"/>
    <mergeCell ref="BD11:BE11"/>
    <mergeCell ref="BE12:BE13"/>
    <mergeCell ref="AZ12:AZ13"/>
    <mergeCell ref="BB12:BB13"/>
    <mergeCell ref="BD12:BD13"/>
    <mergeCell ref="E17:F19"/>
    <mergeCell ref="BA12:BA13"/>
    <mergeCell ref="BC12:BC13"/>
    <mergeCell ref="AB12:AB13"/>
    <mergeCell ref="L11:M11"/>
    <mergeCell ref="M12:M13"/>
    <mergeCell ref="L12:L13"/>
    <mergeCell ref="AX12:AX13"/>
    <mergeCell ref="O11:O13"/>
    <mergeCell ref="A10:F12"/>
    <mergeCell ref="A14:A16"/>
    <mergeCell ref="A17:A19"/>
    <mergeCell ref="AM11:AQ11"/>
    <mergeCell ref="AM12:AQ12"/>
    <mergeCell ref="Z11:AA11"/>
    <mergeCell ref="AJ12:AK12"/>
    <mergeCell ref="AA12:AA13"/>
    <mergeCell ref="Z12:Z13"/>
    <mergeCell ref="AC12:AE12"/>
    <mergeCell ref="AV12:AV13"/>
    <mergeCell ref="U11:U13"/>
    <mergeCell ref="V11:W11"/>
    <mergeCell ref="W12:W13"/>
    <mergeCell ref="AG12:AI12"/>
    <mergeCell ref="AL12:AL13"/>
    <mergeCell ref="AB11:AI11"/>
    <mergeCell ref="AR11:AT12"/>
    <mergeCell ref="B5:D5"/>
    <mergeCell ref="B13:D13"/>
    <mergeCell ref="E13:F13"/>
    <mergeCell ref="AU10:BE10"/>
    <mergeCell ref="G10:T10"/>
    <mergeCell ref="S11:T12"/>
    <mergeCell ref="P11:Q12"/>
    <mergeCell ref="R11:R13"/>
    <mergeCell ref="AF12:AF13"/>
    <mergeCell ref="AJ11:AL11"/>
    <mergeCell ref="X11:Y12"/>
    <mergeCell ref="V12:V13"/>
    <mergeCell ref="G11:G13"/>
    <mergeCell ref="H11:H13"/>
    <mergeCell ref="I11:I13"/>
    <mergeCell ref="J11:J13"/>
    <mergeCell ref="K11:K13"/>
    <mergeCell ref="N11:N13"/>
    <mergeCell ref="AU11:AW11"/>
    <mergeCell ref="AW12:AW13"/>
    <mergeCell ref="AX11:AY11"/>
    <mergeCell ref="AY12:AY13"/>
    <mergeCell ref="AU12:AU13"/>
    <mergeCell ref="U10:AT10"/>
    <mergeCell ref="A35:A37"/>
    <mergeCell ref="A38:A40"/>
    <mergeCell ref="A41:A43"/>
    <mergeCell ref="B86:D88"/>
    <mergeCell ref="B98:D100"/>
    <mergeCell ref="E65:F67"/>
    <mergeCell ref="E68:F70"/>
    <mergeCell ref="E71:F73"/>
    <mergeCell ref="E74:F76"/>
    <mergeCell ref="E77:F79"/>
    <mergeCell ref="E80:F82"/>
    <mergeCell ref="E83:F85"/>
    <mergeCell ref="E86:F88"/>
    <mergeCell ref="E98:F100"/>
    <mergeCell ref="B65:D67"/>
    <mergeCell ref="B68:D70"/>
    <mergeCell ref="B71:D73"/>
    <mergeCell ref="B74:D76"/>
    <mergeCell ref="B77:D79"/>
    <mergeCell ref="B80:D82"/>
    <mergeCell ref="B47:D49"/>
    <mergeCell ref="E47:F49"/>
    <mergeCell ref="B50:D52"/>
    <mergeCell ref="E50:F52"/>
    <mergeCell ref="E56:F58"/>
    <mergeCell ref="E53:F55"/>
    <mergeCell ref="B53:D55"/>
    <mergeCell ref="B62:D64"/>
    <mergeCell ref="E62:F64"/>
    <mergeCell ref="B20:D22"/>
    <mergeCell ref="E20:F22"/>
    <mergeCell ref="B23:D25"/>
    <mergeCell ref="E23:F25"/>
    <mergeCell ref="B29:D31"/>
    <mergeCell ref="E29:F31"/>
    <mergeCell ref="E44:F46"/>
    <mergeCell ref="E26:F28"/>
    <mergeCell ref="B38:D40"/>
    <mergeCell ref="E38:F40"/>
    <mergeCell ref="B41:D43"/>
    <mergeCell ref="E41:F43"/>
    <mergeCell ref="B44:D46"/>
    <mergeCell ref="E35:F37"/>
    <mergeCell ref="E32:F34"/>
    <mergeCell ref="B35:D37"/>
    <mergeCell ref="B32:D34"/>
    <mergeCell ref="B26:D28"/>
    <mergeCell ref="A98:A100"/>
    <mergeCell ref="A62:A64"/>
    <mergeCell ref="A65:A67"/>
    <mergeCell ref="A68:A70"/>
    <mergeCell ref="A71:A73"/>
    <mergeCell ref="A74:A76"/>
    <mergeCell ref="A77:A79"/>
    <mergeCell ref="A80:A82"/>
    <mergeCell ref="A83:A85"/>
    <mergeCell ref="A86:A88"/>
    <mergeCell ref="H1:BF9"/>
    <mergeCell ref="BF10:BF13"/>
    <mergeCell ref="A89:F90"/>
    <mergeCell ref="A91:F91"/>
    <mergeCell ref="A92:F92"/>
    <mergeCell ref="A93:F93"/>
    <mergeCell ref="A94:F94"/>
    <mergeCell ref="A95:F95"/>
    <mergeCell ref="A96:F96"/>
    <mergeCell ref="A44:A46"/>
    <mergeCell ref="A47:A49"/>
    <mergeCell ref="A50:A52"/>
    <mergeCell ref="A53:A55"/>
    <mergeCell ref="A56:A58"/>
    <mergeCell ref="A59:A61"/>
    <mergeCell ref="A20:A22"/>
    <mergeCell ref="A23:A25"/>
    <mergeCell ref="A29:A31"/>
    <mergeCell ref="A26:A28"/>
    <mergeCell ref="A32:A34"/>
    <mergeCell ref="B83:D85"/>
    <mergeCell ref="B59:D61"/>
    <mergeCell ref="E59:F61"/>
    <mergeCell ref="B56:D58"/>
  </mergeCells>
  <dataValidations count="5">
    <dataValidation type="list" allowBlank="1" showInputMessage="1" showErrorMessage="1" sqref="U14:V64 P14:P64 N14:N64 J14:J64 L14:L64 R14:S64 BD14:BD64 BB14:BB64 AZ14:AZ64 AX14:AX64 AG14:AG64 AQ14:AR64 AO14:AO64 AM14:AM64 X14:X64 Z14:Z64 AC14:AC64 AE14:AE64 AU14:AU64">
      <formula1>YN</formula1>
    </dataValidation>
    <dataValidation type="list" allowBlank="1" showInputMessage="1" showErrorMessage="1" sqref="AA14:AA64">
      <formula1>LAlabel</formula1>
    </dataValidation>
    <dataValidation type="list" allowBlank="1" showInputMessage="1" showErrorMessage="1" sqref="AI14:AI64">
      <formula1>LR</formula1>
    </dataValidation>
    <dataValidation type="list" allowBlank="1" showInputMessage="1" showErrorMessage="1" sqref="G14:G64">
      <formula1>position</formula1>
    </dataValidation>
    <dataValidation type="list" allowBlank="1" showInputMessage="1" showErrorMessage="1" sqref="H14:H64">
      <formula1>tethloc1</formula1>
    </dataValidation>
  </dataValidations>
  <pageMargins left="0.7" right="0.7" top="0.75" bottom="0.75" header="0.3" footer="0.3"/>
  <pageSetup scale="20" orientation="landscape" r:id="rId1"/>
  <colBreaks count="2" manualBreakCount="2">
    <brk id="20" min="1" max="95" man="1"/>
    <brk id="4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28</vt:i4>
      </vt:variant>
    </vt:vector>
  </HeadingPairs>
  <TitlesOfParts>
    <vt:vector size="39" baseType="lpstr">
      <vt:lpstr>Cover Sheet</vt:lpstr>
      <vt:lpstr>Vehicle Info</vt:lpstr>
      <vt:lpstr>SGMF Dimensions</vt:lpstr>
      <vt:lpstr>Nominal Seat Position &amp; Adjust.</vt:lpstr>
      <vt:lpstr>Seat Dimensions</vt:lpstr>
      <vt:lpstr>Armrest &amp; Windowsill</vt:lpstr>
      <vt:lpstr>Seat Bottom Cushion Thickness</vt:lpstr>
      <vt:lpstr>Seat Back Cushion Thickness</vt:lpstr>
      <vt:lpstr>LATCH Observ. &amp; Meas.</vt:lpstr>
      <vt:lpstr>Photograph Checklist</vt:lpstr>
      <vt:lpstr>Source Sheet</vt:lpstr>
      <vt:lpstr>AB</vt:lpstr>
      <vt:lpstr>LAlabel</vt:lpstr>
      <vt:lpstr>lapbeltloc</vt:lpstr>
      <vt:lpstr>location1</vt:lpstr>
      <vt:lpstr>location2</vt:lpstr>
      <vt:lpstr>location3</vt:lpstr>
      <vt:lpstr>location4</vt:lpstr>
      <vt:lpstr>LR</vt:lpstr>
      <vt:lpstr>position</vt:lpstr>
      <vt:lpstr>'Armrest &amp; Windowsill'!Print_Area</vt:lpstr>
      <vt:lpstr>'LATCH Observ. &amp; Meas.'!Print_Area</vt:lpstr>
      <vt:lpstr>'Nominal Seat Position &amp; Adjust.'!Print_Area</vt:lpstr>
      <vt:lpstr>'Photograph Checklist'!Print_Area</vt:lpstr>
      <vt:lpstr>'Seat Back Cushion Thickness'!Print_Area</vt:lpstr>
      <vt:lpstr>'Seat Bottom Cushion Thickness'!Print_Area</vt:lpstr>
      <vt:lpstr>'Seat Dimensions'!Print_Area</vt:lpstr>
      <vt:lpstr>'Vehicle Info'!Print_Area</vt:lpstr>
      <vt:lpstr>retrlatch</vt:lpstr>
      <vt:lpstr>retrloc</vt:lpstr>
      <vt:lpstr>retrtype</vt:lpstr>
      <vt:lpstr>RL</vt:lpstr>
      <vt:lpstr>seatmat</vt:lpstr>
      <vt:lpstr>shouldloc3</vt:lpstr>
      <vt:lpstr>tethanchloc2</vt:lpstr>
      <vt:lpstr>tethloc</vt:lpstr>
      <vt:lpstr>tethloc1</vt:lpstr>
      <vt:lpstr>vehtype</vt:lpstr>
      <vt:lpstr>YN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Lan Aram</dc:creator>
  <cp:lastModifiedBy>USDOT_User</cp:lastModifiedBy>
  <cp:lastPrinted>2012-03-14T17:13:38Z</cp:lastPrinted>
  <dcterms:created xsi:type="dcterms:W3CDTF">2010-06-11T17:30:59Z</dcterms:created>
  <dcterms:modified xsi:type="dcterms:W3CDTF">2020-11-16T15:23:53Z</dcterms:modified>
</cp:coreProperties>
</file>