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an.Keefe\Documents\ACTIVE\CAFE\FR Drafting\ToDocket\"/>
    </mc:Choice>
  </mc:AlternateContent>
  <bookViews>
    <workbookView xWindow="0" yWindow="0" windowWidth="16368" windowHeight="5604" activeTab="3"/>
  </bookViews>
  <sheets>
    <sheet name="Supplemental D" sheetId="1" r:id="rId1"/>
    <sheet name="For Scrappage" sheetId="2" r:id="rId2"/>
    <sheet name="For LDV DFS" sheetId="3" r:id="rId3"/>
    <sheet name="For LDT12a DFS" sheetId="4" r:id="rId4"/>
  </sheets>
  <definedNames>
    <definedName name="_xlnm.Print_Area" localSheetId="0">'Supplemental D'!$A$1:$AP$384</definedName>
    <definedName name="_xlnm.Print_Titles" localSheetId="0">'Supplemental D'!$A:$C,'Supplemental D'!$1:$2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" i="4" l="1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2" i="4"/>
  <c r="J3" i="4"/>
  <c r="J4" i="4"/>
  <c r="J5" i="4"/>
  <c r="K6" i="4" s="1"/>
  <c r="L7" i="4" s="1"/>
  <c r="J6" i="4"/>
  <c r="K7" i="4" s="1"/>
  <c r="L8" i="4" s="1"/>
  <c r="J7" i="4"/>
  <c r="J8" i="4"/>
  <c r="J9" i="4"/>
  <c r="J10" i="4"/>
  <c r="J11" i="4"/>
  <c r="J12" i="4"/>
  <c r="J13" i="4"/>
  <c r="J14" i="4"/>
  <c r="K15" i="4" s="1"/>
  <c r="L16" i="4" s="1"/>
  <c r="J15" i="4"/>
  <c r="J16" i="4"/>
  <c r="J17" i="4"/>
  <c r="K18" i="4" s="1"/>
  <c r="L19" i="4" s="1"/>
  <c r="J18" i="4"/>
  <c r="K19" i="4" s="1"/>
  <c r="L20" i="4" s="1"/>
  <c r="J19" i="4"/>
  <c r="J20" i="4"/>
  <c r="J21" i="4"/>
  <c r="J22" i="4"/>
  <c r="K23" i="4" s="1"/>
  <c r="L24" i="4" s="1"/>
  <c r="J23" i="4"/>
  <c r="J24" i="4"/>
  <c r="J25" i="4"/>
  <c r="K26" i="4" s="1"/>
  <c r="L27" i="4" s="1"/>
  <c r="J26" i="4"/>
  <c r="K27" i="4" s="1"/>
  <c r="L28" i="4" s="1"/>
  <c r="J27" i="4"/>
  <c r="J28" i="4"/>
  <c r="J29" i="4"/>
  <c r="K30" i="4" s="1"/>
  <c r="L31" i="4" s="1"/>
  <c r="J30" i="4"/>
  <c r="K31" i="4" s="1"/>
  <c r="L32" i="4" s="1"/>
  <c r="J31" i="4"/>
  <c r="K32" i="4" s="1"/>
  <c r="L33" i="4" s="1"/>
  <c r="J32" i="4"/>
  <c r="J33" i="4"/>
  <c r="J34" i="4"/>
  <c r="K35" i="4" s="1"/>
  <c r="L36" i="4" s="1"/>
  <c r="J35" i="4"/>
  <c r="J36" i="4"/>
  <c r="J37" i="4"/>
  <c r="K38" i="4" s="1"/>
  <c r="L39" i="4" s="1"/>
  <c r="J38" i="4"/>
  <c r="K39" i="4" s="1"/>
  <c r="L40" i="4" s="1"/>
  <c r="J39" i="4"/>
  <c r="K40" i="4" s="1"/>
  <c r="L41" i="4" s="1"/>
  <c r="J40" i="4"/>
  <c r="J41" i="4"/>
  <c r="K42" i="4" s="1"/>
  <c r="L43" i="4" s="1"/>
  <c r="J42" i="4"/>
  <c r="K43" i="4" s="1"/>
  <c r="L44" i="4" s="1"/>
  <c r="J43" i="4"/>
  <c r="K44" i="4" s="1"/>
  <c r="L45" i="4" s="1"/>
  <c r="J44" i="4"/>
  <c r="J45" i="4"/>
  <c r="J2" i="4"/>
  <c r="K3" i="4" s="1"/>
  <c r="L4" i="4" s="1"/>
  <c r="G3" i="4"/>
  <c r="G4" i="4"/>
  <c r="G5" i="4"/>
  <c r="G6" i="4"/>
  <c r="G7" i="4"/>
  <c r="H8" i="4" s="1"/>
  <c r="I9" i="4" s="1"/>
  <c r="G8" i="4"/>
  <c r="H9" i="4" s="1"/>
  <c r="I10" i="4" s="1"/>
  <c r="G9" i="4"/>
  <c r="H10" i="4" s="1"/>
  <c r="I11" i="4" s="1"/>
  <c r="G10" i="4"/>
  <c r="H11" i="4" s="1"/>
  <c r="I12" i="4" s="1"/>
  <c r="G11" i="4"/>
  <c r="G12" i="4"/>
  <c r="G13" i="4"/>
  <c r="H14" i="4" s="1"/>
  <c r="I15" i="4" s="1"/>
  <c r="G14" i="4"/>
  <c r="G15" i="4"/>
  <c r="G16" i="4"/>
  <c r="H17" i="4" s="1"/>
  <c r="I18" i="4" s="1"/>
  <c r="G17" i="4"/>
  <c r="G18" i="4"/>
  <c r="H19" i="4" s="1"/>
  <c r="I20" i="4" s="1"/>
  <c r="G19" i="4"/>
  <c r="G20" i="4"/>
  <c r="G21" i="4"/>
  <c r="G22" i="4"/>
  <c r="G23" i="4"/>
  <c r="H24" i="4" s="1"/>
  <c r="I25" i="4" s="1"/>
  <c r="G24" i="4"/>
  <c r="H25" i="4" s="1"/>
  <c r="I26" i="4" s="1"/>
  <c r="G25" i="4"/>
  <c r="H26" i="4" s="1"/>
  <c r="I27" i="4" s="1"/>
  <c r="G26" i="4"/>
  <c r="H27" i="4" s="1"/>
  <c r="I28" i="4" s="1"/>
  <c r="G27" i="4"/>
  <c r="G28" i="4"/>
  <c r="G29" i="4"/>
  <c r="G30" i="4"/>
  <c r="G31" i="4"/>
  <c r="G32" i="4"/>
  <c r="H33" i="4" s="1"/>
  <c r="I34" i="4" s="1"/>
  <c r="G33" i="4"/>
  <c r="H34" i="4" s="1"/>
  <c r="I35" i="4" s="1"/>
  <c r="G34" i="4"/>
  <c r="H35" i="4" s="1"/>
  <c r="I36" i="4" s="1"/>
  <c r="G35" i="4"/>
  <c r="G36" i="4"/>
  <c r="H37" i="4" s="1"/>
  <c r="I38" i="4" s="1"/>
  <c r="G37" i="4"/>
  <c r="H38" i="4" s="1"/>
  <c r="I39" i="4" s="1"/>
  <c r="G38" i="4"/>
  <c r="G39" i="4"/>
  <c r="H40" i="4" s="1"/>
  <c r="I41" i="4" s="1"/>
  <c r="G40" i="4"/>
  <c r="H41" i="4" s="1"/>
  <c r="I42" i="4" s="1"/>
  <c r="G41" i="4"/>
  <c r="H42" i="4" s="1"/>
  <c r="I43" i="4" s="1"/>
  <c r="G42" i="4"/>
  <c r="H43" i="4" s="1"/>
  <c r="I44" i="4" s="1"/>
  <c r="G43" i="4"/>
  <c r="G44" i="4"/>
  <c r="H45" i="4" s="1"/>
  <c r="G45" i="4"/>
  <c r="G2" i="4"/>
  <c r="H3" i="4" s="1"/>
  <c r="I4" i="4" s="1"/>
  <c r="D3" i="4"/>
  <c r="D4" i="4"/>
  <c r="E5" i="4" s="1"/>
  <c r="D5" i="4"/>
  <c r="D6" i="4"/>
  <c r="D7" i="4"/>
  <c r="E8" i="4" s="1"/>
  <c r="F9" i="4" s="1"/>
  <c r="D8" i="4"/>
  <c r="D9" i="4"/>
  <c r="E10" i="4" s="1"/>
  <c r="F11" i="4" s="1"/>
  <c r="D10" i="4"/>
  <c r="E11" i="4" s="1"/>
  <c r="D11" i="4"/>
  <c r="E12" i="4" s="1"/>
  <c r="F13" i="4" s="1"/>
  <c r="D12" i="4"/>
  <c r="E13" i="4" s="1"/>
  <c r="D13" i="4"/>
  <c r="D14" i="4"/>
  <c r="D15" i="4"/>
  <c r="E16" i="4" s="1"/>
  <c r="F17" i="4" s="1"/>
  <c r="D16" i="4"/>
  <c r="D17" i="4"/>
  <c r="E18" i="4" s="1"/>
  <c r="F19" i="4" s="1"/>
  <c r="D18" i="4"/>
  <c r="E19" i="4" s="1"/>
  <c r="D19" i="4"/>
  <c r="E20" i="4" s="1"/>
  <c r="F21" i="4" s="1"/>
  <c r="D20" i="4"/>
  <c r="E21" i="4" s="1"/>
  <c r="D21" i="4"/>
  <c r="D22" i="4"/>
  <c r="D23" i="4"/>
  <c r="E24" i="4" s="1"/>
  <c r="F25" i="4" s="1"/>
  <c r="D24" i="4"/>
  <c r="D25" i="4"/>
  <c r="E26" i="4" s="1"/>
  <c r="F27" i="4" s="1"/>
  <c r="D26" i="4"/>
  <c r="E27" i="4" s="1"/>
  <c r="D27" i="4"/>
  <c r="E28" i="4" s="1"/>
  <c r="F29" i="4" s="1"/>
  <c r="D28" i="4"/>
  <c r="E29" i="4" s="1"/>
  <c r="D29" i="4"/>
  <c r="D30" i="4"/>
  <c r="E31" i="4" s="1"/>
  <c r="D31" i="4"/>
  <c r="E32" i="4" s="1"/>
  <c r="F33" i="4" s="1"/>
  <c r="D32" i="4"/>
  <c r="D33" i="4"/>
  <c r="D34" i="4"/>
  <c r="E35" i="4" s="1"/>
  <c r="D35" i="4"/>
  <c r="E36" i="4" s="1"/>
  <c r="F37" i="4" s="1"/>
  <c r="D36" i="4"/>
  <c r="E37" i="4" s="1"/>
  <c r="D37" i="4"/>
  <c r="D38" i="4"/>
  <c r="E39" i="4" s="1"/>
  <c r="D39" i="4"/>
  <c r="E40" i="4" s="1"/>
  <c r="F41" i="4" s="1"/>
  <c r="D40" i="4"/>
  <c r="D41" i="4"/>
  <c r="E42" i="4" s="1"/>
  <c r="F43" i="4" s="1"/>
  <c r="D42" i="4"/>
  <c r="E43" i="4" s="1"/>
  <c r="D43" i="4"/>
  <c r="E44" i="4" s="1"/>
  <c r="F45" i="4" s="1"/>
  <c r="D44" i="4"/>
  <c r="E45" i="4" s="1"/>
  <c r="D45" i="4"/>
  <c r="D2" i="4"/>
  <c r="E3" i="4" s="1"/>
  <c r="F4" i="4" s="1"/>
  <c r="A45" i="4"/>
  <c r="K45" i="4"/>
  <c r="A44" i="4"/>
  <c r="H44" i="4"/>
  <c r="I45" i="4" s="1"/>
  <c r="A43" i="4"/>
  <c r="A42" i="4"/>
  <c r="A41" i="4"/>
  <c r="K41" i="4"/>
  <c r="L42" i="4" s="1"/>
  <c r="E41" i="4"/>
  <c r="A40" i="4"/>
  <c r="A39" i="4"/>
  <c r="H39" i="4"/>
  <c r="I40" i="4" s="1"/>
  <c r="E38" i="4"/>
  <c r="F39" i="4" s="1"/>
  <c r="A38" i="4"/>
  <c r="A37" i="4"/>
  <c r="K36" i="4"/>
  <c r="L37" i="4" s="1"/>
  <c r="K37" i="4"/>
  <c r="L38" i="4" s="1"/>
  <c r="A36" i="4"/>
  <c r="H36" i="4"/>
  <c r="I37" i="4" s="1"/>
  <c r="A35" i="4"/>
  <c r="K34" i="4"/>
  <c r="L35" i="4" s="1"/>
  <c r="E34" i="4"/>
  <c r="F35" i="4" s="1"/>
  <c r="A34" i="4"/>
  <c r="A33" i="4"/>
  <c r="K33" i="4"/>
  <c r="L34" i="4" s="1"/>
  <c r="E33" i="4"/>
  <c r="A32" i="4"/>
  <c r="H32" i="4"/>
  <c r="I33" i="4" s="1"/>
  <c r="A31" i="4"/>
  <c r="H31" i="4"/>
  <c r="I32" i="4" s="1"/>
  <c r="E30" i="4"/>
  <c r="F31" i="4" s="1"/>
  <c r="A30" i="4"/>
  <c r="H30" i="4"/>
  <c r="I31" i="4" s="1"/>
  <c r="A29" i="4"/>
  <c r="K28" i="4"/>
  <c r="L29" i="4" s="1"/>
  <c r="K29" i="4"/>
  <c r="L30" i="4" s="1"/>
  <c r="H29" i="4"/>
  <c r="I30" i="4" s="1"/>
  <c r="A28" i="4"/>
  <c r="H28" i="4"/>
  <c r="I29" i="4" s="1"/>
  <c r="A27" i="4"/>
  <c r="A26" i="4"/>
  <c r="A25" i="4"/>
  <c r="K24" i="4"/>
  <c r="L25" i="4" s="1"/>
  <c r="K25" i="4"/>
  <c r="L26" i="4" s="1"/>
  <c r="E25" i="4"/>
  <c r="A24" i="4"/>
  <c r="A23" i="4"/>
  <c r="K22" i="4"/>
  <c r="L23" i="4" s="1"/>
  <c r="H23" i="4"/>
  <c r="I24" i="4" s="1"/>
  <c r="E22" i="4"/>
  <c r="F23" i="4" s="1"/>
  <c r="E23" i="4"/>
  <c r="A22" i="4"/>
  <c r="H22" i="4"/>
  <c r="I23" i="4" s="1"/>
  <c r="A21" i="4"/>
  <c r="K20" i="4"/>
  <c r="L21" i="4" s="1"/>
  <c r="K21" i="4"/>
  <c r="L22" i="4" s="1"/>
  <c r="H21" i="4"/>
  <c r="I22" i="4" s="1"/>
  <c r="A20" i="4"/>
  <c r="H20" i="4"/>
  <c r="I21" i="4" s="1"/>
  <c r="A19" i="4"/>
  <c r="A18" i="4"/>
  <c r="H18" i="4"/>
  <c r="I19" i="4" s="1"/>
  <c r="A17" i="4"/>
  <c r="K16" i="4"/>
  <c r="L17" i="4" s="1"/>
  <c r="K17" i="4"/>
  <c r="L18" i="4" s="1"/>
  <c r="E17" i="4"/>
  <c r="A16" i="4"/>
  <c r="H16" i="4"/>
  <c r="I17" i="4" s="1"/>
  <c r="A15" i="4"/>
  <c r="K14" i="4"/>
  <c r="L15" i="4" s="1"/>
  <c r="H15" i="4"/>
  <c r="I16" i="4" s="1"/>
  <c r="E14" i="4"/>
  <c r="F15" i="4" s="1"/>
  <c r="E15" i="4"/>
  <c r="A14" i="4"/>
  <c r="A13" i="4"/>
  <c r="K12" i="4"/>
  <c r="L13" i="4" s="1"/>
  <c r="K13" i="4"/>
  <c r="L14" i="4" s="1"/>
  <c r="H13" i="4"/>
  <c r="I14" i="4" s="1"/>
  <c r="A12" i="4"/>
  <c r="H12" i="4"/>
  <c r="I13" i="4" s="1"/>
  <c r="A11" i="4"/>
  <c r="K10" i="4"/>
  <c r="L11" i="4" s="1"/>
  <c r="K11" i="4"/>
  <c r="L12" i="4" s="1"/>
  <c r="A10" i="4"/>
  <c r="A9" i="4"/>
  <c r="K8" i="4"/>
  <c r="L9" i="4" s="1"/>
  <c r="K9" i="4"/>
  <c r="L10" i="4" s="1"/>
  <c r="E9" i="4"/>
  <c r="A8" i="4"/>
  <c r="A7" i="4"/>
  <c r="H7" i="4"/>
  <c r="I8" i="4" s="1"/>
  <c r="E6" i="4"/>
  <c r="F7" i="4" s="1"/>
  <c r="E7" i="4"/>
  <c r="A6" i="4"/>
  <c r="H6" i="4"/>
  <c r="I7" i="4" s="1"/>
  <c r="A5" i="4"/>
  <c r="K4" i="4"/>
  <c r="L5" i="4" s="1"/>
  <c r="K5" i="4"/>
  <c r="L6" i="4" s="1"/>
  <c r="H5" i="4"/>
  <c r="I6" i="4" s="1"/>
  <c r="E4" i="4"/>
  <c r="F5" i="4" s="1"/>
  <c r="A4" i="4"/>
  <c r="H4" i="4"/>
  <c r="I5" i="4" s="1"/>
  <c r="A3" i="4"/>
  <c r="A2" i="4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2" i="3"/>
  <c r="J2" i="3"/>
  <c r="K3" i="3" s="1"/>
  <c r="L4" i="3" s="1"/>
  <c r="J3" i="3"/>
  <c r="K4" i="3" s="1"/>
  <c r="L5" i="3" s="1"/>
  <c r="J4" i="3"/>
  <c r="K5" i="3" s="1"/>
  <c r="L6" i="3" s="1"/>
  <c r="J5" i="3"/>
  <c r="K6" i="3" s="1"/>
  <c r="L7" i="3" s="1"/>
  <c r="J6" i="3"/>
  <c r="K7" i="3" s="1"/>
  <c r="L8" i="3" s="1"/>
  <c r="J7" i="3"/>
  <c r="K8" i="3" s="1"/>
  <c r="L9" i="3" s="1"/>
  <c r="J8" i="3"/>
  <c r="K9" i="3" s="1"/>
  <c r="L10" i="3" s="1"/>
  <c r="J9" i="3"/>
  <c r="K10" i="3" s="1"/>
  <c r="L11" i="3" s="1"/>
  <c r="J10" i="3"/>
  <c r="K11" i="3" s="1"/>
  <c r="L12" i="3" s="1"/>
  <c r="J11" i="3"/>
  <c r="K12" i="3" s="1"/>
  <c r="L13" i="3" s="1"/>
  <c r="J12" i="3"/>
  <c r="K13" i="3" s="1"/>
  <c r="L14" i="3" s="1"/>
  <c r="J13" i="3"/>
  <c r="K14" i="3" s="1"/>
  <c r="L15" i="3" s="1"/>
  <c r="J14" i="3"/>
  <c r="K15" i="3" s="1"/>
  <c r="L16" i="3" s="1"/>
  <c r="J15" i="3"/>
  <c r="K16" i="3" s="1"/>
  <c r="L17" i="3" s="1"/>
  <c r="J16" i="3"/>
  <c r="K17" i="3" s="1"/>
  <c r="L18" i="3" s="1"/>
  <c r="J17" i="3"/>
  <c r="K18" i="3" s="1"/>
  <c r="L19" i="3" s="1"/>
  <c r="J18" i="3"/>
  <c r="K19" i="3" s="1"/>
  <c r="L20" i="3" s="1"/>
  <c r="J19" i="3"/>
  <c r="K20" i="3" s="1"/>
  <c r="L21" i="3" s="1"/>
  <c r="J20" i="3"/>
  <c r="K21" i="3" s="1"/>
  <c r="L22" i="3" s="1"/>
  <c r="J21" i="3"/>
  <c r="K22" i="3" s="1"/>
  <c r="L23" i="3" s="1"/>
  <c r="J22" i="3"/>
  <c r="K23" i="3" s="1"/>
  <c r="L24" i="3" s="1"/>
  <c r="J23" i="3"/>
  <c r="K24" i="3" s="1"/>
  <c r="L25" i="3" s="1"/>
  <c r="J24" i="3"/>
  <c r="K25" i="3" s="1"/>
  <c r="L26" i="3" s="1"/>
  <c r="J25" i="3"/>
  <c r="K26" i="3" s="1"/>
  <c r="L27" i="3" s="1"/>
  <c r="J26" i="3"/>
  <c r="K27" i="3" s="1"/>
  <c r="L28" i="3" s="1"/>
  <c r="J27" i="3"/>
  <c r="K28" i="3" s="1"/>
  <c r="L29" i="3" s="1"/>
  <c r="J28" i="3"/>
  <c r="K29" i="3" s="1"/>
  <c r="L30" i="3" s="1"/>
  <c r="J29" i="3"/>
  <c r="K30" i="3" s="1"/>
  <c r="L31" i="3" s="1"/>
  <c r="J30" i="3"/>
  <c r="K31" i="3" s="1"/>
  <c r="L32" i="3" s="1"/>
  <c r="J31" i="3"/>
  <c r="K32" i="3" s="1"/>
  <c r="L33" i="3" s="1"/>
  <c r="J32" i="3"/>
  <c r="K33" i="3" s="1"/>
  <c r="L34" i="3" s="1"/>
  <c r="J33" i="3"/>
  <c r="K34" i="3" s="1"/>
  <c r="L35" i="3" s="1"/>
  <c r="J34" i="3"/>
  <c r="K35" i="3" s="1"/>
  <c r="L36" i="3" s="1"/>
  <c r="J35" i="3"/>
  <c r="K36" i="3" s="1"/>
  <c r="L37" i="3" s="1"/>
  <c r="J36" i="3"/>
  <c r="K37" i="3" s="1"/>
  <c r="L38" i="3" s="1"/>
  <c r="J37" i="3"/>
  <c r="K38" i="3" s="1"/>
  <c r="L39" i="3" s="1"/>
  <c r="J38" i="3"/>
  <c r="K39" i="3" s="1"/>
  <c r="L40" i="3" s="1"/>
  <c r="J39" i="3"/>
  <c r="K40" i="3" s="1"/>
  <c r="L41" i="3" s="1"/>
  <c r="J40" i="3"/>
  <c r="K41" i="3" s="1"/>
  <c r="L42" i="3" s="1"/>
  <c r="J41" i="3"/>
  <c r="K42" i="3" s="1"/>
  <c r="L43" i="3" s="1"/>
  <c r="J42" i="3"/>
  <c r="K43" i="3" s="1"/>
  <c r="L44" i="3" s="1"/>
  <c r="J43" i="3"/>
  <c r="K44" i="3" s="1"/>
  <c r="L45" i="3" s="1"/>
  <c r="J44" i="3"/>
  <c r="K45" i="3" s="1"/>
  <c r="J45" i="3"/>
  <c r="G2" i="3"/>
  <c r="H3" i="3" s="1"/>
  <c r="I4" i="3" s="1"/>
  <c r="G3" i="3"/>
  <c r="H4" i="3" s="1"/>
  <c r="I5" i="3" s="1"/>
  <c r="G4" i="3"/>
  <c r="H5" i="3" s="1"/>
  <c r="I6" i="3" s="1"/>
  <c r="G5" i="3"/>
  <c r="H6" i="3" s="1"/>
  <c r="I7" i="3" s="1"/>
  <c r="G6" i="3"/>
  <c r="H7" i="3" s="1"/>
  <c r="I8" i="3" s="1"/>
  <c r="G7" i="3"/>
  <c r="H8" i="3" s="1"/>
  <c r="I9" i="3" s="1"/>
  <c r="G8" i="3"/>
  <c r="H9" i="3" s="1"/>
  <c r="I10" i="3" s="1"/>
  <c r="G9" i="3"/>
  <c r="H10" i="3" s="1"/>
  <c r="I11" i="3" s="1"/>
  <c r="G10" i="3"/>
  <c r="H11" i="3" s="1"/>
  <c r="I12" i="3" s="1"/>
  <c r="G11" i="3"/>
  <c r="H12" i="3" s="1"/>
  <c r="I13" i="3" s="1"/>
  <c r="G12" i="3"/>
  <c r="H13" i="3" s="1"/>
  <c r="I14" i="3" s="1"/>
  <c r="G13" i="3"/>
  <c r="H14" i="3" s="1"/>
  <c r="I15" i="3" s="1"/>
  <c r="G14" i="3"/>
  <c r="H15" i="3" s="1"/>
  <c r="I16" i="3" s="1"/>
  <c r="G15" i="3"/>
  <c r="H16" i="3" s="1"/>
  <c r="I17" i="3" s="1"/>
  <c r="G16" i="3"/>
  <c r="H17" i="3" s="1"/>
  <c r="I18" i="3" s="1"/>
  <c r="G17" i="3"/>
  <c r="H18" i="3" s="1"/>
  <c r="I19" i="3" s="1"/>
  <c r="G18" i="3"/>
  <c r="H19" i="3" s="1"/>
  <c r="I20" i="3" s="1"/>
  <c r="G19" i="3"/>
  <c r="H20" i="3" s="1"/>
  <c r="I21" i="3" s="1"/>
  <c r="G20" i="3"/>
  <c r="H21" i="3" s="1"/>
  <c r="I22" i="3" s="1"/>
  <c r="G21" i="3"/>
  <c r="H22" i="3" s="1"/>
  <c r="I23" i="3" s="1"/>
  <c r="G22" i="3"/>
  <c r="H23" i="3" s="1"/>
  <c r="I24" i="3" s="1"/>
  <c r="G23" i="3"/>
  <c r="H24" i="3" s="1"/>
  <c r="I25" i="3" s="1"/>
  <c r="G24" i="3"/>
  <c r="H25" i="3" s="1"/>
  <c r="I26" i="3" s="1"/>
  <c r="G25" i="3"/>
  <c r="H26" i="3" s="1"/>
  <c r="I27" i="3" s="1"/>
  <c r="G26" i="3"/>
  <c r="H27" i="3" s="1"/>
  <c r="I28" i="3" s="1"/>
  <c r="G27" i="3"/>
  <c r="H28" i="3" s="1"/>
  <c r="I29" i="3" s="1"/>
  <c r="G28" i="3"/>
  <c r="H29" i="3" s="1"/>
  <c r="I30" i="3" s="1"/>
  <c r="G29" i="3"/>
  <c r="H30" i="3" s="1"/>
  <c r="I31" i="3" s="1"/>
  <c r="G30" i="3"/>
  <c r="H31" i="3" s="1"/>
  <c r="I32" i="3" s="1"/>
  <c r="G31" i="3"/>
  <c r="H32" i="3" s="1"/>
  <c r="I33" i="3" s="1"/>
  <c r="G32" i="3"/>
  <c r="H33" i="3" s="1"/>
  <c r="I34" i="3" s="1"/>
  <c r="G33" i="3"/>
  <c r="H34" i="3" s="1"/>
  <c r="I35" i="3" s="1"/>
  <c r="G34" i="3"/>
  <c r="H35" i="3" s="1"/>
  <c r="I36" i="3" s="1"/>
  <c r="G35" i="3"/>
  <c r="H36" i="3" s="1"/>
  <c r="I37" i="3" s="1"/>
  <c r="G36" i="3"/>
  <c r="H37" i="3" s="1"/>
  <c r="I38" i="3" s="1"/>
  <c r="G37" i="3"/>
  <c r="H38" i="3" s="1"/>
  <c r="I39" i="3" s="1"/>
  <c r="G38" i="3"/>
  <c r="H39" i="3" s="1"/>
  <c r="I40" i="3" s="1"/>
  <c r="G39" i="3"/>
  <c r="H40" i="3" s="1"/>
  <c r="I41" i="3" s="1"/>
  <c r="G40" i="3"/>
  <c r="H41" i="3" s="1"/>
  <c r="I42" i="3" s="1"/>
  <c r="G41" i="3"/>
  <c r="H42" i="3" s="1"/>
  <c r="I43" i="3" s="1"/>
  <c r="G42" i="3"/>
  <c r="H43" i="3" s="1"/>
  <c r="I44" i="3" s="1"/>
  <c r="G43" i="3"/>
  <c r="H44" i="3" s="1"/>
  <c r="I45" i="3" s="1"/>
  <c r="G44" i="3"/>
  <c r="H45" i="3" s="1"/>
  <c r="G45" i="3"/>
  <c r="D2" i="3"/>
  <c r="E3" i="3" s="1"/>
  <c r="F4" i="3" s="1"/>
  <c r="D3" i="3"/>
  <c r="E4" i="3" s="1"/>
  <c r="F5" i="3" s="1"/>
  <c r="D4" i="3"/>
  <c r="E5" i="3" s="1"/>
  <c r="F6" i="3" s="1"/>
  <c r="D5" i="3"/>
  <c r="E6" i="3" s="1"/>
  <c r="F7" i="3" s="1"/>
  <c r="D6" i="3"/>
  <c r="E7" i="3" s="1"/>
  <c r="F8" i="3" s="1"/>
  <c r="D7" i="3"/>
  <c r="E8" i="3" s="1"/>
  <c r="F9" i="3" s="1"/>
  <c r="D8" i="3"/>
  <c r="E9" i="3" s="1"/>
  <c r="F10" i="3" s="1"/>
  <c r="D9" i="3"/>
  <c r="E10" i="3" s="1"/>
  <c r="F11" i="3" s="1"/>
  <c r="D10" i="3"/>
  <c r="E11" i="3" s="1"/>
  <c r="F12" i="3" s="1"/>
  <c r="D11" i="3"/>
  <c r="E12" i="3" s="1"/>
  <c r="F13" i="3" s="1"/>
  <c r="D12" i="3"/>
  <c r="E13" i="3" s="1"/>
  <c r="F14" i="3" s="1"/>
  <c r="D13" i="3"/>
  <c r="E14" i="3" s="1"/>
  <c r="F15" i="3" s="1"/>
  <c r="D14" i="3"/>
  <c r="E15" i="3" s="1"/>
  <c r="F16" i="3" s="1"/>
  <c r="D15" i="3"/>
  <c r="E16" i="3" s="1"/>
  <c r="F17" i="3" s="1"/>
  <c r="D16" i="3"/>
  <c r="E17" i="3" s="1"/>
  <c r="F18" i="3" s="1"/>
  <c r="D17" i="3"/>
  <c r="E18" i="3" s="1"/>
  <c r="F19" i="3" s="1"/>
  <c r="D18" i="3"/>
  <c r="E19" i="3" s="1"/>
  <c r="F20" i="3" s="1"/>
  <c r="D19" i="3"/>
  <c r="E20" i="3" s="1"/>
  <c r="F21" i="3" s="1"/>
  <c r="D20" i="3"/>
  <c r="E21" i="3" s="1"/>
  <c r="F22" i="3" s="1"/>
  <c r="D21" i="3"/>
  <c r="E22" i="3" s="1"/>
  <c r="F23" i="3" s="1"/>
  <c r="D22" i="3"/>
  <c r="E23" i="3" s="1"/>
  <c r="F24" i="3" s="1"/>
  <c r="D23" i="3"/>
  <c r="E24" i="3" s="1"/>
  <c r="F25" i="3" s="1"/>
  <c r="D24" i="3"/>
  <c r="E25" i="3" s="1"/>
  <c r="F26" i="3" s="1"/>
  <c r="D25" i="3"/>
  <c r="E26" i="3" s="1"/>
  <c r="F27" i="3" s="1"/>
  <c r="D26" i="3"/>
  <c r="E27" i="3" s="1"/>
  <c r="F28" i="3" s="1"/>
  <c r="D27" i="3"/>
  <c r="E28" i="3" s="1"/>
  <c r="F29" i="3" s="1"/>
  <c r="D28" i="3"/>
  <c r="E29" i="3" s="1"/>
  <c r="F30" i="3" s="1"/>
  <c r="D29" i="3"/>
  <c r="E30" i="3" s="1"/>
  <c r="F31" i="3" s="1"/>
  <c r="D30" i="3"/>
  <c r="E31" i="3" s="1"/>
  <c r="F32" i="3" s="1"/>
  <c r="D31" i="3"/>
  <c r="E32" i="3" s="1"/>
  <c r="F33" i="3" s="1"/>
  <c r="D32" i="3"/>
  <c r="E33" i="3" s="1"/>
  <c r="F34" i="3" s="1"/>
  <c r="D33" i="3"/>
  <c r="E34" i="3" s="1"/>
  <c r="F35" i="3" s="1"/>
  <c r="D34" i="3"/>
  <c r="E35" i="3" s="1"/>
  <c r="F36" i="3" s="1"/>
  <c r="D35" i="3"/>
  <c r="E36" i="3" s="1"/>
  <c r="F37" i="3" s="1"/>
  <c r="D36" i="3"/>
  <c r="E37" i="3" s="1"/>
  <c r="F38" i="3" s="1"/>
  <c r="D37" i="3"/>
  <c r="E38" i="3" s="1"/>
  <c r="F39" i="3" s="1"/>
  <c r="D38" i="3"/>
  <c r="E39" i="3" s="1"/>
  <c r="F40" i="3" s="1"/>
  <c r="D39" i="3"/>
  <c r="E40" i="3" s="1"/>
  <c r="F41" i="3" s="1"/>
  <c r="D40" i="3"/>
  <c r="E41" i="3" s="1"/>
  <c r="F42" i="3" s="1"/>
  <c r="D41" i="3"/>
  <c r="E42" i="3" s="1"/>
  <c r="F43" i="3" s="1"/>
  <c r="D42" i="3"/>
  <c r="E43" i="3" s="1"/>
  <c r="F44" i="3" s="1"/>
  <c r="D43" i="3"/>
  <c r="E44" i="3" s="1"/>
  <c r="F45" i="3" s="1"/>
  <c r="D44" i="3"/>
  <c r="E45" i="3" s="1"/>
  <c r="D45" i="3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A43" i="3"/>
  <c r="A44" i="3"/>
  <c r="A45" i="3"/>
  <c r="A34" i="3"/>
  <c r="A35" i="3"/>
  <c r="A36" i="3"/>
  <c r="A37" i="3"/>
  <c r="A38" i="3"/>
  <c r="A39" i="3"/>
  <c r="A40" i="3"/>
  <c r="A41" i="3"/>
  <c r="A4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2" i="3"/>
  <c r="N19" i="3" l="1"/>
  <c r="N25" i="3"/>
  <c r="N40" i="3"/>
  <c r="N32" i="3"/>
  <c r="N24" i="3"/>
  <c r="N16" i="3"/>
  <c r="N8" i="3"/>
  <c r="N31" i="3"/>
  <c r="N7" i="3"/>
  <c r="N38" i="3"/>
  <c r="N30" i="3"/>
  <c r="N22" i="3"/>
  <c r="N14" i="3"/>
  <c r="N6" i="3"/>
  <c r="N23" i="3"/>
  <c r="N45" i="3"/>
  <c r="N37" i="3"/>
  <c r="N29" i="3"/>
  <c r="N21" i="3"/>
  <c r="N13" i="3"/>
  <c r="N5" i="3"/>
  <c r="N39" i="3"/>
  <c r="N15" i="3"/>
  <c r="N44" i="3"/>
  <c r="N36" i="3"/>
  <c r="N28" i="3"/>
  <c r="N20" i="3"/>
  <c r="N4" i="3"/>
  <c r="N27" i="3"/>
  <c r="N11" i="3"/>
  <c r="N12" i="3"/>
  <c r="N10" i="3"/>
  <c r="N17" i="3"/>
  <c r="N9" i="3"/>
  <c r="N18" i="3"/>
  <c r="N34" i="3"/>
  <c r="N42" i="3"/>
  <c r="N33" i="3"/>
  <c r="N26" i="3"/>
  <c r="N41" i="3"/>
  <c r="N43" i="3"/>
  <c r="N35" i="3"/>
  <c r="N7" i="4"/>
  <c r="O7" i="4" s="1"/>
  <c r="F8" i="4"/>
  <c r="N8" i="4" s="1"/>
  <c r="O8" i="4" s="1"/>
  <c r="N4" i="4"/>
  <c r="O4" i="4" s="1"/>
  <c r="N17" i="4"/>
  <c r="O17" i="4" s="1"/>
  <c r="F18" i="4"/>
  <c r="N18" i="4" s="1"/>
  <c r="O18" i="4" s="1"/>
  <c r="F34" i="4"/>
  <c r="N34" i="4" s="1"/>
  <c r="O34" i="4" s="1"/>
  <c r="N33" i="4"/>
  <c r="O33" i="4" s="1"/>
  <c r="N23" i="4"/>
  <c r="O23" i="4" s="1"/>
  <c r="F24" i="4"/>
  <c r="N24" i="4" s="1"/>
  <c r="O24" i="4" s="1"/>
  <c r="F40" i="4"/>
  <c r="N40" i="4" s="1"/>
  <c r="O40" i="4" s="1"/>
  <c r="N39" i="4"/>
  <c r="O39" i="4" s="1"/>
  <c r="F12" i="4"/>
  <c r="N12" i="4" s="1"/>
  <c r="O12" i="4" s="1"/>
  <c r="N11" i="4"/>
  <c r="O11" i="4" s="1"/>
  <c r="F28" i="4"/>
  <c r="N28" i="4" s="1"/>
  <c r="O28" i="4" s="1"/>
  <c r="N27" i="4"/>
  <c r="O27" i="4" s="1"/>
  <c r="N43" i="4"/>
  <c r="O43" i="4" s="1"/>
  <c r="F44" i="4"/>
  <c r="N44" i="4" s="1"/>
  <c r="O44" i="4" s="1"/>
  <c r="F16" i="4"/>
  <c r="N16" i="4" s="1"/>
  <c r="O16" i="4" s="1"/>
  <c r="N15" i="4"/>
  <c r="O15" i="4" s="1"/>
  <c r="N31" i="4"/>
  <c r="O31" i="4" s="1"/>
  <c r="F32" i="4"/>
  <c r="N32" i="4" s="1"/>
  <c r="O32" i="4" s="1"/>
  <c r="F6" i="4"/>
  <c r="N6" i="4" s="1"/>
  <c r="O6" i="4" s="1"/>
  <c r="N5" i="4"/>
  <c r="O5" i="4" s="1"/>
  <c r="F22" i="4"/>
  <c r="N22" i="4" s="1"/>
  <c r="O22" i="4" s="1"/>
  <c r="N21" i="4"/>
  <c r="O21" i="4" s="1"/>
  <c r="F38" i="4"/>
  <c r="N38" i="4" s="1"/>
  <c r="O38" i="4" s="1"/>
  <c r="N37" i="4"/>
  <c r="O37" i="4" s="1"/>
  <c r="N9" i="4"/>
  <c r="O9" i="4" s="1"/>
  <c r="F10" i="4"/>
  <c r="N10" i="4" s="1"/>
  <c r="O10" i="4" s="1"/>
  <c r="N25" i="4"/>
  <c r="O25" i="4" s="1"/>
  <c r="F26" i="4"/>
  <c r="N26" i="4" s="1"/>
  <c r="O26" i="4" s="1"/>
  <c r="F42" i="4"/>
  <c r="N42" i="4" s="1"/>
  <c r="O42" i="4" s="1"/>
  <c r="N41" i="4"/>
  <c r="O41" i="4" s="1"/>
  <c r="F20" i="4"/>
  <c r="N20" i="4" s="1"/>
  <c r="O20" i="4" s="1"/>
  <c r="N19" i="4"/>
  <c r="O19" i="4" s="1"/>
  <c r="F36" i="4"/>
  <c r="N36" i="4" s="1"/>
  <c r="O36" i="4" s="1"/>
  <c r="N35" i="4"/>
  <c r="O35" i="4" s="1"/>
  <c r="N13" i="4"/>
  <c r="O13" i="4" s="1"/>
  <c r="F14" i="4"/>
  <c r="N14" i="4" s="1"/>
  <c r="O14" i="4" s="1"/>
  <c r="N29" i="4"/>
  <c r="O29" i="4" s="1"/>
  <c r="F30" i="4"/>
  <c r="N30" i="4" s="1"/>
  <c r="O30" i="4" s="1"/>
  <c r="N45" i="4"/>
  <c r="O45" i="4" s="1"/>
  <c r="AI40" i="2"/>
  <c r="AI41" i="2"/>
  <c r="AI42" i="2"/>
  <c r="AI43" i="2"/>
  <c r="AI44" i="2"/>
  <c r="AI45" i="2"/>
  <c r="AI46" i="2"/>
  <c r="AI39" i="2"/>
  <c r="AI4" i="2"/>
  <c r="AI5" i="2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" i="2"/>
  <c r="Y3" i="2"/>
  <c r="Y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3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Q3" i="2"/>
  <c r="O27" i="3" l="1"/>
  <c r="O11" i="3"/>
  <c r="O32" i="3"/>
  <c r="R32" i="3"/>
  <c r="S32" i="3" s="1"/>
  <c r="T32" i="3" s="1"/>
  <c r="R32" i="4"/>
  <c r="S32" i="4" s="1"/>
  <c r="T32" i="4" s="1"/>
  <c r="O13" i="3"/>
  <c r="R13" i="3"/>
  <c r="S13" i="3" s="1"/>
  <c r="T13" i="3" s="1"/>
  <c r="R13" i="4"/>
  <c r="S13" i="4" s="1"/>
  <c r="T13" i="4" s="1"/>
  <c r="O30" i="3"/>
  <c r="R30" i="3"/>
  <c r="S30" i="3" s="1"/>
  <c r="T30" i="3" s="1"/>
  <c r="R30" i="4"/>
  <c r="S30" i="4" s="1"/>
  <c r="T30" i="4" s="1"/>
  <c r="O35" i="3"/>
  <c r="R35" i="4"/>
  <c r="S35" i="4" s="1"/>
  <c r="T35" i="4" s="1"/>
  <c r="R35" i="3"/>
  <c r="S35" i="3" s="1"/>
  <c r="T35" i="3" s="1"/>
  <c r="O9" i="3"/>
  <c r="R9" i="3"/>
  <c r="S9" i="3" s="1"/>
  <c r="T9" i="3" s="1"/>
  <c r="R9" i="4"/>
  <c r="S9" i="4" s="1"/>
  <c r="T9" i="4" s="1"/>
  <c r="O28" i="3"/>
  <c r="R28" i="4"/>
  <c r="S28" i="4" s="1"/>
  <c r="T28" i="4" s="1"/>
  <c r="R28" i="3"/>
  <c r="S28" i="3" s="1"/>
  <c r="T28" i="3" s="1"/>
  <c r="O29" i="3"/>
  <c r="R29" i="3"/>
  <c r="S29" i="3" s="1"/>
  <c r="T29" i="3" s="1"/>
  <c r="R29" i="4"/>
  <c r="S29" i="4" s="1"/>
  <c r="T29" i="4" s="1"/>
  <c r="O38" i="3"/>
  <c r="R38" i="3"/>
  <c r="S38" i="3" s="1"/>
  <c r="T38" i="3" s="1"/>
  <c r="R38" i="4"/>
  <c r="S38" i="4" s="1"/>
  <c r="T38" i="4" s="1"/>
  <c r="O25" i="3"/>
  <c r="R25" i="3"/>
  <c r="S25" i="3" s="1"/>
  <c r="T25" i="3" s="1"/>
  <c r="R25" i="4"/>
  <c r="S25" i="4" s="1"/>
  <c r="T25" i="4" s="1"/>
  <c r="R4" i="3"/>
  <c r="S4" i="3" s="1"/>
  <c r="T4" i="3" s="1"/>
  <c r="R4" i="4"/>
  <c r="S4" i="4" s="1"/>
  <c r="T4" i="4" s="1"/>
  <c r="O40" i="3"/>
  <c r="R40" i="3"/>
  <c r="S40" i="3" s="1"/>
  <c r="T40" i="3" s="1"/>
  <c r="R40" i="4"/>
  <c r="S40" i="4" s="1"/>
  <c r="T40" i="4" s="1"/>
  <c r="R43" i="4"/>
  <c r="S43" i="4" s="1"/>
  <c r="T43" i="4" s="1"/>
  <c r="R43" i="3"/>
  <c r="S43" i="3" s="1"/>
  <c r="T43" i="3" s="1"/>
  <c r="O17" i="3"/>
  <c r="R17" i="3"/>
  <c r="S17" i="3" s="1"/>
  <c r="T17" i="3" s="1"/>
  <c r="R17" i="4"/>
  <c r="S17" i="4" s="1"/>
  <c r="T17" i="4" s="1"/>
  <c r="O36" i="3"/>
  <c r="R36" i="4"/>
  <c r="S36" i="4" s="1"/>
  <c r="T36" i="4" s="1"/>
  <c r="R36" i="3"/>
  <c r="S36" i="3" s="1"/>
  <c r="T36" i="3" s="1"/>
  <c r="O37" i="3"/>
  <c r="R37" i="3"/>
  <c r="S37" i="3" s="1"/>
  <c r="T37" i="3" s="1"/>
  <c r="R37" i="4"/>
  <c r="S37" i="4" s="1"/>
  <c r="T37" i="4" s="1"/>
  <c r="O7" i="3"/>
  <c r="R7" i="3"/>
  <c r="S7" i="3" s="1"/>
  <c r="T7" i="3" s="1"/>
  <c r="R7" i="4"/>
  <c r="S7" i="4" s="1"/>
  <c r="T7" i="4" s="1"/>
  <c r="O19" i="3"/>
  <c r="R19" i="4"/>
  <c r="S19" i="4" s="1"/>
  <c r="T19" i="4" s="1"/>
  <c r="R19" i="3"/>
  <c r="S19" i="3" s="1"/>
  <c r="T19" i="3" s="1"/>
  <c r="O18" i="3"/>
  <c r="R18" i="4"/>
  <c r="S18" i="4" s="1"/>
  <c r="T18" i="4" s="1"/>
  <c r="R18" i="3"/>
  <c r="S18" i="3" s="1"/>
  <c r="T18" i="3" s="1"/>
  <c r="O21" i="3"/>
  <c r="R21" i="3"/>
  <c r="S21" i="3" s="1"/>
  <c r="T21" i="3" s="1"/>
  <c r="R21" i="4"/>
  <c r="S21" i="4" s="1"/>
  <c r="T21" i="4" s="1"/>
  <c r="O41" i="3"/>
  <c r="R41" i="3"/>
  <c r="S41" i="3" s="1"/>
  <c r="T41" i="3" s="1"/>
  <c r="R41" i="4"/>
  <c r="S41" i="4" s="1"/>
  <c r="T41" i="4" s="1"/>
  <c r="O10" i="3"/>
  <c r="R10" i="4"/>
  <c r="S10" i="4" s="1"/>
  <c r="T10" i="4" s="1"/>
  <c r="R10" i="3"/>
  <c r="S10" i="3" s="1"/>
  <c r="T10" i="3" s="1"/>
  <c r="O44" i="3"/>
  <c r="R44" i="4"/>
  <c r="S44" i="4" s="1"/>
  <c r="T44" i="4" s="1"/>
  <c r="R44" i="3"/>
  <c r="S44" i="3" s="1"/>
  <c r="T44" i="3" s="1"/>
  <c r="O45" i="3"/>
  <c r="R45" i="3"/>
  <c r="S45" i="3" s="1"/>
  <c r="T45" i="3" s="1"/>
  <c r="R45" i="4"/>
  <c r="S45" i="4" s="1"/>
  <c r="T45" i="4" s="1"/>
  <c r="O31" i="3"/>
  <c r="R31" i="3"/>
  <c r="S31" i="3" s="1"/>
  <c r="T31" i="3" s="1"/>
  <c r="R31" i="4"/>
  <c r="S31" i="4" s="1"/>
  <c r="T31" i="4" s="1"/>
  <c r="O34" i="3"/>
  <c r="R34" i="4"/>
  <c r="S34" i="4" s="1"/>
  <c r="T34" i="4" s="1"/>
  <c r="R34" i="3"/>
  <c r="S34" i="3" s="1"/>
  <c r="T34" i="3" s="1"/>
  <c r="O22" i="3"/>
  <c r="R22" i="3"/>
  <c r="S22" i="3" s="1"/>
  <c r="T22" i="3" s="1"/>
  <c r="R22" i="4"/>
  <c r="S22" i="4" s="1"/>
  <c r="T22" i="4" s="1"/>
  <c r="O20" i="3"/>
  <c r="R20" i="3"/>
  <c r="S20" i="3" s="1"/>
  <c r="T20" i="3" s="1"/>
  <c r="R20" i="4"/>
  <c r="S20" i="4" s="1"/>
  <c r="T20" i="4" s="1"/>
  <c r="O26" i="3"/>
  <c r="R26" i="3"/>
  <c r="S26" i="3" s="1"/>
  <c r="T26" i="3" s="1"/>
  <c r="R26" i="4"/>
  <c r="S26" i="4" s="1"/>
  <c r="T26" i="4" s="1"/>
  <c r="O12" i="3"/>
  <c r="R12" i="4"/>
  <c r="S12" i="4" s="1"/>
  <c r="T12" i="4" s="1"/>
  <c r="R12" i="3"/>
  <c r="S12" i="3" s="1"/>
  <c r="T12" i="3" s="1"/>
  <c r="O15" i="3"/>
  <c r="R15" i="3"/>
  <c r="S15" i="3" s="1"/>
  <c r="T15" i="3" s="1"/>
  <c r="R15" i="4"/>
  <c r="S15" i="4" s="1"/>
  <c r="T15" i="4" s="1"/>
  <c r="O23" i="3"/>
  <c r="R23" i="4"/>
  <c r="S23" i="4" s="1"/>
  <c r="T23" i="4" s="1"/>
  <c r="R23" i="3"/>
  <c r="S23" i="3" s="1"/>
  <c r="T23" i="3" s="1"/>
  <c r="O8" i="3"/>
  <c r="R8" i="3"/>
  <c r="S8" i="3" s="1"/>
  <c r="T8" i="3" s="1"/>
  <c r="R8" i="4"/>
  <c r="S8" i="4" s="1"/>
  <c r="T8" i="4" s="1"/>
  <c r="O6" i="3"/>
  <c r="R6" i="3"/>
  <c r="S6" i="3" s="1"/>
  <c r="T6" i="3" s="1"/>
  <c r="R6" i="4"/>
  <c r="S6" i="4" s="1"/>
  <c r="T6" i="4" s="1"/>
  <c r="O16" i="3"/>
  <c r="R16" i="3"/>
  <c r="S16" i="3" s="1"/>
  <c r="T16" i="3" s="1"/>
  <c r="R16" i="4"/>
  <c r="S16" i="4" s="1"/>
  <c r="T16" i="4" s="1"/>
  <c r="O43" i="3"/>
  <c r="O33" i="3"/>
  <c r="R33" i="3"/>
  <c r="S33" i="3" s="1"/>
  <c r="T33" i="3" s="1"/>
  <c r="R33" i="4"/>
  <c r="S33" i="4" s="1"/>
  <c r="T33" i="4" s="1"/>
  <c r="R11" i="4"/>
  <c r="S11" i="4" s="1"/>
  <c r="T11" i="4" s="1"/>
  <c r="R11" i="3"/>
  <c r="S11" i="3" s="1"/>
  <c r="T11" i="3" s="1"/>
  <c r="O39" i="3"/>
  <c r="R39" i="4"/>
  <c r="S39" i="4" s="1"/>
  <c r="T39" i="4" s="1"/>
  <c r="R39" i="3"/>
  <c r="S39" i="3" s="1"/>
  <c r="T39" i="3" s="1"/>
  <c r="O42" i="3"/>
  <c r="R42" i="4"/>
  <c r="S42" i="4" s="1"/>
  <c r="T42" i="4" s="1"/>
  <c r="R42" i="3"/>
  <c r="S42" i="3" s="1"/>
  <c r="T42" i="3" s="1"/>
  <c r="R27" i="4"/>
  <c r="S27" i="4" s="1"/>
  <c r="T27" i="4" s="1"/>
  <c r="R27" i="3"/>
  <c r="S27" i="3" s="1"/>
  <c r="T27" i="3" s="1"/>
  <c r="O5" i="3"/>
  <c r="R5" i="3"/>
  <c r="S5" i="3" s="1"/>
  <c r="T5" i="3" s="1"/>
  <c r="R5" i="4"/>
  <c r="S5" i="4" s="1"/>
  <c r="T5" i="4" s="1"/>
  <c r="O14" i="3"/>
  <c r="R14" i="3"/>
  <c r="S14" i="3" s="1"/>
  <c r="T14" i="3" s="1"/>
  <c r="R14" i="4"/>
  <c r="S14" i="4" s="1"/>
  <c r="T14" i="4" s="1"/>
  <c r="O24" i="3"/>
  <c r="R24" i="3"/>
  <c r="S24" i="3" s="1"/>
  <c r="T24" i="3" s="1"/>
  <c r="R24" i="4"/>
  <c r="S24" i="4" s="1"/>
  <c r="T24" i="4" s="1"/>
  <c r="O4" i="3"/>
  <c r="AD28" i="2"/>
  <c r="AD27" i="2"/>
  <c r="AD25" i="2"/>
  <c r="AD15" i="2"/>
  <c r="AG40" i="2"/>
  <c r="AG41" i="2"/>
  <c r="AG42" i="2"/>
  <c r="AG43" i="2"/>
  <c r="AG44" i="2"/>
  <c r="AG45" i="2"/>
  <c r="AG46" i="2"/>
  <c r="AG39" i="2"/>
  <c r="AE40" i="2"/>
  <c r="AF40" i="2"/>
  <c r="AH40" i="2"/>
  <c r="AE41" i="2"/>
  <c r="AF41" i="2"/>
  <c r="AH41" i="2"/>
  <c r="AE42" i="2"/>
  <c r="AF42" i="2"/>
  <c r="AH42" i="2"/>
  <c r="AE43" i="2"/>
  <c r="AF43" i="2"/>
  <c r="AH43" i="2"/>
  <c r="AE44" i="2"/>
  <c r="AF44" i="2"/>
  <c r="AH44" i="2"/>
  <c r="AE45" i="2"/>
  <c r="AF45" i="2"/>
  <c r="AH45" i="2"/>
  <c r="AE46" i="2"/>
  <c r="AF46" i="2"/>
  <c r="AH46" i="2"/>
  <c r="AH39" i="2"/>
  <c r="AF39" i="2"/>
  <c r="AE39" i="2"/>
  <c r="AE4" i="2"/>
  <c r="AF4" i="2"/>
  <c r="AG4" i="2"/>
  <c r="AH4" i="2"/>
  <c r="AE5" i="2"/>
  <c r="AF5" i="2"/>
  <c r="AG5" i="2"/>
  <c r="AH5" i="2"/>
  <c r="AE6" i="2"/>
  <c r="AF6" i="2"/>
  <c r="AG6" i="2"/>
  <c r="AH6" i="2"/>
  <c r="AE7" i="2"/>
  <c r="AF7" i="2"/>
  <c r="AG7" i="2"/>
  <c r="AH7" i="2"/>
  <c r="AE8" i="2"/>
  <c r="AF8" i="2"/>
  <c r="AG8" i="2"/>
  <c r="AH8" i="2"/>
  <c r="AE9" i="2"/>
  <c r="AF9" i="2"/>
  <c r="AG9" i="2"/>
  <c r="AH9" i="2"/>
  <c r="AE10" i="2"/>
  <c r="AF10" i="2"/>
  <c r="AG10" i="2"/>
  <c r="AH10" i="2"/>
  <c r="AE11" i="2"/>
  <c r="AF11" i="2"/>
  <c r="AG11" i="2"/>
  <c r="AH11" i="2"/>
  <c r="AE12" i="2"/>
  <c r="AF12" i="2"/>
  <c r="AG12" i="2"/>
  <c r="AH12" i="2"/>
  <c r="AE13" i="2"/>
  <c r="AF13" i="2"/>
  <c r="AG13" i="2"/>
  <c r="AH13" i="2"/>
  <c r="AE14" i="2"/>
  <c r="AF14" i="2"/>
  <c r="AG14" i="2"/>
  <c r="AH14" i="2"/>
  <c r="AE15" i="2"/>
  <c r="AF15" i="2"/>
  <c r="AG15" i="2"/>
  <c r="AH15" i="2"/>
  <c r="AE16" i="2"/>
  <c r="AF16" i="2"/>
  <c r="AG16" i="2"/>
  <c r="AH16" i="2"/>
  <c r="AE17" i="2"/>
  <c r="AF17" i="2"/>
  <c r="AG17" i="2"/>
  <c r="AH17" i="2"/>
  <c r="AE18" i="2"/>
  <c r="AF18" i="2"/>
  <c r="AG18" i="2"/>
  <c r="AH18" i="2"/>
  <c r="AE19" i="2"/>
  <c r="AF19" i="2"/>
  <c r="AG19" i="2"/>
  <c r="AH19" i="2"/>
  <c r="AE20" i="2"/>
  <c r="AF20" i="2"/>
  <c r="AG20" i="2"/>
  <c r="AH20" i="2"/>
  <c r="AE21" i="2"/>
  <c r="AF21" i="2"/>
  <c r="AG21" i="2"/>
  <c r="AH21" i="2"/>
  <c r="AE22" i="2"/>
  <c r="AF22" i="2"/>
  <c r="AG22" i="2"/>
  <c r="AH22" i="2"/>
  <c r="AE23" i="2"/>
  <c r="AF23" i="2"/>
  <c r="AG23" i="2"/>
  <c r="AH23" i="2"/>
  <c r="AE24" i="2"/>
  <c r="AF24" i="2"/>
  <c r="AG24" i="2"/>
  <c r="AH24" i="2"/>
  <c r="AE25" i="2"/>
  <c r="AF25" i="2"/>
  <c r="AG25" i="2"/>
  <c r="AH25" i="2"/>
  <c r="AE26" i="2"/>
  <c r="AF26" i="2"/>
  <c r="AG26" i="2"/>
  <c r="AH26" i="2"/>
  <c r="AE27" i="2"/>
  <c r="AF27" i="2"/>
  <c r="AG27" i="2"/>
  <c r="AH27" i="2"/>
  <c r="AE28" i="2"/>
  <c r="AF28" i="2"/>
  <c r="AG28" i="2"/>
  <c r="AH28" i="2"/>
  <c r="AE29" i="2"/>
  <c r="AF29" i="2"/>
  <c r="AG29" i="2"/>
  <c r="AH29" i="2"/>
  <c r="AE30" i="2"/>
  <c r="AF30" i="2"/>
  <c r="AG30" i="2"/>
  <c r="AH30" i="2"/>
  <c r="AE31" i="2"/>
  <c r="AF31" i="2"/>
  <c r="AG31" i="2"/>
  <c r="AH31" i="2"/>
  <c r="AE32" i="2"/>
  <c r="AF32" i="2"/>
  <c r="AG32" i="2"/>
  <c r="AH32" i="2"/>
  <c r="AE33" i="2"/>
  <c r="AF33" i="2"/>
  <c r="AG33" i="2"/>
  <c r="AH33" i="2"/>
  <c r="AE34" i="2"/>
  <c r="AF34" i="2"/>
  <c r="AG34" i="2"/>
  <c r="AH34" i="2"/>
  <c r="AE35" i="2"/>
  <c r="AF35" i="2"/>
  <c r="AG35" i="2"/>
  <c r="AH35" i="2"/>
  <c r="AE36" i="2"/>
  <c r="AF36" i="2"/>
  <c r="AG36" i="2"/>
  <c r="AH36" i="2"/>
  <c r="AE37" i="2"/>
  <c r="AF37" i="2"/>
  <c r="AG37" i="2"/>
  <c r="AH37" i="2"/>
  <c r="AE38" i="2"/>
  <c r="AF38" i="2"/>
  <c r="AG38" i="2"/>
  <c r="AH38" i="2"/>
  <c r="AH3" i="2"/>
  <c r="AG3" i="2"/>
  <c r="AF3" i="2"/>
  <c r="AE3" i="2"/>
  <c r="U4" i="2"/>
  <c r="Z4" i="2" s="1"/>
  <c r="V4" i="2"/>
  <c r="W4" i="2"/>
  <c r="X4" i="2"/>
  <c r="AD4" i="2" s="1"/>
  <c r="U5" i="2"/>
  <c r="Z5" i="2" s="1"/>
  <c r="V5" i="2"/>
  <c r="W5" i="2"/>
  <c r="X5" i="2"/>
  <c r="AD5" i="2" s="1"/>
  <c r="U6" i="2"/>
  <c r="Z6" i="2" s="1"/>
  <c r="V6" i="2"/>
  <c r="W6" i="2"/>
  <c r="X6" i="2"/>
  <c r="AD6" i="2" s="1"/>
  <c r="U7" i="2"/>
  <c r="Z7" i="2" s="1"/>
  <c r="V7" i="2"/>
  <c r="W7" i="2"/>
  <c r="X7" i="2"/>
  <c r="AD7" i="2" s="1"/>
  <c r="U8" i="2"/>
  <c r="Z8" i="2" s="1"/>
  <c r="V8" i="2"/>
  <c r="W8" i="2"/>
  <c r="X8" i="2"/>
  <c r="U9" i="2"/>
  <c r="Z9" i="2" s="1"/>
  <c r="V9" i="2"/>
  <c r="W9" i="2"/>
  <c r="X9" i="2"/>
  <c r="U10" i="2"/>
  <c r="Z10" i="2" s="1"/>
  <c r="V10" i="2"/>
  <c r="W10" i="2"/>
  <c r="X10" i="2"/>
  <c r="U11" i="2"/>
  <c r="Z11" i="2" s="1"/>
  <c r="V11" i="2"/>
  <c r="W11" i="2"/>
  <c r="X11" i="2"/>
  <c r="AD11" i="2" s="1"/>
  <c r="U12" i="2"/>
  <c r="Z12" i="2" s="1"/>
  <c r="V12" i="2"/>
  <c r="W12" i="2"/>
  <c r="X12" i="2"/>
  <c r="AD12" i="2" s="1"/>
  <c r="U13" i="2"/>
  <c r="Z13" i="2" s="1"/>
  <c r="V13" i="2"/>
  <c r="W13" i="2"/>
  <c r="X13" i="2"/>
  <c r="AD13" i="2" s="1"/>
  <c r="U14" i="2"/>
  <c r="Z14" i="2" s="1"/>
  <c r="V14" i="2"/>
  <c r="W14" i="2"/>
  <c r="X14" i="2"/>
  <c r="AD14" i="2" s="1"/>
  <c r="U15" i="2"/>
  <c r="Z15" i="2" s="1"/>
  <c r="V15" i="2"/>
  <c r="W15" i="2"/>
  <c r="X15" i="2"/>
  <c r="U16" i="2"/>
  <c r="Z16" i="2" s="1"/>
  <c r="V16" i="2"/>
  <c r="W16" i="2"/>
  <c r="X16" i="2"/>
  <c r="U17" i="2"/>
  <c r="Z17" i="2" s="1"/>
  <c r="V17" i="2"/>
  <c r="W17" i="2"/>
  <c r="X17" i="2"/>
  <c r="AD17" i="2" s="1"/>
  <c r="U18" i="2"/>
  <c r="Z18" i="2" s="1"/>
  <c r="V18" i="2"/>
  <c r="W18" i="2"/>
  <c r="X18" i="2"/>
  <c r="U19" i="2"/>
  <c r="Z19" i="2" s="1"/>
  <c r="V19" i="2"/>
  <c r="W19" i="2"/>
  <c r="X19" i="2"/>
  <c r="AD19" i="2" s="1"/>
  <c r="U20" i="2"/>
  <c r="Z20" i="2" s="1"/>
  <c r="V20" i="2"/>
  <c r="W20" i="2"/>
  <c r="X20" i="2"/>
  <c r="AD20" i="2" s="1"/>
  <c r="U21" i="2"/>
  <c r="Z21" i="2" s="1"/>
  <c r="V21" i="2"/>
  <c r="W21" i="2"/>
  <c r="X21" i="2"/>
  <c r="AD21" i="2" s="1"/>
  <c r="U22" i="2"/>
  <c r="Z22" i="2" s="1"/>
  <c r="V22" i="2"/>
  <c r="W22" i="2"/>
  <c r="X22" i="2"/>
  <c r="AD22" i="2" s="1"/>
  <c r="U23" i="2"/>
  <c r="Z23" i="2" s="1"/>
  <c r="V23" i="2"/>
  <c r="W23" i="2"/>
  <c r="X23" i="2"/>
  <c r="AD23" i="2" s="1"/>
  <c r="U24" i="2"/>
  <c r="Z24" i="2" s="1"/>
  <c r="V24" i="2"/>
  <c r="W24" i="2"/>
  <c r="X24" i="2"/>
  <c r="U25" i="2"/>
  <c r="Z25" i="2" s="1"/>
  <c r="V25" i="2"/>
  <c r="W25" i="2"/>
  <c r="X25" i="2"/>
  <c r="U26" i="2"/>
  <c r="Z26" i="2" s="1"/>
  <c r="V26" i="2"/>
  <c r="W26" i="2"/>
  <c r="X26" i="2"/>
  <c r="U27" i="2"/>
  <c r="Z27" i="2" s="1"/>
  <c r="V27" i="2"/>
  <c r="W27" i="2"/>
  <c r="X27" i="2"/>
  <c r="U28" i="2"/>
  <c r="Z28" i="2" s="1"/>
  <c r="V28" i="2"/>
  <c r="W28" i="2"/>
  <c r="X28" i="2"/>
  <c r="U29" i="2"/>
  <c r="Z29" i="2" s="1"/>
  <c r="V29" i="2"/>
  <c r="W29" i="2"/>
  <c r="X29" i="2"/>
  <c r="AD29" i="2" s="1"/>
  <c r="U30" i="2"/>
  <c r="Z30" i="2" s="1"/>
  <c r="V30" i="2"/>
  <c r="W30" i="2"/>
  <c r="X30" i="2"/>
  <c r="AD30" i="2" s="1"/>
  <c r="U31" i="2"/>
  <c r="Z31" i="2" s="1"/>
  <c r="V31" i="2"/>
  <c r="W31" i="2"/>
  <c r="X31" i="2"/>
  <c r="AD31" i="2" s="1"/>
  <c r="U32" i="2"/>
  <c r="Z32" i="2" s="1"/>
  <c r="V32" i="2"/>
  <c r="W32" i="2"/>
  <c r="X32" i="2"/>
  <c r="U33" i="2"/>
  <c r="Z33" i="2" s="1"/>
  <c r="V33" i="2"/>
  <c r="W33" i="2"/>
  <c r="X33" i="2"/>
  <c r="AD33" i="2" s="1"/>
  <c r="U34" i="2"/>
  <c r="Z34" i="2" s="1"/>
  <c r="V34" i="2"/>
  <c r="W34" i="2"/>
  <c r="X34" i="2"/>
  <c r="U35" i="2"/>
  <c r="Z35" i="2" s="1"/>
  <c r="V35" i="2"/>
  <c r="W35" i="2"/>
  <c r="X35" i="2"/>
  <c r="AD35" i="2" s="1"/>
  <c r="U36" i="2"/>
  <c r="Z36" i="2" s="1"/>
  <c r="V36" i="2"/>
  <c r="W36" i="2"/>
  <c r="X36" i="2"/>
  <c r="AD36" i="2" s="1"/>
  <c r="U37" i="2"/>
  <c r="Z37" i="2" s="1"/>
  <c r="V37" i="2"/>
  <c r="W37" i="2"/>
  <c r="X37" i="2"/>
  <c r="AD37" i="2" s="1"/>
  <c r="U38" i="2"/>
  <c r="Z38" i="2" s="1"/>
  <c r="V38" i="2"/>
  <c r="W38" i="2"/>
  <c r="X38" i="2"/>
  <c r="AD38" i="2" s="1"/>
  <c r="U39" i="2"/>
  <c r="Z39" i="2" s="1"/>
  <c r="V39" i="2"/>
  <c r="W39" i="2"/>
  <c r="X39" i="2"/>
  <c r="AD39" i="2" s="1"/>
  <c r="U40" i="2"/>
  <c r="Z40" i="2" s="1"/>
  <c r="V40" i="2"/>
  <c r="W40" i="2"/>
  <c r="X40" i="2"/>
  <c r="U41" i="2"/>
  <c r="Z41" i="2" s="1"/>
  <c r="V41" i="2"/>
  <c r="W41" i="2"/>
  <c r="X41" i="2"/>
  <c r="AD41" i="2" s="1"/>
  <c r="U42" i="2"/>
  <c r="Z42" i="2" s="1"/>
  <c r="V42" i="2"/>
  <c r="W42" i="2"/>
  <c r="X42" i="2"/>
  <c r="U43" i="2"/>
  <c r="Z43" i="2" s="1"/>
  <c r="V43" i="2"/>
  <c r="W43" i="2"/>
  <c r="X43" i="2"/>
  <c r="AD43" i="2" s="1"/>
  <c r="U44" i="2"/>
  <c r="Z44" i="2" s="1"/>
  <c r="V44" i="2"/>
  <c r="W44" i="2"/>
  <c r="X44" i="2"/>
  <c r="AD44" i="2" s="1"/>
  <c r="U45" i="2"/>
  <c r="Z45" i="2" s="1"/>
  <c r="V45" i="2"/>
  <c r="W45" i="2"/>
  <c r="X45" i="2"/>
  <c r="AD45" i="2" s="1"/>
  <c r="U46" i="2"/>
  <c r="Z46" i="2" s="1"/>
  <c r="V46" i="2"/>
  <c r="W46" i="2"/>
  <c r="X46" i="2"/>
  <c r="AD46" i="2" s="1"/>
  <c r="X3" i="2"/>
  <c r="AD3" i="2" s="1"/>
  <c r="W3" i="2"/>
  <c r="V3" i="2"/>
  <c r="U3" i="2"/>
  <c r="Z3" i="2" s="1"/>
  <c r="P4" i="2"/>
  <c r="Q4" i="2"/>
  <c r="R4" i="2"/>
  <c r="S4" i="2"/>
  <c r="P5" i="2"/>
  <c r="Q5" i="2"/>
  <c r="R5" i="2"/>
  <c r="S5" i="2"/>
  <c r="P6" i="2"/>
  <c r="Q6" i="2"/>
  <c r="R6" i="2"/>
  <c r="S6" i="2"/>
  <c r="P7" i="2"/>
  <c r="Q7" i="2"/>
  <c r="R7" i="2"/>
  <c r="S7" i="2"/>
  <c r="P8" i="2"/>
  <c r="Q8" i="2"/>
  <c r="R8" i="2"/>
  <c r="S8" i="2"/>
  <c r="P9" i="2"/>
  <c r="Q9" i="2"/>
  <c r="R9" i="2"/>
  <c r="S9" i="2"/>
  <c r="P10" i="2"/>
  <c r="Q10" i="2"/>
  <c r="R10" i="2"/>
  <c r="S10" i="2"/>
  <c r="P11" i="2"/>
  <c r="Q11" i="2"/>
  <c r="R11" i="2"/>
  <c r="S11" i="2"/>
  <c r="P12" i="2"/>
  <c r="Q12" i="2"/>
  <c r="R12" i="2"/>
  <c r="S12" i="2"/>
  <c r="P13" i="2"/>
  <c r="Q13" i="2"/>
  <c r="R13" i="2"/>
  <c r="S13" i="2"/>
  <c r="P14" i="2"/>
  <c r="Q14" i="2"/>
  <c r="R14" i="2"/>
  <c r="S14" i="2"/>
  <c r="P15" i="2"/>
  <c r="Q15" i="2"/>
  <c r="R15" i="2"/>
  <c r="S15" i="2"/>
  <c r="P16" i="2"/>
  <c r="Q16" i="2"/>
  <c r="R16" i="2"/>
  <c r="S16" i="2"/>
  <c r="P17" i="2"/>
  <c r="Q17" i="2"/>
  <c r="R17" i="2"/>
  <c r="S17" i="2"/>
  <c r="P18" i="2"/>
  <c r="Q18" i="2"/>
  <c r="R18" i="2"/>
  <c r="S18" i="2"/>
  <c r="P19" i="2"/>
  <c r="Q19" i="2"/>
  <c r="R19" i="2"/>
  <c r="S19" i="2"/>
  <c r="P20" i="2"/>
  <c r="Q20" i="2"/>
  <c r="R20" i="2"/>
  <c r="S20" i="2"/>
  <c r="P21" i="2"/>
  <c r="Q21" i="2"/>
  <c r="R21" i="2"/>
  <c r="S21" i="2"/>
  <c r="P22" i="2"/>
  <c r="Q22" i="2"/>
  <c r="R22" i="2"/>
  <c r="S22" i="2"/>
  <c r="P23" i="2"/>
  <c r="Q23" i="2"/>
  <c r="R23" i="2"/>
  <c r="S23" i="2"/>
  <c r="P24" i="2"/>
  <c r="Q24" i="2"/>
  <c r="R24" i="2"/>
  <c r="S24" i="2"/>
  <c r="P25" i="2"/>
  <c r="Q25" i="2"/>
  <c r="R25" i="2"/>
  <c r="S25" i="2"/>
  <c r="P26" i="2"/>
  <c r="Q26" i="2"/>
  <c r="R26" i="2"/>
  <c r="S26" i="2"/>
  <c r="P27" i="2"/>
  <c r="Q27" i="2"/>
  <c r="R27" i="2"/>
  <c r="S27" i="2"/>
  <c r="P28" i="2"/>
  <c r="Q28" i="2"/>
  <c r="R28" i="2"/>
  <c r="S28" i="2"/>
  <c r="P29" i="2"/>
  <c r="Q29" i="2"/>
  <c r="R29" i="2"/>
  <c r="S29" i="2"/>
  <c r="P30" i="2"/>
  <c r="Q30" i="2"/>
  <c r="R30" i="2"/>
  <c r="S30" i="2"/>
  <c r="P31" i="2"/>
  <c r="Q31" i="2"/>
  <c r="R31" i="2"/>
  <c r="S31" i="2"/>
  <c r="P32" i="2"/>
  <c r="Q32" i="2"/>
  <c r="R32" i="2"/>
  <c r="S32" i="2"/>
  <c r="P33" i="2"/>
  <c r="Q33" i="2"/>
  <c r="R33" i="2"/>
  <c r="S33" i="2"/>
  <c r="P34" i="2"/>
  <c r="Q34" i="2"/>
  <c r="R34" i="2"/>
  <c r="S34" i="2"/>
  <c r="P35" i="2"/>
  <c r="Q35" i="2"/>
  <c r="R35" i="2"/>
  <c r="S35" i="2"/>
  <c r="P36" i="2"/>
  <c r="Q36" i="2"/>
  <c r="R36" i="2"/>
  <c r="S36" i="2"/>
  <c r="P37" i="2"/>
  <c r="Q37" i="2"/>
  <c r="R37" i="2"/>
  <c r="S37" i="2"/>
  <c r="P38" i="2"/>
  <c r="Q38" i="2"/>
  <c r="R38" i="2"/>
  <c r="S38" i="2"/>
  <c r="P39" i="2"/>
  <c r="Q39" i="2"/>
  <c r="R39" i="2"/>
  <c r="S39" i="2"/>
  <c r="P40" i="2"/>
  <c r="Q40" i="2"/>
  <c r="R40" i="2"/>
  <c r="S40" i="2"/>
  <c r="P41" i="2"/>
  <c r="Q41" i="2"/>
  <c r="R41" i="2"/>
  <c r="S41" i="2"/>
  <c r="P42" i="2"/>
  <c r="Q42" i="2"/>
  <c r="R42" i="2"/>
  <c r="S42" i="2"/>
  <c r="P43" i="2"/>
  <c r="Q43" i="2"/>
  <c r="R43" i="2"/>
  <c r="S43" i="2"/>
  <c r="P44" i="2"/>
  <c r="Q44" i="2"/>
  <c r="R44" i="2"/>
  <c r="S44" i="2"/>
  <c r="P45" i="2"/>
  <c r="Q45" i="2"/>
  <c r="R45" i="2"/>
  <c r="S45" i="2"/>
  <c r="P46" i="2"/>
  <c r="Q46" i="2"/>
  <c r="R46" i="2"/>
  <c r="S46" i="2"/>
  <c r="S3" i="2"/>
  <c r="R3" i="2"/>
  <c r="P3" i="2"/>
  <c r="K4" i="2"/>
  <c r="L4" i="2"/>
  <c r="M4" i="2"/>
  <c r="N4" i="2"/>
  <c r="K5" i="2"/>
  <c r="L5" i="2"/>
  <c r="M5" i="2"/>
  <c r="N5" i="2"/>
  <c r="K6" i="2"/>
  <c r="L6" i="2"/>
  <c r="M6" i="2"/>
  <c r="N6" i="2"/>
  <c r="K7" i="2"/>
  <c r="L7" i="2"/>
  <c r="M7" i="2"/>
  <c r="N7" i="2"/>
  <c r="K8" i="2"/>
  <c r="L8" i="2"/>
  <c r="M8" i="2"/>
  <c r="N8" i="2"/>
  <c r="K9" i="2"/>
  <c r="L9" i="2"/>
  <c r="M9" i="2"/>
  <c r="N9" i="2"/>
  <c r="K10" i="2"/>
  <c r="L10" i="2"/>
  <c r="M10" i="2"/>
  <c r="N10" i="2"/>
  <c r="K11" i="2"/>
  <c r="L11" i="2"/>
  <c r="M11" i="2"/>
  <c r="N11" i="2"/>
  <c r="K12" i="2"/>
  <c r="L12" i="2"/>
  <c r="M12" i="2"/>
  <c r="N12" i="2"/>
  <c r="K13" i="2"/>
  <c r="L13" i="2"/>
  <c r="M13" i="2"/>
  <c r="N13" i="2"/>
  <c r="K14" i="2"/>
  <c r="L14" i="2"/>
  <c r="M14" i="2"/>
  <c r="N14" i="2"/>
  <c r="K15" i="2"/>
  <c r="L15" i="2"/>
  <c r="M15" i="2"/>
  <c r="N15" i="2"/>
  <c r="K16" i="2"/>
  <c r="L16" i="2"/>
  <c r="M16" i="2"/>
  <c r="N16" i="2"/>
  <c r="K17" i="2"/>
  <c r="L17" i="2"/>
  <c r="M17" i="2"/>
  <c r="N17" i="2"/>
  <c r="K18" i="2"/>
  <c r="L18" i="2"/>
  <c r="M18" i="2"/>
  <c r="N18" i="2"/>
  <c r="K19" i="2"/>
  <c r="L19" i="2"/>
  <c r="M19" i="2"/>
  <c r="N19" i="2"/>
  <c r="K20" i="2"/>
  <c r="L20" i="2"/>
  <c r="M20" i="2"/>
  <c r="N20" i="2"/>
  <c r="K21" i="2"/>
  <c r="L21" i="2"/>
  <c r="M21" i="2"/>
  <c r="N21" i="2"/>
  <c r="K22" i="2"/>
  <c r="L22" i="2"/>
  <c r="M22" i="2"/>
  <c r="N22" i="2"/>
  <c r="K23" i="2"/>
  <c r="L23" i="2"/>
  <c r="M23" i="2"/>
  <c r="N23" i="2"/>
  <c r="K24" i="2"/>
  <c r="L24" i="2"/>
  <c r="M24" i="2"/>
  <c r="N24" i="2"/>
  <c r="K25" i="2"/>
  <c r="L25" i="2"/>
  <c r="M25" i="2"/>
  <c r="N25" i="2"/>
  <c r="K26" i="2"/>
  <c r="L26" i="2"/>
  <c r="M26" i="2"/>
  <c r="N26" i="2"/>
  <c r="K27" i="2"/>
  <c r="L27" i="2"/>
  <c r="M27" i="2"/>
  <c r="N27" i="2"/>
  <c r="K28" i="2"/>
  <c r="L28" i="2"/>
  <c r="M28" i="2"/>
  <c r="N28" i="2"/>
  <c r="K29" i="2"/>
  <c r="L29" i="2"/>
  <c r="M29" i="2"/>
  <c r="N29" i="2"/>
  <c r="K30" i="2"/>
  <c r="L30" i="2"/>
  <c r="M30" i="2"/>
  <c r="N30" i="2"/>
  <c r="K31" i="2"/>
  <c r="L31" i="2"/>
  <c r="M31" i="2"/>
  <c r="N31" i="2"/>
  <c r="K32" i="2"/>
  <c r="L32" i="2"/>
  <c r="M32" i="2"/>
  <c r="N32" i="2"/>
  <c r="K33" i="2"/>
  <c r="L33" i="2"/>
  <c r="M33" i="2"/>
  <c r="N33" i="2"/>
  <c r="K34" i="2"/>
  <c r="L34" i="2"/>
  <c r="M34" i="2"/>
  <c r="N34" i="2"/>
  <c r="K35" i="2"/>
  <c r="L35" i="2"/>
  <c r="M35" i="2"/>
  <c r="N35" i="2"/>
  <c r="K36" i="2"/>
  <c r="L36" i="2"/>
  <c r="M36" i="2"/>
  <c r="N36" i="2"/>
  <c r="K37" i="2"/>
  <c r="L37" i="2"/>
  <c r="M37" i="2"/>
  <c r="N37" i="2"/>
  <c r="K38" i="2"/>
  <c r="L38" i="2"/>
  <c r="M38" i="2"/>
  <c r="N38" i="2"/>
  <c r="K39" i="2"/>
  <c r="L39" i="2"/>
  <c r="M39" i="2"/>
  <c r="N39" i="2"/>
  <c r="K40" i="2"/>
  <c r="L40" i="2"/>
  <c r="M40" i="2"/>
  <c r="N40" i="2"/>
  <c r="K41" i="2"/>
  <c r="L41" i="2"/>
  <c r="M41" i="2"/>
  <c r="N41" i="2"/>
  <c r="K42" i="2"/>
  <c r="L42" i="2"/>
  <c r="M42" i="2"/>
  <c r="N42" i="2"/>
  <c r="K43" i="2"/>
  <c r="L43" i="2"/>
  <c r="M43" i="2"/>
  <c r="N43" i="2"/>
  <c r="K44" i="2"/>
  <c r="L44" i="2"/>
  <c r="M44" i="2"/>
  <c r="N44" i="2"/>
  <c r="K45" i="2"/>
  <c r="L45" i="2"/>
  <c r="M45" i="2"/>
  <c r="N45" i="2"/>
  <c r="K46" i="2"/>
  <c r="L46" i="2"/>
  <c r="M46" i="2"/>
  <c r="N46" i="2"/>
  <c r="M3" i="2"/>
  <c r="L3" i="2"/>
  <c r="N3" i="2"/>
  <c r="AB3" i="2" s="1"/>
  <c r="K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3" i="2"/>
  <c r="F4" i="2"/>
  <c r="H4" i="2"/>
  <c r="I4" i="2"/>
  <c r="F5" i="2"/>
  <c r="H5" i="2"/>
  <c r="I5" i="2"/>
  <c r="F6" i="2"/>
  <c r="H6" i="2"/>
  <c r="I6" i="2"/>
  <c r="F7" i="2"/>
  <c r="H7" i="2"/>
  <c r="I7" i="2"/>
  <c r="F8" i="2"/>
  <c r="H8" i="2"/>
  <c r="I8" i="2"/>
  <c r="F9" i="2"/>
  <c r="H9" i="2"/>
  <c r="I9" i="2"/>
  <c r="F10" i="2"/>
  <c r="H10" i="2"/>
  <c r="I10" i="2"/>
  <c r="F11" i="2"/>
  <c r="H11" i="2"/>
  <c r="I11" i="2"/>
  <c r="F12" i="2"/>
  <c r="H12" i="2"/>
  <c r="I12" i="2"/>
  <c r="F13" i="2"/>
  <c r="H13" i="2"/>
  <c r="I13" i="2"/>
  <c r="F14" i="2"/>
  <c r="H14" i="2"/>
  <c r="I14" i="2"/>
  <c r="F15" i="2"/>
  <c r="H15" i="2"/>
  <c r="I15" i="2"/>
  <c r="F16" i="2"/>
  <c r="H16" i="2"/>
  <c r="I16" i="2"/>
  <c r="F17" i="2"/>
  <c r="H17" i="2"/>
  <c r="I17" i="2"/>
  <c r="F18" i="2"/>
  <c r="H18" i="2"/>
  <c r="I18" i="2"/>
  <c r="F19" i="2"/>
  <c r="H19" i="2"/>
  <c r="I19" i="2"/>
  <c r="F20" i="2"/>
  <c r="H20" i="2"/>
  <c r="I20" i="2"/>
  <c r="F21" i="2"/>
  <c r="H21" i="2"/>
  <c r="I21" i="2"/>
  <c r="F22" i="2"/>
  <c r="H22" i="2"/>
  <c r="I22" i="2"/>
  <c r="F23" i="2"/>
  <c r="H23" i="2"/>
  <c r="I23" i="2"/>
  <c r="F24" i="2"/>
  <c r="H24" i="2"/>
  <c r="I24" i="2"/>
  <c r="F25" i="2"/>
  <c r="H25" i="2"/>
  <c r="I25" i="2"/>
  <c r="F26" i="2"/>
  <c r="H26" i="2"/>
  <c r="I26" i="2"/>
  <c r="F27" i="2"/>
  <c r="H27" i="2"/>
  <c r="I27" i="2"/>
  <c r="F28" i="2"/>
  <c r="H28" i="2"/>
  <c r="I28" i="2"/>
  <c r="F29" i="2"/>
  <c r="H29" i="2"/>
  <c r="I29" i="2"/>
  <c r="F30" i="2"/>
  <c r="H30" i="2"/>
  <c r="I30" i="2"/>
  <c r="F31" i="2"/>
  <c r="H31" i="2"/>
  <c r="I31" i="2"/>
  <c r="F32" i="2"/>
  <c r="H32" i="2"/>
  <c r="I32" i="2"/>
  <c r="F33" i="2"/>
  <c r="H33" i="2"/>
  <c r="I33" i="2"/>
  <c r="F34" i="2"/>
  <c r="H34" i="2"/>
  <c r="I34" i="2"/>
  <c r="F35" i="2"/>
  <c r="H35" i="2"/>
  <c r="I35" i="2"/>
  <c r="F36" i="2"/>
  <c r="H36" i="2"/>
  <c r="I36" i="2"/>
  <c r="F37" i="2"/>
  <c r="H37" i="2"/>
  <c r="I37" i="2"/>
  <c r="F38" i="2"/>
  <c r="H38" i="2"/>
  <c r="I38" i="2"/>
  <c r="F39" i="2"/>
  <c r="H39" i="2"/>
  <c r="I39" i="2"/>
  <c r="F40" i="2"/>
  <c r="H40" i="2"/>
  <c r="I40" i="2"/>
  <c r="F41" i="2"/>
  <c r="H41" i="2"/>
  <c r="I41" i="2"/>
  <c r="F42" i="2"/>
  <c r="H42" i="2"/>
  <c r="I42" i="2"/>
  <c r="F43" i="2"/>
  <c r="H43" i="2"/>
  <c r="I43" i="2"/>
  <c r="F44" i="2"/>
  <c r="H44" i="2"/>
  <c r="I44" i="2"/>
  <c r="F45" i="2"/>
  <c r="H45" i="2"/>
  <c r="I45" i="2"/>
  <c r="F46" i="2"/>
  <c r="H46" i="2"/>
  <c r="I46" i="2"/>
  <c r="I3" i="2"/>
  <c r="H3" i="2"/>
  <c r="F3" i="2"/>
  <c r="A44" i="2"/>
  <c r="B44" i="2"/>
  <c r="C44" i="2"/>
  <c r="A45" i="2"/>
  <c r="B45" i="2"/>
  <c r="C45" i="2"/>
  <c r="A46" i="2"/>
  <c r="B46" i="2"/>
  <c r="C46" i="2"/>
  <c r="A32" i="2"/>
  <c r="B32" i="2"/>
  <c r="C32" i="2"/>
  <c r="A33" i="2"/>
  <c r="B33" i="2"/>
  <c r="C33" i="2"/>
  <c r="A34" i="2"/>
  <c r="B34" i="2"/>
  <c r="C34" i="2"/>
  <c r="A35" i="2"/>
  <c r="B35" i="2"/>
  <c r="C35" i="2"/>
  <c r="A36" i="2"/>
  <c r="B36" i="2"/>
  <c r="C36" i="2"/>
  <c r="A37" i="2"/>
  <c r="B37" i="2"/>
  <c r="C37" i="2"/>
  <c r="A38" i="2"/>
  <c r="B38" i="2"/>
  <c r="C38" i="2"/>
  <c r="A39" i="2"/>
  <c r="B39" i="2"/>
  <c r="C39" i="2"/>
  <c r="A40" i="2"/>
  <c r="B40" i="2"/>
  <c r="C40" i="2"/>
  <c r="A41" i="2"/>
  <c r="B41" i="2"/>
  <c r="C41" i="2"/>
  <c r="A42" i="2"/>
  <c r="B42" i="2"/>
  <c r="C42" i="2"/>
  <c r="A43" i="2"/>
  <c r="B43" i="2"/>
  <c r="C43" i="2"/>
  <c r="A4" i="2"/>
  <c r="B4" i="2"/>
  <c r="C4" i="2"/>
  <c r="A5" i="2"/>
  <c r="B5" i="2"/>
  <c r="C5" i="2"/>
  <c r="A6" i="2"/>
  <c r="B6" i="2"/>
  <c r="C6" i="2"/>
  <c r="A7" i="2"/>
  <c r="B7" i="2"/>
  <c r="C7" i="2"/>
  <c r="A8" i="2"/>
  <c r="B8" i="2"/>
  <c r="C8" i="2"/>
  <c r="A9" i="2"/>
  <c r="B9" i="2"/>
  <c r="C9" i="2"/>
  <c r="A10" i="2"/>
  <c r="B10" i="2"/>
  <c r="C10" i="2"/>
  <c r="A11" i="2"/>
  <c r="B11" i="2"/>
  <c r="C11" i="2"/>
  <c r="A12" i="2"/>
  <c r="B12" i="2"/>
  <c r="C12" i="2"/>
  <c r="A13" i="2"/>
  <c r="B13" i="2"/>
  <c r="C13" i="2"/>
  <c r="A14" i="2"/>
  <c r="B14" i="2"/>
  <c r="C14" i="2"/>
  <c r="A15" i="2"/>
  <c r="B15" i="2"/>
  <c r="C15" i="2"/>
  <c r="A16" i="2"/>
  <c r="B16" i="2"/>
  <c r="C16" i="2"/>
  <c r="A17" i="2"/>
  <c r="B17" i="2"/>
  <c r="C17" i="2"/>
  <c r="A18" i="2"/>
  <c r="B18" i="2"/>
  <c r="C18" i="2"/>
  <c r="A19" i="2"/>
  <c r="B19" i="2"/>
  <c r="C19" i="2"/>
  <c r="A20" i="2"/>
  <c r="B20" i="2"/>
  <c r="C20" i="2"/>
  <c r="A21" i="2"/>
  <c r="B21" i="2"/>
  <c r="C21" i="2"/>
  <c r="A22" i="2"/>
  <c r="B22" i="2"/>
  <c r="C22" i="2"/>
  <c r="A23" i="2"/>
  <c r="B23" i="2"/>
  <c r="C23" i="2"/>
  <c r="A24" i="2"/>
  <c r="B24" i="2"/>
  <c r="C24" i="2"/>
  <c r="A25" i="2"/>
  <c r="B25" i="2"/>
  <c r="C25" i="2"/>
  <c r="A26" i="2"/>
  <c r="B26" i="2"/>
  <c r="C26" i="2"/>
  <c r="A27" i="2"/>
  <c r="B27" i="2"/>
  <c r="C27" i="2"/>
  <c r="A28" i="2"/>
  <c r="B28" i="2"/>
  <c r="C28" i="2"/>
  <c r="A29" i="2"/>
  <c r="B29" i="2"/>
  <c r="C29" i="2"/>
  <c r="A30" i="2"/>
  <c r="B30" i="2"/>
  <c r="C30" i="2"/>
  <c r="A31" i="2"/>
  <c r="B31" i="2"/>
  <c r="C31" i="2"/>
  <c r="C3" i="2"/>
  <c r="B3" i="2"/>
  <c r="A3" i="2"/>
  <c r="AD42" i="2" l="1"/>
  <c r="AD40" i="2"/>
  <c r="AD34" i="2"/>
  <c r="AD32" i="2"/>
  <c r="AD26" i="2"/>
  <c r="AD24" i="2"/>
  <c r="AD18" i="2"/>
  <c r="AD16" i="2"/>
  <c r="AD10" i="2"/>
  <c r="AD8" i="2"/>
  <c r="AD9" i="2"/>
  <c r="AB32" i="2"/>
  <c r="AC24" i="2"/>
  <c r="AC20" i="2"/>
  <c r="AB16" i="2"/>
  <c r="AA36" i="2"/>
  <c r="AA20" i="2"/>
  <c r="AA4" i="2"/>
  <c r="AC40" i="2"/>
  <c r="AC36" i="2"/>
  <c r="AC8" i="2"/>
  <c r="AC4" i="2"/>
  <c r="AB40" i="2"/>
  <c r="AB36" i="2"/>
  <c r="AB24" i="2"/>
  <c r="AB20" i="2"/>
  <c r="AB8" i="2"/>
  <c r="AB4" i="2"/>
  <c r="AA44" i="2"/>
  <c r="AA28" i="2"/>
  <c r="AA12" i="2"/>
  <c r="AB44" i="2"/>
  <c r="AB28" i="2"/>
  <c r="AB12" i="2"/>
  <c r="AA40" i="2"/>
  <c r="AA32" i="2"/>
  <c r="AA24" i="2"/>
  <c r="AA16" i="2"/>
  <c r="AA8" i="2"/>
  <c r="AC32" i="2"/>
  <c r="AC16" i="2"/>
  <c r="AC44" i="2"/>
  <c r="AC28" i="2"/>
  <c r="AC12" i="2"/>
  <c r="AA45" i="2"/>
  <c r="AA41" i="2"/>
  <c r="AA37" i="2"/>
  <c r="AA33" i="2"/>
  <c r="AA29" i="2"/>
  <c r="AA21" i="2"/>
  <c r="AA17" i="2"/>
  <c r="AA13" i="2"/>
  <c r="AA9" i="2"/>
  <c r="AA5" i="2"/>
  <c r="AA3" i="2"/>
  <c r="AA25" i="2"/>
  <c r="AB46" i="2"/>
  <c r="AB45" i="2"/>
  <c r="AB43" i="2"/>
  <c r="AB42" i="2"/>
  <c r="AB41" i="2"/>
  <c r="AB39" i="2"/>
  <c r="AB38" i="2"/>
  <c r="AB37" i="2"/>
  <c r="AB35" i="2"/>
  <c r="AB34" i="2"/>
  <c r="AB33" i="2"/>
  <c r="AB31" i="2"/>
  <c r="AB30" i="2"/>
  <c r="AB29" i="2"/>
  <c r="AB27" i="2"/>
  <c r="AB26" i="2"/>
  <c r="AB25" i="2"/>
  <c r="AB23" i="2"/>
  <c r="AB22" i="2"/>
  <c r="AB21" i="2"/>
  <c r="AB19" i="2"/>
  <c r="AB18" i="2"/>
  <c r="AB17" i="2"/>
  <c r="AB15" i="2"/>
  <c r="AB14" i="2"/>
  <c r="AB13" i="2"/>
  <c r="AB11" i="2"/>
  <c r="AB10" i="2"/>
  <c r="AB9" i="2"/>
  <c r="AB7" i="2"/>
  <c r="AB6" i="2"/>
  <c r="AB5" i="2"/>
  <c r="AA46" i="2"/>
  <c r="AC45" i="2"/>
  <c r="AC43" i="2"/>
  <c r="AA42" i="2"/>
  <c r="AC41" i="2"/>
  <c r="AA39" i="2"/>
  <c r="AA38" i="2"/>
  <c r="AC37" i="2"/>
  <c r="AA35" i="2"/>
  <c r="AA34" i="2"/>
  <c r="AC33" i="2"/>
  <c r="AA31" i="2"/>
  <c r="AA30" i="2"/>
  <c r="AC29" i="2"/>
  <c r="AA27" i="2"/>
  <c r="AA26" i="2"/>
  <c r="AC25" i="2"/>
  <c r="AA23" i="2"/>
  <c r="AA22" i="2"/>
  <c r="AC21" i="2"/>
  <c r="AA19" i="2"/>
  <c r="AA18" i="2"/>
  <c r="AC17" i="2"/>
  <c r="AA15" i="2"/>
  <c r="AA14" i="2"/>
  <c r="AC13" i="2"/>
  <c r="AC11" i="2"/>
  <c r="AA10" i="2"/>
  <c r="AC9" i="2"/>
  <c r="AA7" i="2"/>
  <c r="AA6" i="2"/>
  <c r="AC5" i="2"/>
  <c r="AC3" i="2"/>
  <c r="AC39" i="2"/>
  <c r="AC35" i="2"/>
  <c r="AC27" i="2"/>
  <c r="AC19" i="2"/>
  <c r="AC15" i="2"/>
  <c r="AC7" i="2"/>
  <c r="AA43" i="2"/>
  <c r="AA11" i="2"/>
  <c r="AC46" i="2"/>
  <c r="AC42" i="2"/>
  <c r="AC38" i="2"/>
  <c r="AC34" i="2"/>
  <c r="AC30" i="2"/>
  <c r="AC26" i="2"/>
  <c r="AC22" i="2"/>
  <c r="AC18" i="2"/>
  <c r="AC14" i="2"/>
  <c r="AC10" i="2"/>
  <c r="AC6" i="2"/>
  <c r="AC31" i="2"/>
  <c r="AC23" i="2"/>
</calcChain>
</file>

<file path=xl/sharedStrings.xml><?xml version="1.0" encoding="utf-8"?>
<sst xmlns="http://schemas.openxmlformats.org/spreadsheetml/2006/main" count="1482" uniqueCount="106">
  <si>
    <t>CID</t>
  </si>
  <si>
    <t>HP</t>
  </si>
  <si>
    <t>HP/
CID</t>
  </si>
  <si>
    <t>HP/
WT</t>
  </si>
  <si>
    <t>4WD</t>
  </si>
  <si>
    <t>CVT</t>
  </si>
  <si>
    <t>GDI</t>
  </si>
  <si>
    <t>TBI</t>
  </si>
  <si>
    <t>VVT</t>
  </si>
  <si>
    <t>Car</t>
  </si>
  <si>
    <t>All</t>
  </si>
  <si>
    <t>Van</t>
  </si>
  <si>
    <t>Truck</t>
  </si>
  <si>
    <t>Pickup</t>
  </si>
  <si>
    <t>Model Year</t>
  </si>
  <si>
    <t>Frac</t>
  </si>
  <si>
    <t>Drivetrain</t>
  </si>
  <si>
    <t>Front</t>
  </si>
  <si>
    <t>Manual</t>
  </si>
  <si>
    <t>Port</t>
  </si>
  <si>
    <t>Hybrid</t>
  </si>
  <si>
    <t>Small</t>
  </si>
  <si>
    <t>Midsize</t>
  </si>
  <si>
    <t>Large</t>
  </si>
  <si>
    <t>Engine</t>
  </si>
  <si>
    <t>Transmission</t>
  </si>
  <si>
    <t>Fuel Metering</t>
  </si>
  <si>
    <t>Vehicle Size</t>
  </si>
  <si>
    <t>Diesel</t>
  </si>
  <si>
    <t>Lockup</t>
  </si>
  <si>
    <t>Truck SUV</t>
  </si>
  <si>
    <t>Car SUV</t>
  </si>
  <si>
    <t>Fuel Economy (MPG)</t>
  </si>
  <si>
    <t>Vol 
(Cu-Ft)</t>
  </si>
  <si>
    <t>Vehicle
Type</t>
  </si>
  <si>
    <t>Car or
Truck</t>
  </si>
  <si>
    <t>Automatic</t>
  </si>
  <si>
    <t>Other</t>
  </si>
  <si>
    <t>Carb</t>
  </si>
  <si>
    <t>Rear</t>
  </si>
  <si>
    <t>Multi-Valve</t>
  </si>
  <si>
    <t>Prod (000)</t>
  </si>
  <si>
    <t>-</t>
  </si>
  <si>
    <t>0-60 
Time</t>
  </si>
  <si>
    <r>
      <t>CO</t>
    </r>
    <r>
      <rPr>
        <b/>
        <vertAlign val="subscript"/>
        <sz val="9"/>
        <color theme="1"/>
        <rFont val="Calibri"/>
        <family val="2"/>
        <scheme val="minor"/>
      </rPr>
      <t>2</t>
    </r>
    <r>
      <rPr>
        <b/>
        <sz val="9"/>
        <color theme="1"/>
        <rFont val="Calibri"/>
        <family val="2"/>
        <scheme val="minor"/>
      </rPr>
      <t xml:space="preserve"> Emissions (g/mi)</t>
    </r>
  </si>
  <si>
    <t>Ton-MPG</t>
  </si>
  <si>
    <t>Cu-Ft-Ton-
MPG</t>
  </si>
  <si>
    <t>Cu-Ft-
MPG</t>
  </si>
  <si>
    <t>Sedan/Wagon</t>
  </si>
  <si>
    <t>Real-World City</t>
  </si>
  <si>
    <t>Real-World Hwy</t>
  </si>
  <si>
    <t>Real-World Comb</t>
  </si>
  <si>
    <t>Real-World 
City</t>
  </si>
  <si>
    <t>Real-World 
Hwy</t>
  </si>
  <si>
    <t>Real-World
Comb</t>
  </si>
  <si>
    <r>
      <t>2-Cycle 55/45</t>
    </r>
    <r>
      <rPr>
        <b/>
        <sz val="9"/>
        <color indexed="8"/>
        <rFont val="Calibri"/>
        <family val="2"/>
      </rPr>
      <t>*</t>
    </r>
  </si>
  <si>
    <t/>
  </si>
  <si>
    <r>
      <t>Foot
print
(ft</t>
    </r>
    <r>
      <rPr>
        <b/>
        <vertAlign val="superscript"/>
        <sz val="9"/>
        <color rgb="FF000000"/>
        <rFont val="Calibri"/>
        <family val="2"/>
        <scheme val="minor"/>
      </rPr>
      <t>2</t>
    </r>
    <r>
      <rPr>
        <b/>
        <sz val="9"/>
        <color indexed="8"/>
        <rFont val="Calibri"/>
        <family val="2"/>
        <scheme val="minor"/>
      </rPr>
      <t>)</t>
    </r>
  </si>
  <si>
    <t>Weight
(lbs)</t>
  </si>
  <si>
    <t>MY</t>
  </si>
  <si>
    <t>hp/wgt</t>
  </si>
  <si>
    <t>FE</t>
  </si>
  <si>
    <t>Fraction</t>
  </si>
  <si>
    <t>cars</t>
  </si>
  <si>
    <t>pickups</t>
  </si>
  <si>
    <t>Vans</t>
  </si>
  <si>
    <t>Total SUVs/Vans</t>
  </si>
  <si>
    <t>Total</t>
  </si>
  <si>
    <t>Weight</t>
  </si>
  <si>
    <t xml:space="preserve">Gas Price </t>
  </si>
  <si>
    <t>Lag Gas Price</t>
  </si>
  <si>
    <t>CW</t>
  </si>
  <si>
    <t>MPG</t>
  </si>
  <si>
    <t>LDV HP</t>
  </si>
  <si>
    <t>LDV Lag HP</t>
  </si>
  <si>
    <t>LDV Lag2 HP</t>
  </si>
  <si>
    <t>LDV Share</t>
  </si>
  <si>
    <t>LDV CW</t>
  </si>
  <si>
    <t>LDV Lag CW</t>
  </si>
  <si>
    <t>LDV Lag2 CW</t>
  </si>
  <si>
    <t>LDV MPG</t>
  </si>
  <si>
    <t>LDV Lag MPG</t>
  </si>
  <si>
    <t>LDV Lag2 MPG</t>
  </si>
  <si>
    <t>Coefficients</t>
  </si>
  <si>
    <t>LDV</t>
  </si>
  <si>
    <t>Constant</t>
  </si>
  <si>
    <t>Rho</t>
  </si>
  <si>
    <t>FP</t>
  </si>
  <si>
    <t>Dummy</t>
  </si>
  <si>
    <t>LDV Prediction</t>
  </si>
  <si>
    <t>LDT12a</t>
  </si>
  <si>
    <t>Error</t>
  </si>
  <si>
    <t>LDT12a HP</t>
  </si>
  <si>
    <t>LDT12a Lag HP</t>
  </si>
  <si>
    <t>LDT12a Lag2 HP</t>
  </si>
  <si>
    <t>LDT12a CW</t>
  </si>
  <si>
    <t>LDT12a Lag CW</t>
  </si>
  <si>
    <t>LDT12a Lag2 CW</t>
  </si>
  <si>
    <t>LDT12a MPG</t>
  </si>
  <si>
    <t>LDT12a Lag MPG</t>
  </si>
  <si>
    <t>LDT12a Lag2 MPG</t>
  </si>
  <si>
    <t>LDT12a Share</t>
  </si>
  <si>
    <t>LDT12a Prediction</t>
  </si>
  <si>
    <t>Normalized LDT12a</t>
  </si>
  <si>
    <t>Sum (!=1)</t>
  </si>
  <si>
    <t>Normalized LDV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</si>
</sst>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%"/>
    <numFmt numFmtId="166" formatCode="0.0"/>
    <numFmt numFmtId="167" formatCode="0.000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bscript"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vertAlign val="superscript"/>
      <sz val="9"/>
      <color rgb="FF0000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0" fillId="0" borderId="0" xfId="0" applyFont="1" applyBorder="1"/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5" fillId="0" borderId="0" xfId="0" applyFont="1"/>
    <xf numFmtId="0" fontId="0" fillId="0" borderId="0" xfId="0" applyFont="1" applyBorder="1" applyAlignment="1">
      <alignment horizontal="center"/>
    </xf>
    <xf numFmtId="0" fontId="5" fillId="0" borderId="0" xfId="0" applyFont="1" applyBorder="1"/>
    <xf numFmtId="1" fontId="5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7" fontId="5" fillId="0" borderId="1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  <xf numFmtId="0" fontId="8" fillId="3" borderId="8" xfId="0" applyFont="1" applyFill="1" applyBorder="1"/>
    <xf numFmtId="0" fontId="9" fillId="3" borderId="9" xfId="0" applyFont="1" applyFill="1" applyBorder="1" applyAlignment="1">
      <alignment horizontal="left" indent="1"/>
    </xf>
    <xf numFmtId="0" fontId="9" fillId="3" borderId="10" xfId="0" applyFont="1" applyFill="1" applyBorder="1" applyAlignment="1">
      <alignment horizontal="left" indent="1"/>
    </xf>
    <xf numFmtId="0" fontId="9" fillId="3" borderId="11" xfId="0" applyFont="1" applyFill="1" applyBorder="1" applyAlignment="1">
      <alignment horizontal="left" indent="1"/>
    </xf>
    <xf numFmtId="167" fontId="0" fillId="0" borderId="0" xfId="0" applyNumberFormat="1"/>
    <xf numFmtId="0" fontId="8" fillId="3" borderId="12" xfId="0" applyFont="1" applyFill="1" applyBorder="1" applyAlignment="1">
      <alignment horizontal="center"/>
    </xf>
    <xf numFmtId="167" fontId="0" fillId="3" borderId="13" xfId="0" applyNumberFormat="1" applyFill="1" applyBorder="1"/>
    <xf numFmtId="167" fontId="0" fillId="3" borderId="14" xfId="0" applyNumberFormat="1" applyFill="1" applyBorder="1"/>
    <xf numFmtId="167" fontId="0" fillId="3" borderId="15" xfId="0" applyNumberFormat="1" applyFill="1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1" fontId="2" fillId="2" borderId="2" xfId="0" applyNumberFormat="1" applyFont="1" applyFill="1" applyBorder="1" applyAlignment="1">
      <alignment horizontal="center" wrapText="1"/>
    </xf>
    <xf numFmtId="1" fontId="2" fillId="2" borderId="3" xfId="0" applyNumberFormat="1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ercent 2" xfId="1"/>
  </cellStyles>
  <dxfs count="0"/>
  <tableStyles count="0" defaultTableStyle="TableStyleMedium9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84"/>
  <sheetViews>
    <sheetView view="pageLayout" zoomScaleNormal="100" zoomScaleSheetLayoutView="75" workbookViewId="0">
      <selection activeCell="F3" sqref="F3"/>
    </sheetView>
  </sheetViews>
  <sheetFormatPr defaultColWidth="9.109375" defaultRowHeight="14.4" x14ac:dyDescent="0.3"/>
  <cols>
    <col min="1" max="1" width="6.33203125" style="11" customWidth="1"/>
    <col min="2" max="2" width="10" style="11" customWidth="1"/>
    <col min="3" max="3" width="6.33203125" style="11" customWidth="1"/>
    <col min="4" max="4" width="6.88671875" style="11" customWidth="1"/>
    <col min="5" max="5" width="4.88671875" style="11" bestFit="1" customWidth="1"/>
    <col min="6" max="6" width="6" style="11" customWidth="1"/>
    <col min="7" max="8" width="5.44140625" style="11" customWidth="1"/>
    <col min="9" max="9" width="6" style="11" customWidth="1"/>
    <col min="10" max="11" width="5.44140625" style="11" customWidth="1"/>
    <col min="12" max="12" width="6.109375" style="11" customWidth="1"/>
    <col min="13" max="13" width="7.33203125" style="17" bestFit="1" customWidth="1"/>
    <col min="14" max="14" width="6" style="11" customWidth="1"/>
    <col min="15" max="15" width="6.6640625" style="11" bestFit="1" customWidth="1"/>
    <col min="16" max="16" width="4.6640625" style="11" customWidth="1"/>
    <col min="17" max="17" width="4.33203125" style="11" customWidth="1"/>
    <col min="18" max="18" width="6.5546875" style="11" customWidth="1"/>
    <col min="19" max="20" width="6.6640625" style="11" customWidth="1"/>
    <col min="21" max="21" width="8.33203125" style="11" customWidth="1"/>
    <col min="22" max="22" width="7.44140625" style="16" customWidth="1"/>
    <col min="23" max="23" width="8" style="16" customWidth="1"/>
    <col min="24" max="25" width="5.33203125" style="11" bestFit="1" customWidth="1"/>
    <col min="26" max="26" width="6.109375" style="11" bestFit="1" customWidth="1"/>
    <col min="27" max="27" width="6.88671875" style="11" bestFit="1" customWidth="1"/>
    <col min="28" max="28" width="8.6640625" style="11" bestFit="1" customWidth="1"/>
    <col min="29" max="29" width="6.44140625" style="11" bestFit="1" customWidth="1"/>
    <col min="30" max="30" width="5.33203125" style="11" bestFit="1" customWidth="1"/>
    <col min="31" max="31" width="5.33203125" style="11" customWidth="1"/>
    <col min="32" max="32" width="6.109375" style="11" bestFit="1" customWidth="1"/>
    <col min="33" max="33" width="5.33203125" style="11" bestFit="1" customWidth="1"/>
    <col min="34" max="34" width="6.109375" style="11" bestFit="1" customWidth="1"/>
    <col min="35" max="35" width="5.33203125" style="11" bestFit="1" customWidth="1"/>
    <col min="36" max="37" width="5.88671875" style="11" bestFit="1" customWidth="1"/>
    <col min="38" max="39" width="6" style="11" customWidth="1"/>
    <col min="40" max="40" width="5.5546875" style="11" bestFit="1" customWidth="1"/>
    <col min="41" max="41" width="7" style="11" customWidth="1"/>
    <col min="42" max="42" width="5.33203125" style="11" bestFit="1" customWidth="1"/>
    <col min="43" max="16384" width="9.109375" style="2"/>
  </cols>
  <sheetData>
    <row r="1" spans="1:42" ht="13.5" customHeight="1" x14ac:dyDescent="0.35">
      <c r="A1" s="29" t="s">
        <v>35</v>
      </c>
      <c r="B1" s="29" t="s">
        <v>34</v>
      </c>
      <c r="C1" s="29" t="s">
        <v>14</v>
      </c>
      <c r="D1" s="29" t="s">
        <v>41</v>
      </c>
      <c r="E1" s="1"/>
      <c r="F1" s="31" t="s">
        <v>32</v>
      </c>
      <c r="G1" s="32"/>
      <c r="H1" s="32"/>
      <c r="I1" s="33"/>
      <c r="J1" s="36" t="s">
        <v>44</v>
      </c>
      <c r="K1" s="36"/>
      <c r="L1" s="36"/>
      <c r="M1" s="34" t="s">
        <v>58</v>
      </c>
      <c r="N1" s="29" t="s">
        <v>57</v>
      </c>
      <c r="O1" s="29" t="s">
        <v>33</v>
      </c>
      <c r="P1" s="31" t="s">
        <v>24</v>
      </c>
      <c r="Q1" s="33"/>
      <c r="R1" s="29" t="s">
        <v>43</v>
      </c>
      <c r="S1" s="29" t="s">
        <v>2</v>
      </c>
      <c r="T1" s="29" t="s">
        <v>3</v>
      </c>
      <c r="U1" s="29" t="s">
        <v>45</v>
      </c>
      <c r="V1" s="34" t="s">
        <v>47</v>
      </c>
      <c r="W1" s="34" t="s">
        <v>46</v>
      </c>
      <c r="X1" s="31" t="s">
        <v>16</v>
      </c>
      <c r="Y1" s="32"/>
      <c r="Z1" s="33"/>
      <c r="AA1" s="31" t="s">
        <v>25</v>
      </c>
      <c r="AB1" s="32"/>
      <c r="AC1" s="32"/>
      <c r="AD1" s="32"/>
      <c r="AE1" s="33"/>
      <c r="AF1" s="31" t="s">
        <v>26</v>
      </c>
      <c r="AG1" s="32"/>
      <c r="AH1" s="32"/>
      <c r="AI1" s="32"/>
      <c r="AJ1" s="33"/>
      <c r="AK1" s="1"/>
      <c r="AL1" s="29" t="s">
        <v>8</v>
      </c>
      <c r="AM1" s="1"/>
      <c r="AN1" s="31" t="s">
        <v>27</v>
      </c>
      <c r="AO1" s="32"/>
      <c r="AP1" s="33"/>
    </row>
    <row r="2" spans="1:42" ht="36" customHeight="1" x14ac:dyDescent="0.3">
      <c r="A2" s="30"/>
      <c r="B2" s="30"/>
      <c r="C2" s="30"/>
      <c r="D2" s="30"/>
      <c r="E2" s="3" t="s">
        <v>15</v>
      </c>
      <c r="F2" s="4" t="s">
        <v>55</v>
      </c>
      <c r="G2" s="4" t="s">
        <v>49</v>
      </c>
      <c r="H2" s="4" t="s">
        <v>50</v>
      </c>
      <c r="I2" s="5" t="s">
        <v>51</v>
      </c>
      <c r="J2" s="6" t="s">
        <v>52</v>
      </c>
      <c r="K2" s="6" t="s">
        <v>53</v>
      </c>
      <c r="L2" s="6" t="s">
        <v>54</v>
      </c>
      <c r="M2" s="35"/>
      <c r="N2" s="30"/>
      <c r="O2" s="30"/>
      <c r="P2" s="4" t="s">
        <v>0</v>
      </c>
      <c r="Q2" s="4" t="s">
        <v>1</v>
      </c>
      <c r="R2" s="30"/>
      <c r="S2" s="30"/>
      <c r="T2" s="30"/>
      <c r="U2" s="30"/>
      <c r="V2" s="35"/>
      <c r="W2" s="35"/>
      <c r="X2" s="4" t="s">
        <v>17</v>
      </c>
      <c r="Y2" s="4" t="s">
        <v>4</v>
      </c>
      <c r="Z2" s="4" t="s">
        <v>39</v>
      </c>
      <c r="AA2" s="4" t="s">
        <v>18</v>
      </c>
      <c r="AB2" s="4" t="s">
        <v>36</v>
      </c>
      <c r="AC2" s="4" t="s">
        <v>29</v>
      </c>
      <c r="AD2" s="4" t="s">
        <v>5</v>
      </c>
      <c r="AE2" s="4" t="s">
        <v>37</v>
      </c>
      <c r="AF2" s="4" t="s">
        <v>38</v>
      </c>
      <c r="AG2" s="4" t="s">
        <v>6</v>
      </c>
      <c r="AH2" s="4" t="s">
        <v>19</v>
      </c>
      <c r="AI2" s="4" t="s">
        <v>7</v>
      </c>
      <c r="AJ2" s="4" t="s">
        <v>28</v>
      </c>
      <c r="AK2" s="3" t="s">
        <v>40</v>
      </c>
      <c r="AL2" s="30"/>
      <c r="AM2" s="3" t="s">
        <v>20</v>
      </c>
      <c r="AN2" s="4" t="s">
        <v>21</v>
      </c>
      <c r="AO2" s="4" t="s">
        <v>22</v>
      </c>
      <c r="AP2" s="4" t="s">
        <v>23</v>
      </c>
    </row>
    <row r="3" spans="1:42" s="10" customFormat="1" ht="13.5" customHeight="1" x14ac:dyDescent="0.2">
      <c r="A3" s="7" t="s">
        <v>9</v>
      </c>
      <c r="B3" s="7" t="s">
        <v>48</v>
      </c>
      <c r="C3" s="7">
        <v>1975</v>
      </c>
      <c r="D3" s="13">
        <v>8237.0030000000006</v>
      </c>
      <c r="E3" s="8">
        <v>0.80564499999999994</v>
      </c>
      <c r="F3" s="14">
        <v>15.79447</v>
      </c>
      <c r="G3" s="14">
        <v>12.31742</v>
      </c>
      <c r="H3" s="14">
        <v>15.17643</v>
      </c>
      <c r="I3" s="14">
        <v>13.45833</v>
      </c>
      <c r="J3" s="14">
        <v>669.88661999999999</v>
      </c>
      <c r="K3" s="14">
        <v>541.70327999999995</v>
      </c>
      <c r="L3" s="14">
        <v>660.46603000000005</v>
      </c>
      <c r="M3" s="13">
        <v>4057.5650000000001</v>
      </c>
      <c r="N3" s="14" t="s">
        <v>56</v>
      </c>
      <c r="O3" s="14" t="s">
        <v>56</v>
      </c>
      <c r="P3" s="13">
        <v>288.32299999999998</v>
      </c>
      <c r="Q3" s="13">
        <v>136.22559999999999</v>
      </c>
      <c r="R3" s="14" t="s">
        <v>56</v>
      </c>
      <c r="S3" s="8">
        <v>0.51490100000000005</v>
      </c>
      <c r="T3" s="15">
        <v>3.3127999999999998E-2</v>
      </c>
      <c r="U3" s="14">
        <v>32.336620000000003</v>
      </c>
      <c r="V3" s="13"/>
      <c r="W3" s="13"/>
      <c r="X3" s="9">
        <v>6.5000000000000002E-2</v>
      </c>
      <c r="Y3" s="9"/>
      <c r="Z3" s="9">
        <v>0.93500000000000005</v>
      </c>
      <c r="AA3" s="9">
        <v>0.19600000000000001</v>
      </c>
      <c r="AB3" s="9">
        <v>0.80100000000000005</v>
      </c>
      <c r="AC3" s="9">
        <v>3.0000000000000001E-3</v>
      </c>
      <c r="AD3" s="9"/>
      <c r="AE3" s="9"/>
      <c r="AF3" s="9">
        <v>0.94599999999999995</v>
      </c>
      <c r="AG3" s="9"/>
      <c r="AH3" s="9">
        <v>5.0999999999999997E-2</v>
      </c>
      <c r="AI3" s="9"/>
      <c r="AJ3" s="9">
        <v>2E-3</v>
      </c>
      <c r="AK3" s="9"/>
      <c r="AL3" s="9"/>
      <c r="AM3" s="9"/>
      <c r="AN3" s="9">
        <v>0.55400000000000005</v>
      </c>
      <c r="AO3" s="9">
        <v>0.23300000000000001</v>
      </c>
      <c r="AP3" s="9">
        <v>0.21299999999999999</v>
      </c>
    </row>
    <row r="4" spans="1:42" s="10" customFormat="1" ht="10.199999999999999" x14ac:dyDescent="0.2">
      <c r="A4" s="7" t="s">
        <v>9</v>
      </c>
      <c r="B4" s="7" t="s">
        <v>48</v>
      </c>
      <c r="C4" s="7">
        <v>1976</v>
      </c>
      <c r="D4" s="13">
        <v>8238.0030000000006</v>
      </c>
      <c r="E4" s="8">
        <v>0.78823900000000002</v>
      </c>
      <c r="F4" s="14">
        <v>17.45908</v>
      </c>
      <c r="G4" s="14">
        <v>13.703799999999999</v>
      </c>
      <c r="H4" s="14">
        <v>16.591909999999999</v>
      </c>
      <c r="I4" s="14">
        <v>14.868449999999999</v>
      </c>
      <c r="J4" s="14">
        <v>609.91016000000002</v>
      </c>
      <c r="K4" s="14">
        <v>502.03964000000002</v>
      </c>
      <c r="L4" s="14">
        <v>597.85756000000003</v>
      </c>
      <c r="M4" s="13">
        <v>4058.944</v>
      </c>
      <c r="N4" s="14" t="s">
        <v>56</v>
      </c>
      <c r="O4" s="14" t="s">
        <v>56</v>
      </c>
      <c r="P4" s="13">
        <v>286.5369</v>
      </c>
      <c r="Q4" s="13">
        <v>133.571</v>
      </c>
      <c r="R4" s="14" t="s">
        <v>56</v>
      </c>
      <c r="S4" s="8">
        <v>0.50234599999999996</v>
      </c>
      <c r="T4" s="15">
        <v>3.2448999999999999E-2</v>
      </c>
      <c r="U4" s="14">
        <v>35.498390000000001</v>
      </c>
      <c r="V4" s="13"/>
      <c r="W4" s="13"/>
      <c r="X4" s="9">
        <v>5.8000000000000003E-2</v>
      </c>
      <c r="Y4" s="9"/>
      <c r="Z4" s="9">
        <v>0.94199999999999995</v>
      </c>
      <c r="AA4" s="9">
        <v>0.17100000000000001</v>
      </c>
      <c r="AB4" s="9">
        <v>0.82899999999999996</v>
      </c>
      <c r="AC4" s="9"/>
      <c r="AD4" s="9"/>
      <c r="AE4" s="9"/>
      <c r="AF4" s="9">
        <v>0.96599999999999997</v>
      </c>
      <c r="AG4" s="9"/>
      <c r="AH4" s="9">
        <v>3.2000000000000001E-2</v>
      </c>
      <c r="AI4" s="9"/>
      <c r="AJ4" s="9">
        <v>3.0000000000000001E-3</v>
      </c>
      <c r="AK4" s="9"/>
      <c r="AL4" s="9"/>
      <c r="AM4" s="9"/>
      <c r="AN4" s="9">
        <v>0.55400000000000005</v>
      </c>
      <c r="AO4" s="9">
        <v>0.252</v>
      </c>
      <c r="AP4" s="9">
        <v>0.19400000000000001</v>
      </c>
    </row>
    <row r="5" spans="1:42" s="10" customFormat="1" ht="10.199999999999999" x14ac:dyDescent="0.2">
      <c r="A5" s="7" t="s">
        <v>9</v>
      </c>
      <c r="B5" s="7" t="s">
        <v>48</v>
      </c>
      <c r="C5" s="7">
        <v>1977</v>
      </c>
      <c r="D5" s="13">
        <v>8239.0030000000006</v>
      </c>
      <c r="E5" s="8">
        <v>0.80008599999999996</v>
      </c>
      <c r="F5" s="14">
        <v>18.31259</v>
      </c>
      <c r="G5" s="14">
        <v>14.39484</v>
      </c>
      <c r="H5" s="14">
        <v>17.35887</v>
      </c>
      <c r="I5" s="14">
        <v>15.592969999999999</v>
      </c>
      <c r="J5" s="14">
        <v>576.80748000000006</v>
      </c>
      <c r="K5" s="14">
        <v>478.8689</v>
      </c>
      <c r="L5" s="14">
        <v>570.16605000000004</v>
      </c>
      <c r="M5" s="13">
        <v>3943.5189999999998</v>
      </c>
      <c r="N5" s="14" t="s">
        <v>56</v>
      </c>
      <c r="O5" s="14">
        <v>110.38039999999999</v>
      </c>
      <c r="P5" s="13">
        <v>279.13839999999999</v>
      </c>
      <c r="Q5" s="13">
        <v>133.18809999999999</v>
      </c>
      <c r="R5" s="14" t="s">
        <v>56</v>
      </c>
      <c r="S5" s="8">
        <v>0.51640200000000003</v>
      </c>
      <c r="T5" s="15">
        <v>3.3482999999999999E-2</v>
      </c>
      <c r="U5" s="14">
        <v>36.379959999999997</v>
      </c>
      <c r="V5" s="13">
        <v>2091</v>
      </c>
      <c r="W5" s="13">
        <v>4021</v>
      </c>
      <c r="X5" s="9">
        <v>6.8000000000000005E-2</v>
      </c>
      <c r="Y5" s="9"/>
      <c r="Z5" s="9">
        <v>0.93200000000000005</v>
      </c>
      <c r="AA5" s="9">
        <v>0.16800000000000001</v>
      </c>
      <c r="AB5" s="9">
        <v>0.83199999999999996</v>
      </c>
      <c r="AC5" s="9"/>
      <c r="AD5" s="9"/>
      <c r="AE5" s="9"/>
      <c r="AF5" s="9">
        <v>0.95299999999999996</v>
      </c>
      <c r="AG5" s="9"/>
      <c r="AH5" s="9">
        <v>4.2000000000000003E-2</v>
      </c>
      <c r="AI5" s="9"/>
      <c r="AJ5" s="9">
        <v>5.0000000000000001E-3</v>
      </c>
      <c r="AK5" s="9"/>
      <c r="AL5" s="9"/>
      <c r="AM5" s="9"/>
      <c r="AN5" s="9">
        <v>0.51900000000000002</v>
      </c>
      <c r="AO5" s="9">
        <v>0.245</v>
      </c>
      <c r="AP5" s="9">
        <v>0.23499999999999999</v>
      </c>
    </row>
    <row r="6" spans="1:42" s="10" customFormat="1" ht="10.199999999999999" x14ac:dyDescent="0.2">
      <c r="A6" s="7" t="s">
        <v>9</v>
      </c>
      <c r="B6" s="7" t="s">
        <v>48</v>
      </c>
      <c r="C6" s="7">
        <v>1978</v>
      </c>
      <c r="D6" s="13">
        <v>8240.0030000000006</v>
      </c>
      <c r="E6" s="8">
        <v>0.77345900000000001</v>
      </c>
      <c r="F6" s="14">
        <v>19.891670000000001</v>
      </c>
      <c r="G6" s="14">
        <v>15.51976</v>
      </c>
      <c r="H6" s="14">
        <v>19.098659999999999</v>
      </c>
      <c r="I6" s="14">
        <v>16.948989999999998</v>
      </c>
      <c r="J6" s="14">
        <v>536.72592999999995</v>
      </c>
      <c r="K6" s="14">
        <v>440.82006000000001</v>
      </c>
      <c r="L6" s="14">
        <v>524.81129999999996</v>
      </c>
      <c r="M6" s="13">
        <v>3587.5140000000001</v>
      </c>
      <c r="N6" s="14" t="s">
        <v>56</v>
      </c>
      <c r="O6" s="14">
        <v>109.03019999999999</v>
      </c>
      <c r="P6" s="13">
        <v>251.38849999999999</v>
      </c>
      <c r="Q6" s="13">
        <v>124.1623</v>
      </c>
      <c r="R6" s="14">
        <v>13.69781</v>
      </c>
      <c r="S6" s="8">
        <v>0.538103</v>
      </c>
      <c r="T6" s="15">
        <v>3.4195000000000003E-2</v>
      </c>
      <c r="U6" s="14">
        <v>35.895510000000002</v>
      </c>
      <c r="V6" s="13">
        <v>2240</v>
      </c>
      <c r="W6" s="13">
        <v>3926</v>
      </c>
      <c r="X6" s="9">
        <v>9.6000000000000002E-2</v>
      </c>
      <c r="Y6" s="9"/>
      <c r="Z6" s="9">
        <v>0.90400000000000003</v>
      </c>
      <c r="AA6" s="9">
        <v>0.19800000000000001</v>
      </c>
      <c r="AB6" s="9">
        <v>0.73099999999999998</v>
      </c>
      <c r="AC6" s="9">
        <v>7.0999999999999994E-2</v>
      </c>
      <c r="AD6" s="9"/>
      <c r="AE6" s="9"/>
      <c r="AF6" s="9">
        <v>0.94</v>
      </c>
      <c r="AG6" s="9"/>
      <c r="AH6" s="9">
        <v>5.0999999999999997E-2</v>
      </c>
      <c r="AI6" s="9"/>
      <c r="AJ6" s="9">
        <v>8.9999999999999993E-3</v>
      </c>
      <c r="AK6" s="9"/>
      <c r="AL6" s="9"/>
      <c r="AM6" s="9"/>
      <c r="AN6" s="9">
        <v>0.44700000000000001</v>
      </c>
      <c r="AO6" s="9">
        <v>0.34399999999999997</v>
      </c>
      <c r="AP6" s="9">
        <v>0.21</v>
      </c>
    </row>
    <row r="7" spans="1:42" s="10" customFormat="1" ht="10.199999999999999" x14ac:dyDescent="0.2">
      <c r="A7" s="7" t="s">
        <v>9</v>
      </c>
      <c r="B7" s="7" t="s">
        <v>48</v>
      </c>
      <c r="C7" s="7">
        <v>1979</v>
      </c>
      <c r="D7" s="13">
        <v>8241.0030000000006</v>
      </c>
      <c r="E7" s="8">
        <v>0.77755600000000002</v>
      </c>
      <c r="F7" s="14">
        <v>20.254460000000002</v>
      </c>
      <c r="G7" s="14">
        <v>15.92812</v>
      </c>
      <c r="H7" s="14">
        <v>19.184750000000001</v>
      </c>
      <c r="I7" s="14">
        <v>17.245470000000001</v>
      </c>
      <c r="J7" s="14">
        <v>531.85767999999996</v>
      </c>
      <c r="K7" s="14">
        <v>442.75072</v>
      </c>
      <c r="L7" s="14">
        <v>516.51143000000002</v>
      </c>
      <c r="M7" s="13">
        <v>3484.8719999999998</v>
      </c>
      <c r="N7" s="14" t="s">
        <v>56</v>
      </c>
      <c r="O7" s="14">
        <v>108.8775</v>
      </c>
      <c r="P7" s="13">
        <v>238.40710000000001</v>
      </c>
      <c r="Q7" s="13">
        <v>119.4639</v>
      </c>
      <c r="R7" s="14">
        <v>14.51351</v>
      </c>
      <c r="S7" s="8">
        <v>0.54467399999999999</v>
      </c>
      <c r="T7" s="15">
        <v>3.3848999999999997E-2</v>
      </c>
      <c r="U7" s="14">
        <v>35.438470000000002</v>
      </c>
      <c r="V7" s="13">
        <v>2258</v>
      </c>
      <c r="W7" s="13">
        <v>3878</v>
      </c>
      <c r="X7" s="9">
        <v>0.11899999999999999</v>
      </c>
      <c r="Y7" s="9">
        <v>3.0000000000000001E-3</v>
      </c>
      <c r="Z7" s="9">
        <v>0.878</v>
      </c>
      <c r="AA7" s="9">
        <v>0.21099999999999999</v>
      </c>
      <c r="AB7" s="9">
        <v>0.69699999999999995</v>
      </c>
      <c r="AC7" s="9">
        <v>8.7999999999999995E-2</v>
      </c>
      <c r="AD7" s="9"/>
      <c r="AE7" s="9">
        <v>5.0000000000000001E-3</v>
      </c>
      <c r="AF7" s="9">
        <v>0.93200000000000005</v>
      </c>
      <c r="AG7" s="9"/>
      <c r="AH7" s="9">
        <v>4.7E-2</v>
      </c>
      <c r="AI7" s="9"/>
      <c r="AJ7" s="9">
        <v>2.1000000000000001E-2</v>
      </c>
      <c r="AK7" s="9"/>
      <c r="AL7" s="9"/>
      <c r="AM7" s="9"/>
      <c r="AN7" s="9">
        <v>0.437</v>
      </c>
      <c r="AO7" s="9">
        <v>0.34200000000000003</v>
      </c>
      <c r="AP7" s="9">
        <v>0.221</v>
      </c>
    </row>
    <row r="8" spans="1:42" s="10" customFormat="1" ht="10.199999999999999" x14ac:dyDescent="0.2">
      <c r="A8" s="7" t="s">
        <v>9</v>
      </c>
      <c r="B8" s="7" t="s">
        <v>48</v>
      </c>
      <c r="C8" s="7">
        <v>1980</v>
      </c>
      <c r="D8" s="13">
        <v>8242.0030000000006</v>
      </c>
      <c r="E8" s="8">
        <v>0.83522300000000005</v>
      </c>
      <c r="F8" s="14">
        <v>23.48301</v>
      </c>
      <c r="G8" s="14">
        <v>18.29804</v>
      </c>
      <c r="H8" s="14">
        <v>22.599550000000001</v>
      </c>
      <c r="I8" s="14">
        <v>20.0121</v>
      </c>
      <c r="J8" s="14">
        <v>466.78976</v>
      </c>
      <c r="K8" s="14">
        <v>380.37804</v>
      </c>
      <c r="L8" s="14">
        <v>446.31675000000001</v>
      </c>
      <c r="M8" s="13">
        <v>3101.4639999999999</v>
      </c>
      <c r="N8" s="14" t="s">
        <v>56</v>
      </c>
      <c r="O8" s="14">
        <v>104.23779999999999</v>
      </c>
      <c r="P8" s="13">
        <v>187.7988</v>
      </c>
      <c r="Q8" s="13">
        <v>100.4585</v>
      </c>
      <c r="R8" s="14">
        <v>15.547359999999999</v>
      </c>
      <c r="S8" s="8">
        <v>0.58313199999999998</v>
      </c>
      <c r="T8" s="15">
        <v>3.2169000000000003E-2</v>
      </c>
      <c r="U8" s="14">
        <v>36.63194</v>
      </c>
      <c r="V8" s="13">
        <v>2507</v>
      </c>
      <c r="W8" s="13">
        <v>3841</v>
      </c>
      <c r="X8" s="9">
        <v>0.29699999999999999</v>
      </c>
      <c r="Y8" s="9">
        <v>8.9999999999999993E-3</v>
      </c>
      <c r="Z8" s="9">
        <v>0.69399999999999995</v>
      </c>
      <c r="AA8" s="9">
        <v>0.309</v>
      </c>
      <c r="AB8" s="9">
        <v>0.51600000000000001</v>
      </c>
      <c r="AC8" s="9">
        <v>0.16800000000000001</v>
      </c>
      <c r="AD8" s="9"/>
      <c r="AE8" s="9">
        <v>6.0000000000000001E-3</v>
      </c>
      <c r="AF8" s="9">
        <v>0.88700000000000001</v>
      </c>
      <c r="AG8" s="9"/>
      <c r="AH8" s="9">
        <v>6.2E-2</v>
      </c>
      <c r="AI8" s="9">
        <v>7.0000000000000001E-3</v>
      </c>
      <c r="AJ8" s="9">
        <v>4.3999999999999997E-2</v>
      </c>
      <c r="AK8" s="9"/>
      <c r="AL8" s="9"/>
      <c r="AM8" s="9"/>
      <c r="AN8" s="9">
        <v>0.54400000000000004</v>
      </c>
      <c r="AO8" s="9">
        <v>0.34399999999999997</v>
      </c>
      <c r="AP8" s="9">
        <v>0.113</v>
      </c>
    </row>
    <row r="9" spans="1:42" s="10" customFormat="1" ht="10.199999999999999" x14ac:dyDescent="0.2">
      <c r="A9" s="7" t="s">
        <v>9</v>
      </c>
      <c r="B9" s="7" t="s">
        <v>48</v>
      </c>
      <c r="C9" s="7">
        <v>1981</v>
      </c>
      <c r="D9" s="13">
        <v>8243.0030000000006</v>
      </c>
      <c r="E9" s="8">
        <v>0.82748500000000003</v>
      </c>
      <c r="F9" s="14">
        <v>25.12715</v>
      </c>
      <c r="G9" s="14">
        <v>19.5501</v>
      </c>
      <c r="H9" s="14">
        <v>24.244990000000001</v>
      </c>
      <c r="I9" s="14">
        <v>21.416309999999999</v>
      </c>
      <c r="J9" s="14">
        <v>436.78334999999998</v>
      </c>
      <c r="K9" s="14">
        <v>354.88132000000002</v>
      </c>
      <c r="L9" s="14">
        <v>417.98126999999999</v>
      </c>
      <c r="M9" s="13">
        <v>3075.8649999999998</v>
      </c>
      <c r="N9" s="14" t="s">
        <v>56</v>
      </c>
      <c r="O9" s="14">
        <v>106.4978</v>
      </c>
      <c r="P9" s="13">
        <v>181.9281</v>
      </c>
      <c r="Q9" s="13">
        <v>98.708200000000005</v>
      </c>
      <c r="R9" s="14">
        <v>15.556649999999999</v>
      </c>
      <c r="S9" s="8">
        <v>0.59437499999999999</v>
      </c>
      <c r="T9" s="15">
        <v>3.1988000000000003E-2</v>
      </c>
      <c r="U9" s="14">
        <v>38.881120000000003</v>
      </c>
      <c r="V9" s="13">
        <v>2744</v>
      </c>
      <c r="W9" s="13">
        <v>4161</v>
      </c>
      <c r="X9" s="9">
        <v>0.37</v>
      </c>
      <c r="Y9" s="9">
        <v>7.0000000000000001E-3</v>
      </c>
      <c r="Z9" s="9">
        <v>0.622</v>
      </c>
      <c r="AA9" s="9">
        <v>0.29899999999999999</v>
      </c>
      <c r="AB9" s="9">
        <v>0.36199999999999999</v>
      </c>
      <c r="AC9" s="9">
        <v>0.33300000000000002</v>
      </c>
      <c r="AD9" s="9"/>
      <c r="AE9" s="9">
        <v>6.0000000000000001E-3</v>
      </c>
      <c r="AF9" s="9">
        <v>0.85299999999999998</v>
      </c>
      <c r="AG9" s="9"/>
      <c r="AH9" s="9">
        <v>6.0999999999999999E-2</v>
      </c>
      <c r="AI9" s="9">
        <v>2.5999999999999999E-2</v>
      </c>
      <c r="AJ9" s="9">
        <v>5.8999999999999997E-2</v>
      </c>
      <c r="AK9" s="9"/>
      <c r="AL9" s="9"/>
      <c r="AM9" s="9"/>
      <c r="AN9" s="9">
        <v>0.51500000000000001</v>
      </c>
      <c r="AO9" s="9">
        <v>0.36399999999999999</v>
      </c>
      <c r="AP9" s="9">
        <v>0.122</v>
      </c>
    </row>
    <row r="10" spans="1:42" s="10" customFormat="1" ht="10.199999999999999" x14ac:dyDescent="0.2">
      <c r="A10" s="7" t="s">
        <v>9</v>
      </c>
      <c r="B10" s="7" t="s">
        <v>48</v>
      </c>
      <c r="C10" s="7">
        <v>1982</v>
      </c>
      <c r="D10" s="13">
        <v>8244.0030000000006</v>
      </c>
      <c r="E10" s="8">
        <v>0.80338399999999999</v>
      </c>
      <c r="F10" s="14">
        <v>26.039459999999998</v>
      </c>
      <c r="G10" s="14">
        <v>20.078399999999998</v>
      </c>
      <c r="H10" s="14">
        <v>25.526990000000001</v>
      </c>
      <c r="I10" s="14">
        <v>22.211839999999999</v>
      </c>
      <c r="J10" s="14">
        <v>423.53764000000001</v>
      </c>
      <c r="K10" s="14">
        <v>336.46242000000001</v>
      </c>
      <c r="L10" s="14">
        <v>402.41852</v>
      </c>
      <c r="M10" s="13">
        <v>3054.0729999999999</v>
      </c>
      <c r="N10" s="14" t="s">
        <v>56</v>
      </c>
      <c r="O10" s="14">
        <v>106.0949</v>
      </c>
      <c r="P10" s="13">
        <v>174.9332</v>
      </c>
      <c r="Q10" s="13">
        <v>98.734200000000001</v>
      </c>
      <c r="R10" s="14">
        <v>16.628910000000001</v>
      </c>
      <c r="S10" s="8">
        <v>0.60940399999999995</v>
      </c>
      <c r="T10" s="15">
        <v>3.2045999999999998E-2</v>
      </c>
      <c r="U10" s="14">
        <v>40.094889999999999</v>
      </c>
      <c r="V10" s="13">
        <v>2836</v>
      </c>
      <c r="W10" s="13">
        <v>4273</v>
      </c>
      <c r="X10" s="9">
        <v>0.45600000000000002</v>
      </c>
      <c r="Y10" s="9">
        <v>8.0000000000000002E-3</v>
      </c>
      <c r="Z10" s="9">
        <v>0.53600000000000003</v>
      </c>
      <c r="AA10" s="9">
        <v>0.29199999999999998</v>
      </c>
      <c r="AB10" s="9">
        <v>0.189</v>
      </c>
      <c r="AC10" s="9">
        <v>0.51400000000000001</v>
      </c>
      <c r="AD10" s="9"/>
      <c r="AE10" s="9">
        <v>5.0000000000000001E-3</v>
      </c>
      <c r="AF10" s="9">
        <v>0.78400000000000003</v>
      </c>
      <c r="AG10" s="9"/>
      <c r="AH10" s="9">
        <v>7.1999999999999995E-2</v>
      </c>
      <c r="AI10" s="9">
        <v>9.8000000000000004E-2</v>
      </c>
      <c r="AJ10" s="9">
        <v>4.7E-2</v>
      </c>
      <c r="AK10" s="9"/>
      <c r="AL10" s="9"/>
      <c r="AM10" s="9"/>
      <c r="AN10" s="9">
        <v>0.56499999999999995</v>
      </c>
      <c r="AO10" s="9">
        <v>0.31</v>
      </c>
      <c r="AP10" s="9">
        <v>0.125</v>
      </c>
    </row>
    <row r="11" spans="1:42" s="10" customFormat="1" ht="10.199999999999999" x14ac:dyDescent="0.2">
      <c r="A11" s="7" t="s">
        <v>9</v>
      </c>
      <c r="B11" s="7" t="s">
        <v>48</v>
      </c>
      <c r="C11" s="7">
        <v>1983</v>
      </c>
      <c r="D11" s="13">
        <v>8245.0030000000006</v>
      </c>
      <c r="E11" s="8">
        <v>0.77670899999999998</v>
      </c>
      <c r="F11" s="14">
        <v>25.893329999999999</v>
      </c>
      <c r="G11" s="14">
        <v>19.927029999999998</v>
      </c>
      <c r="H11" s="14">
        <v>25.472470000000001</v>
      </c>
      <c r="I11" s="14">
        <v>22.091229999999999</v>
      </c>
      <c r="J11" s="14">
        <v>421.93835999999999</v>
      </c>
      <c r="K11" s="14">
        <v>335.26934</v>
      </c>
      <c r="L11" s="14">
        <v>403.30599000000001</v>
      </c>
      <c r="M11" s="13">
        <v>3111.96</v>
      </c>
      <c r="N11" s="14" t="s">
        <v>56</v>
      </c>
      <c r="O11" s="14">
        <v>108.6699</v>
      </c>
      <c r="P11" s="13">
        <v>181.983</v>
      </c>
      <c r="Q11" s="13">
        <v>103.8318</v>
      </c>
      <c r="R11" s="14">
        <v>14.829789999999999</v>
      </c>
      <c r="S11" s="8">
        <v>0.61524400000000001</v>
      </c>
      <c r="T11" s="15">
        <v>3.3033E-2</v>
      </c>
      <c r="U11" s="14">
        <v>40.663020000000003</v>
      </c>
      <c r="V11" s="13">
        <v>2904</v>
      </c>
      <c r="W11" s="13">
        <v>4426</v>
      </c>
      <c r="X11" s="9">
        <v>0.47299999999999998</v>
      </c>
      <c r="Y11" s="9">
        <v>3.1E-2</v>
      </c>
      <c r="Z11" s="9">
        <v>0.496</v>
      </c>
      <c r="AA11" s="9">
        <v>0.26100000000000001</v>
      </c>
      <c r="AB11" s="9">
        <v>0.16800000000000001</v>
      </c>
      <c r="AC11" s="9">
        <v>0.56699999999999995</v>
      </c>
      <c r="AD11" s="9"/>
      <c r="AE11" s="9">
        <v>5.0000000000000001E-3</v>
      </c>
      <c r="AF11" s="9">
        <v>0.69599999999999995</v>
      </c>
      <c r="AG11" s="9"/>
      <c r="AH11" s="9">
        <v>9.5000000000000001E-2</v>
      </c>
      <c r="AI11" s="9">
        <v>0.189</v>
      </c>
      <c r="AJ11" s="9">
        <v>2.1000000000000001E-2</v>
      </c>
      <c r="AK11" s="9"/>
      <c r="AL11" s="9"/>
      <c r="AM11" s="9"/>
      <c r="AN11" s="9">
        <v>0.53100000000000003</v>
      </c>
      <c r="AO11" s="9">
        <v>0.318</v>
      </c>
      <c r="AP11" s="9">
        <v>0.151</v>
      </c>
    </row>
    <row r="12" spans="1:42" s="10" customFormat="1" ht="10.199999999999999" x14ac:dyDescent="0.2">
      <c r="A12" s="7" t="s">
        <v>9</v>
      </c>
      <c r="B12" s="7" t="s">
        <v>48</v>
      </c>
      <c r="C12" s="7">
        <v>1984</v>
      </c>
      <c r="D12" s="13">
        <v>8246.0030000000006</v>
      </c>
      <c r="E12" s="8">
        <v>0.76143300000000003</v>
      </c>
      <c r="F12" s="14">
        <v>26.29909</v>
      </c>
      <c r="G12" s="14">
        <v>20.200849999999999</v>
      </c>
      <c r="H12" s="14">
        <v>25.962129999999998</v>
      </c>
      <c r="I12" s="14">
        <v>22.4419</v>
      </c>
      <c r="J12" s="14">
        <v>418.94207999999998</v>
      </c>
      <c r="K12" s="14">
        <v>330.48653999999999</v>
      </c>
      <c r="L12" s="14">
        <v>396.70004999999998</v>
      </c>
      <c r="M12" s="13">
        <v>3098.5039999999999</v>
      </c>
      <c r="N12" s="14" t="s">
        <v>56</v>
      </c>
      <c r="O12" s="14">
        <v>107.5341</v>
      </c>
      <c r="P12" s="13">
        <v>178.6644</v>
      </c>
      <c r="Q12" s="13">
        <v>105.76</v>
      </c>
      <c r="R12" s="14">
        <v>14.52514</v>
      </c>
      <c r="S12" s="8">
        <v>0.636934</v>
      </c>
      <c r="T12" s="15">
        <v>3.3856999999999998E-2</v>
      </c>
      <c r="U12" s="14">
        <v>41.11589</v>
      </c>
      <c r="V12" s="13">
        <v>2910</v>
      </c>
      <c r="W12" s="13">
        <v>4425</v>
      </c>
      <c r="X12" s="9">
        <v>0.53700000000000003</v>
      </c>
      <c r="Y12" s="9">
        <v>0.01</v>
      </c>
      <c r="Z12" s="9">
        <v>0.45300000000000001</v>
      </c>
      <c r="AA12" s="9">
        <v>0.24099999999999999</v>
      </c>
      <c r="AB12" s="9">
        <v>0.17499999999999999</v>
      </c>
      <c r="AC12" s="9">
        <v>0.58299999999999996</v>
      </c>
      <c r="AD12" s="9"/>
      <c r="AE12" s="9">
        <v>0</v>
      </c>
      <c r="AF12" s="9">
        <v>0.58899999999999997</v>
      </c>
      <c r="AG12" s="9"/>
      <c r="AH12" s="9">
        <v>0.15</v>
      </c>
      <c r="AI12" s="9">
        <v>0.24399999999999999</v>
      </c>
      <c r="AJ12" s="9">
        <v>1.7000000000000001E-2</v>
      </c>
      <c r="AK12" s="9"/>
      <c r="AL12" s="9"/>
      <c r="AM12" s="9"/>
      <c r="AN12" s="9">
        <v>0.57399999999999995</v>
      </c>
      <c r="AO12" s="9">
        <v>0.29399999999999998</v>
      </c>
      <c r="AP12" s="9">
        <v>0.13200000000000001</v>
      </c>
    </row>
    <row r="13" spans="1:42" s="10" customFormat="1" ht="10.199999999999999" x14ac:dyDescent="0.2">
      <c r="A13" s="7" t="s">
        <v>9</v>
      </c>
      <c r="B13" s="7" t="s">
        <v>48</v>
      </c>
      <c r="C13" s="7">
        <v>1985</v>
      </c>
      <c r="D13" s="13">
        <v>8247.0030000000006</v>
      </c>
      <c r="E13" s="8">
        <v>0.74627500000000002</v>
      </c>
      <c r="F13" s="14">
        <v>26.964700000000001</v>
      </c>
      <c r="G13" s="14">
        <v>20.65662</v>
      </c>
      <c r="H13" s="14">
        <v>26.75019</v>
      </c>
      <c r="I13" s="14">
        <v>23.015930000000001</v>
      </c>
      <c r="J13" s="14">
        <v>411.04394000000002</v>
      </c>
      <c r="K13" s="14">
        <v>322.16154</v>
      </c>
      <c r="L13" s="14">
        <v>386.52220999999997</v>
      </c>
      <c r="M13" s="13">
        <v>3092.9360000000001</v>
      </c>
      <c r="N13" s="14" t="s">
        <v>56</v>
      </c>
      <c r="O13" s="14">
        <v>108.2166</v>
      </c>
      <c r="P13" s="13">
        <v>176.84729999999999</v>
      </c>
      <c r="Q13" s="13">
        <v>110.752</v>
      </c>
      <c r="R13" s="14">
        <v>13.88579</v>
      </c>
      <c r="S13" s="8">
        <v>0.67110199999999998</v>
      </c>
      <c r="T13" s="15">
        <v>3.5471000000000003E-2</v>
      </c>
      <c r="U13" s="14">
        <v>41.950310000000002</v>
      </c>
      <c r="V13" s="13">
        <v>2992</v>
      </c>
      <c r="W13" s="13">
        <v>4551</v>
      </c>
      <c r="X13" s="9">
        <v>0.61599999999999999</v>
      </c>
      <c r="Y13" s="9">
        <v>2.1000000000000001E-2</v>
      </c>
      <c r="Z13" s="9">
        <v>0.36299999999999999</v>
      </c>
      <c r="AA13" s="9">
        <v>0.22800000000000001</v>
      </c>
      <c r="AB13" s="9">
        <v>0.185</v>
      </c>
      <c r="AC13" s="9">
        <v>0.58699999999999997</v>
      </c>
      <c r="AD13" s="9"/>
      <c r="AE13" s="9"/>
      <c r="AF13" s="9">
        <v>0.45600000000000002</v>
      </c>
      <c r="AG13" s="9"/>
      <c r="AH13" s="9">
        <v>0.214</v>
      </c>
      <c r="AI13" s="9">
        <v>0.32</v>
      </c>
      <c r="AJ13" s="9">
        <v>8.9999999999999993E-3</v>
      </c>
      <c r="AK13" s="9"/>
      <c r="AL13" s="9"/>
      <c r="AM13" s="9"/>
      <c r="AN13" s="9">
        <v>0.55700000000000005</v>
      </c>
      <c r="AO13" s="9">
        <v>0.28899999999999998</v>
      </c>
      <c r="AP13" s="9">
        <v>0.154</v>
      </c>
    </row>
    <row r="14" spans="1:42" s="10" customFormat="1" ht="10.199999999999999" x14ac:dyDescent="0.2">
      <c r="A14" s="7" t="s">
        <v>9</v>
      </c>
      <c r="B14" s="7" t="s">
        <v>48</v>
      </c>
      <c r="C14" s="7">
        <v>1986</v>
      </c>
      <c r="D14" s="13">
        <v>8248.0030000000006</v>
      </c>
      <c r="E14" s="8">
        <v>0.71686700000000003</v>
      </c>
      <c r="F14" s="14">
        <v>27.89002</v>
      </c>
      <c r="G14" s="14">
        <v>21.217839999999999</v>
      </c>
      <c r="H14" s="14">
        <v>27.609200000000001</v>
      </c>
      <c r="I14" s="14">
        <v>23.724019999999999</v>
      </c>
      <c r="J14" s="14">
        <v>402.17344000000003</v>
      </c>
      <c r="K14" s="14">
        <v>313.79011000000003</v>
      </c>
      <c r="L14" s="14">
        <v>374.71872999999999</v>
      </c>
      <c r="M14" s="13">
        <v>3040.6729999999998</v>
      </c>
      <c r="N14" s="14" t="s">
        <v>56</v>
      </c>
      <c r="O14" s="14">
        <v>107.29219999999999</v>
      </c>
      <c r="P14" s="13">
        <v>167.30770000000001</v>
      </c>
      <c r="Q14" s="13">
        <v>110.8588</v>
      </c>
      <c r="R14" s="14">
        <v>13.241160000000001</v>
      </c>
      <c r="S14" s="8">
        <v>0.70116199999999995</v>
      </c>
      <c r="T14" s="15">
        <v>3.5971999999999997E-2</v>
      </c>
      <c r="U14" s="14">
        <v>42.631700000000002</v>
      </c>
      <c r="V14" s="13">
        <v>3057</v>
      </c>
      <c r="W14" s="13">
        <v>4585</v>
      </c>
      <c r="X14" s="9">
        <v>0.71099999999999997</v>
      </c>
      <c r="Y14" s="9">
        <v>1.0999999999999999E-2</v>
      </c>
      <c r="Z14" s="9">
        <v>0.27900000000000003</v>
      </c>
      <c r="AA14" s="9">
        <v>0.248</v>
      </c>
      <c r="AB14" s="9">
        <v>0.17199999999999999</v>
      </c>
      <c r="AC14" s="9">
        <v>0.57999999999999996</v>
      </c>
      <c r="AD14" s="9"/>
      <c r="AE14" s="9"/>
      <c r="AF14" s="9">
        <v>0.34499999999999997</v>
      </c>
      <c r="AG14" s="9"/>
      <c r="AH14" s="9">
        <v>0.36699999999999999</v>
      </c>
      <c r="AI14" s="9">
        <v>0.28399999999999997</v>
      </c>
      <c r="AJ14" s="9">
        <v>3.0000000000000001E-3</v>
      </c>
      <c r="AK14" s="9">
        <v>4.8000000000000001E-2</v>
      </c>
      <c r="AL14" s="9"/>
      <c r="AM14" s="9"/>
      <c r="AN14" s="9">
        <v>0.59499999999999997</v>
      </c>
      <c r="AO14" s="9">
        <v>0.27900000000000003</v>
      </c>
      <c r="AP14" s="9">
        <v>0.126</v>
      </c>
    </row>
    <row r="15" spans="1:42" s="10" customFormat="1" ht="10.199999999999999" x14ac:dyDescent="0.2">
      <c r="A15" s="7" t="s">
        <v>9</v>
      </c>
      <c r="B15" s="7" t="s">
        <v>48</v>
      </c>
      <c r="C15" s="7">
        <v>1987</v>
      </c>
      <c r="D15" s="13">
        <v>8249.0030000000006</v>
      </c>
      <c r="E15" s="8">
        <v>0.72190699999999997</v>
      </c>
      <c r="F15" s="14">
        <v>28.08259</v>
      </c>
      <c r="G15" s="14">
        <v>21.216360000000002</v>
      </c>
      <c r="H15" s="14">
        <v>27.740580000000001</v>
      </c>
      <c r="I15" s="14">
        <v>23.80659</v>
      </c>
      <c r="J15" s="14">
        <v>403.25639999999999</v>
      </c>
      <c r="K15" s="14">
        <v>313.24635000000001</v>
      </c>
      <c r="L15" s="14">
        <v>373.42649999999998</v>
      </c>
      <c r="M15" s="13">
        <v>3030.9059999999999</v>
      </c>
      <c r="N15" s="14" t="s">
        <v>56</v>
      </c>
      <c r="O15" s="14">
        <v>106.6065</v>
      </c>
      <c r="P15" s="13">
        <v>161.67679999999999</v>
      </c>
      <c r="Q15" s="13">
        <v>112.4524</v>
      </c>
      <c r="R15" s="14">
        <v>13.341139999999999</v>
      </c>
      <c r="S15" s="8">
        <v>0.73210399999999998</v>
      </c>
      <c r="T15" s="15">
        <v>3.6540999999999997E-2</v>
      </c>
      <c r="U15" s="14">
        <v>42.765160000000002</v>
      </c>
      <c r="V15" s="13">
        <v>3051</v>
      </c>
      <c r="W15" s="13">
        <v>4569</v>
      </c>
      <c r="X15" s="9">
        <v>0.77</v>
      </c>
      <c r="Y15" s="9">
        <v>1.0999999999999999E-2</v>
      </c>
      <c r="Z15" s="9">
        <v>0.219</v>
      </c>
      <c r="AA15" s="9">
        <v>0.249</v>
      </c>
      <c r="AB15" s="9">
        <v>0.156</v>
      </c>
      <c r="AC15" s="9">
        <v>0.59499999999999997</v>
      </c>
      <c r="AD15" s="9"/>
      <c r="AE15" s="9"/>
      <c r="AF15" s="9">
        <v>0.26800000000000002</v>
      </c>
      <c r="AG15" s="9"/>
      <c r="AH15" s="9">
        <v>0.42499999999999999</v>
      </c>
      <c r="AI15" s="9">
        <v>0.30499999999999999</v>
      </c>
      <c r="AJ15" s="9">
        <v>3.0000000000000001E-3</v>
      </c>
      <c r="AK15" s="9">
        <v>0.14699999999999999</v>
      </c>
      <c r="AL15" s="9"/>
      <c r="AM15" s="9"/>
      <c r="AN15" s="9">
        <v>0.63500000000000001</v>
      </c>
      <c r="AO15" s="9">
        <v>0.24299999999999999</v>
      </c>
      <c r="AP15" s="9">
        <v>0.122</v>
      </c>
    </row>
    <row r="16" spans="1:42" s="10" customFormat="1" ht="10.199999999999999" x14ac:dyDescent="0.2">
      <c r="A16" s="7" t="s">
        <v>9</v>
      </c>
      <c r="B16" s="7" t="s">
        <v>48</v>
      </c>
      <c r="C16" s="7">
        <v>1988</v>
      </c>
      <c r="D16" s="13">
        <v>8250.0030000000006</v>
      </c>
      <c r="E16" s="8">
        <v>0.70191099999999995</v>
      </c>
      <c r="F16" s="14">
        <v>28.58606</v>
      </c>
      <c r="G16" s="14">
        <v>21.43647</v>
      </c>
      <c r="H16" s="14">
        <v>28.18853</v>
      </c>
      <c r="I16" s="14">
        <v>24.148569999999999</v>
      </c>
      <c r="J16" s="14">
        <v>399.04620999999997</v>
      </c>
      <c r="K16" s="14">
        <v>308.82157999999998</v>
      </c>
      <c r="L16" s="14">
        <v>368.01607999999999</v>
      </c>
      <c r="M16" s="13">
        <v>3046.5369999999998</v>
      </c>
      <c r="N16" s="14" t="s">
        <v>56</v>
      </c>
      <c r="O16" s="14">
        <v>107.0401</v>
      </c>
      <c r="P16" s="13">
        <v>160.25640000000001</v>
      </c>
      <c r="Q16" s="13">
        <v>115.9074</v>
      </c>
      <c r="R16" s="14">
        <v>13.271699999999999</v>
      </c>
      <c r="S16" s="8">
        <v>0.75858400000000004</v>
      </c>
      <c r="T16" s="15">
        <v>3.7470999999999997E-2</v>
      </c>
      <c r="U16" s="14">
        <v>43.72898</v>
      </c>
      <c r="V16" s="13">
        <v>3119</v>
      </c>
      <c r="W16" s="13">
        <v>4693</v>
      </c>
      <c r="X16" s="9">
        <v>0.81699999999999995</v>
      </c>
      <c r="Y16" s="9">
        <v>8.0000000000000002E-3</v>
      </c>
      <c r="Z16" s="9">
        <v>0.17499999999999999</v>
      </c>
      <c r="AA16" s="9">
        <v>0.24299999999999999</v>
      </c>
      <c r="AB16" s="9">
        <v>9.6000000000000002E-2</v>
      </c>
      <c r="AC16" s="9">
        <v>0.66100000000000003</v>
      </c>
      <c r="AD16" s="9"/>
      <c r="AE16" s="9"/>
      <c r="AF16" s="9">
        <v>0.16300000000000001</v>
      </c>
      <c r="AG16" s="9"/>
      <c r="AH16" s="9">
        <v>0.53700000000000003</v>
      </c>
      <c r="AI16" s="9">
        <v>0.3</v>
      </c>
      <c r="AJ16" s="9">
        <v>0</v>
      </c>
      <c r="AK16" s="9">
        <v>0.19900000000000001</v>
      </c>
      <c r="AL16" s="9"/>
      <c r="AM16" s="9"/>
      <c r="AN16" s="9">
        <v>0.64800000000000002</v>
      </c>
      <c r="AO16" s="9">
        <v>0.223</v>
      </c>
      <c r="AP16" s="9">
        <v>0.128</v>
      </c>
    </row>
    <row r="17" spans="1:42" s="10" customFormat="1" ht="10.199999999999999" x14ac:dyDescent="0.2">
      <c r="A17" s="7" t="s">
        <v>9</v>
      </c>
      <c r="B17" s="7" t="s">
        <v>48</v>
      </c>
      <c r="C17" s="7">
        <v>1989</v>
      </c>
      <c r="D17" s="13">
        <v>8251.0030000000006</v>
      </c>
      <c r="E17" s="8">
        <v>0.69314200000000004</v>
      </c>
      <c r="F17" s="14">
        <v>28.14546</v>
      </c>
      <c r="G17" s="14">
        <v>20.896619999999999</v>
      </c>
      <c r="H17" s="14">
        <v>27.855219999999999</v>
      </c>
      <c r="I17" s="14">
        <v>23.709869999999999</v>
      </c>
      <c r="J17" s="14">
        <v>411.28167000000002</v>
      </c>
      <c r="K17" s="14">
        <v>313.42164000000002</v>
      </c>
      <c r="L17" s="14">
        <v>374.83715999999998</v>
      </c>
      <c r="M17" s="13">
        <v>3099.2660000000001</v>
      </c>
      <c r="N17" s="14" t="s">
        <v>56</v>
      </c>
      <c r="O17" s="14">
        <v>107.7109</v>
      </c>
      <c r="P17" s="13">
        <v>162.63290000000001</v>
      </c>
      <c r="Q17" s="13">
        <v>120.9978</v>
      </c>
      <c r="R17" s="14">
        <v>12.46515</v>
      </c>
      <c r="S17" s="8">
        <v>0.78288199999999997</v>
      </c>
      <c r="T17" s="15">
        <v>3.8655000000000002E-2</v>
      </c>
      <c r="U17" s="14">
        <v>43.759390000000003</v>
      </c>
      <c r="V17" s="13">
        <v>3080</v>
      </c>
      <c r="W17" s="13">
        <v>4723</v>
      </c>
      <c r="X17" s="9">
        <v>0.82499999999999996</v>
      </c>
      <c r="Y17" s="9">
        <v>0.01</v>
      </c>
      <c r="Z17" s="9">
        <v>0.16500000000000001</v>
      </c>
      <c r="AA17" s="9">
        <v>0.21</v>
      </c>
      <c r="AB17" s="9">
        <v>9.6000000000000002E-2</v>
      </c>
      <c r="AC17" s="9">
        <v>0.69299999999999995</v>
      </c>
      <c r="AD17" s="9">
        <v>1E-3</v>
      </c>
      <c r="AE17" s="9"/>
      <c r="AF17" s="9">
        <v>9.7000000000000003E-2</v>
      </c>
      <c r="AG17" s="9"/>
      <c r="AH17" s="9">
        <v>0.624</v>
      </c>
      <c r="AI17" s="9">
        <v>0.27800000000000002</v>
      </c>
      <c r="AJ17" s="9">
        <v>0</v>
      </c>
      <c r="AK17" s="9">
        <v>0.24399999999999999</v>
      </c>
      <c r="AL17" s="9"/>
      <c r="AM17" s="9"/>
      <c r="AN17" s="9">
        <v>0.58299999999999996</v>
      </c>
      <c r="AO17" s="9">
        <v>0.28199999999999997</v>
      </c>
      <c r="AP17" s="9">
        <v>0.13500000000000001</v>
      </c>
    </row>
    <row r="18" spans="1:42" s="10" customFormat="1" ht="10.199999999999999" x14ac:dyDescent="0.2">
      <c r="A18" s="7" t="s">
        <v>9</v>
      </c>
      <c r="B18" s="7" t="s">
        <v>48</v>
      </c>
      <c r="C18" s="7">
        <v>1990</v>
      </c>
      <c r="D18" s="13">
        <v>8252.0030000000006</v>
      </c>
      <c r="E18" s="8">
        <v>0.69835700000000001</v>
      </c>
      <c r="F18" s="14">
        <v>27.78163</v>
      </c>
      <c r="G18" s="14">
        <v>20.462759999999999</v>
      </c>
      <c r="H18" s="14">
        <v>27.496449999999999</v>
      </c>
      <c r="I18" s="14">
        <v>23.334289999999999</v>
      </c>
      <c r="J18" s="14">
        <v>421.38967000000002</v>
      </c>
      <c r="K18" s="14">
        <v>318.24556999999999</v>
      </c>
      <c r="L18" s="14">
        <v>380.87347</v>
      </c>
      <c r="M18" s="13">
        <v>3175.9</v>
      </c>
      <c r="N18" s="14" t="s">
        <v>56</v>
      </c>
      <c r="O18" s="14">
        <v>107.06699999999999</v>
      </c>
      <c r="P18" s="13">
        <v>163.03620000000001</v>
      </c>
      <c r="Q18" s="13">
        <v>128.5061</v>
      </c>
      <c r="R18" s="14">
        <v>11.354200000000001</v>
      </c>
      <c r="S18" s="8">
        <v>0.82942800000000005</v>
      </c>
      <c r="T18" s="15">
        <v>4.0132000000000001E-2</v>
      </c>
      <c r="U18" s="14">
        <v>44.224769999999999</v>
      </c>
      <c r="V18" s="13">
        <v>3014</v>
      </c>
      <c r="W18" s="13">
        <v>4746</v>
      </c>
      <c r="X18" s="9">
        <v>0.84599999999999997</v>
      </c>
      <c r="Y18" s="9">
        <v>0.01</v>
      </c>
      <c r="Z18" s="9">
        <v>0.14399999999999999</v>
      </c>
      <c r="AA18" s="9">
        <v>0.19600000000000001</v>
      </c>
      <c r="AB18" s="9">
        <v>7.3999999999999996E-2</v>
      </c>
      <c r="AC18" s="9">
        <v>0.72899999999999998</v>
      </c>
      <c r="AD18" s="9">
        <v>0</v>
      </c>
      <c r="AE18" s="9"/>
      <c r="AF18" s="9">
        <v>1.4E-2</v>
      </c>
      <c r="AG18" s="9"/>
      <c r="AH18" s="9">
        <v>0.77500000000000002</v>
      </c>
      <c r="AI18" s="9">
        <v>0.21099999999999999</v>
      </c>
      <c r="AJ18" s="9">
        <v>0</v>
      </c>
      <c r="AK18" s="9">
        <v>0.33</v>
      </c>
      <c r="AL18" s="9">
        <v>6.0000000000000001E-3</v>
      </c>
      <c r="AM18" s="9"/>
      <c r="AN18" s="9">
        <v>0.58599999999999997</v>
      </c>
      <c r="AO18" s="9">
        <v>0.28699999999999998</v>
      </c>
      <c r="AP18" s="9">
        <v>0.128</v>
      </c>
    </row>
    <row r="19" spans="1:42" s="10" customFormat="1" ht="10.199999999999999" x14ac:dyDescent="0.2">
      <c r="A19" s="7" t="s">
        <v>9</v>
      </c>
      <c r="B19" s="7" t="s">
        <v>48</v>
      </c>
      <c r="C19" s="7">
        <v>1991</v>
      </c>
      <c r="D19" s="13">
        <v>8253.0030000000006</v>
      </c>
      <c r="E19" s="8">
        <v>0.67796400000000001</v>
      </c>
      <c r="F19" s="14">
        <v>27.991399999999999</v>
      </c>
      <c r="G19" s="14">
        <v>20.48348</v>
      </c>
      <c r="H19" s="14">
        <v>27.60558</v>
      </c>
      <c r="I19" s="14">
        <v>23.428249999999998</v>
      </c>
      <c r="J19" s="14">
        <v>419.28469999999999</v>
      </c>
      <c r="K19" s="14">
        <v>315.98187000000001</v>
      </c>
      <c r="L19" s="14">
        <v>379.38524999999998</v>
      </c>
      <c r="M19" s="13">
        <v>3153.67</v>
      </c>
      <c r="N19" s="14" t="s">
        <v>56</v>
      </c>
      <c r="O19" s="14">
        <v>106.8167</v>
      </c>
      <c r="P19" s="13">
        <v>162.60849999999999</v>
      </c>
      <c r="Q19" s="13">
        <v>132.2115</v>
      </c>
      <c r="R19" s="14">
        <v>11.282439999999999</v>
      </c>
      <c r="S19" s="8">
        <v>0.85118000000000005</v>
      </c>
      <c r="T19" s="15">
        <v>4.1339000000000001E-2</v>
      </c>
      <c r="U19" s="14">
        <v>44.30462</v>
      </c>
      <c r="V19" s="13">
        <v>3040</v>
      </c>
      <c r="W19" s="13">
        <v>4746</v>
      </c>
      <c r="X19" s="9">
        <v>0.83199999999999996</v>
      </c>
      <c r="Y19" s="9">
        <v>1.4E-2</v>
      </c>
      <c r="Z19" s="9">
        <v>0.154</v>
      </c>
      <c r="AA19" s="9">
        <v>0.20499999999999999</v>
      </c>
      <c r="AB19" s="9">
        <v>5.8999999999999997E-2</v>
      </c>
      <c r="AC19" s="9">
        <v>0.73599999999999999</v>
      </c>
      <c r="AD19" s="9">
        <v>0</v>
      </c>
      <c r="AE19" s="9"/>
      <c r="AF19" s="9">
        <v>0</v>
      </c>
      <c r="AG19" s="9"/>
      <c r="AH19" s="9">
        <v>0.78</v>
      </c>
      <c r="AI19" s="9">
        <v>0.219</v>
      </c>
      <c r="AJ19" s="9">
        <v>1E-3</v>
      </c>
      <c r="AK19" s="9">
        <v>0.34100000000000003</v>
      </c>
      <c r="AL19" s="9">
        <v>2.4E-2</v>
      </c>
      <c r="AM19" s="9"/>
      <c r="AN19" s="9">
        <v>0.61499999999999999</v>
      </c>
      <c r="AO19" s="9">
        <v>0.26200000000000001</v>
      </c>
      <c r="AP19" s="9">
        <v>0.123</v>
      </c>
    </row>
    <row r="20" spans="1:42" s="10" customFormat="1" ht="10.199999999999999" x14ac:dyDescent="0.2">
      <c r="A20" s="7" t="s">
        <v>9</v>
      </c>
      <c r="B20" s="7" t="s">
        <v>48</v>
      </c>
      <c r="C20" s="7">
        <v>1992</v>
      </c>
      <c r="D20" s="13">
        <v>8254.0030000000006</v>
      </c>
      <c r="E20" s="8">
        <v>0.66608599999999996</v>
      </c>
      <c r="F20" s="14">
        <v>27.615680000000001</v>
      </c>
      <c r="G20" s="14">
        <v>19.959430000000001</v>
      </c>
      <c r="H20" s="14">
        <v>27.471119999999999</v>
      </c>
      <c r="I20" s="14">
        <v>23.069949999999999</v>
      </c>
      <c r="J20" s="14">
        <v>430.13537000000002</v>
      </c>
      <c r="K20" s="14">
        <v>317.65688</v>
      </c>
      <c r="L20" s="14">
        <v>385.24952999999999</v>
      </c>
      <c r="M20" s="13">
        <v>3239.88</v>
      </c>
      <c r="N20" s="14" t="s">
        <v>56</v>
      </c>
      <c r="O20" s="14">
        <v>108.386</v>
      </c>
      <c r="P20" s="13">
        <v>169.6996</v>
      </c>
      <c r="Q20" s="13">
        <v>140.51060000000001</v>
      </c>
      <c r="R20" s="14">
        <v>10.740159999999999</v>
      </c>
      <c r="S20" s="8">
        <v>0.86806899999999998</v>
      </c>
      <c r="T20" s="15">
        <v>4.2784999999999997E-2</v>
      </c>
      <c r="U20" s="14">
        <v>44.879060000000003</v>
      </c>
      <c r="V20" s="13">
        <v>3040</v>
      </c>
      <c r="W20" s="13">
        <v>4877</v>
      </c>
      <c r="X20" s="9">
        <v>0.80800000000000005</v>
      </c>
      <c r="Y20" s="9">
        <v>1.0999999999999999E-2</v>
      </c>
      <c r="Z20" s="9">
        <v>0.18099999999999999</v>
      </c>
      <c r="AA20" s="9">
        <v>0.17399999999999999</v>
      </c>
      <c r="AB20" s="9">
        <v>6.2E-2</v>
      </c>
      <c r="AC20" s="9">
        <v>0.76400000000000001</v>
      </c>
      <c r="AD20" s="9">
        <v>0</v>
      </c>
      <c r="AE20" s="9"/>
      <c r="AF20" s="9">
        <v>0</v>
      </c>
      <c r="AG20" s="9"/>
      <c r="AH20" s="9">
        <v>0.89500000000000002</v>
      </c>
      <c r="AI20" s="9">
        <v>0.104</v>
      </c>
      <c r="AJ20" s="9">
        <v>1E-3</v>
      </c>
      <c r="AK20" s="9">
        <v>0.35</v>
      </c>
      <c r="AL20" s="9">
        <v>4.5999999999999999E-2</v>
      </c>
      <c r="AM20" s="9"/>
      <c r="AN20" s="9">
        <v>0.56499999999999995</v>
      </c>
      <c r="AO20" s="9">
        <v>0.27800000000000002</v>
      </c>
      <c r="AP20" s="9">
        <v>0.156</v>
      </c>
    </row>
    <row r="21" spans="1:42" s="10" customFormat="1" ht="10.199999999999999" x14ac:dyDescent="0.2">
      <c r="A21" s="7" t="s">
        <v>9</v>
      </c>
      <c r="B21" s="7" t="s">
        <v>48</v>
      </c>
      <c r="C21" s="7">
        <v>1993</v>
      </c>
      <c r="D21" s="13">
        <v>8255.0030000000006</v>
      </c>
      <c r="E21" s="8">
        <v>0.640123</v>
      </c>
      <c r="F21" s="14">
        <v>28.193909999999999</v>
      </c>
      <c r="G21" s="14">
        <v>20.265840000000001</v>
      </c>
      <c r="H21" s="14">
        <v>27.8644</v>
      </c>
      <c r="I21" s="14">
        <v>23.459140000000001</v>
      </c>
      <c r="J21" s="14">
        <v>424.41361999999998</v>
      </c>
      <c r="K21" s="14">
        <v>313.29840999999999</v>
      </c>
      <c r="L21" s="14">
        <v>378.82893999999999</v>
      </c>
      <c r="M21" s="13">
        <v>3207.1669999999999</v>
      </c>
      <c r="N21" s="14" t="s">
        <v>56</v>
      </c>
      <c r="O21" s="14">
        <v>108.4081</v>
      </c>
      <c r="P21" s="13">
        <v>166.3287</v>
      </c>
      <c r="Q21" s="13">
        <v>138.29419999999999</v>
      </c>
      <c r="R21" s="14">
        <v>10.12482</v>
      </c>
      <c r="S21" s="8">
        <v>0.86514100000000005</v>
      </c>
      <c r="T21" s="15">
        <v>4.2535000000000003E-2</v>
      </c>
      <c r="U21" s="14">
        <v>45.363750000000003</v>
      </c>
      <c r="V21" s="13">
        <v>3107</v>
      </c>
      <c r="W21" s="13">
        <v>4929</v>
      </c>
      <c r="X21" s="9">
        <v>0.85099999999999998</v>
      </c>
      <c r="Y21" s="9">
        <v>1.2E-2</v>
      </c>
      <c r="Z21" s="9">
        <v>0.13700000000000001</v>
      </c>
      <c r="AA21" s="9">
        <v>0.17799999999999999</v>
      </c>
      <c r="AB21" s="9">
        <v>5.1999999999999998E-2</v>
      </c>
      <c r="AC21" s="9">
        <v>0.77</v>
      </c>
      <c r="AD21" s="9">
        <v>0</v>
      </c>
      <c r="AE21" s="9"/>
      <c r="AF21" s="9"/>
      <c r="AG21" s="9"/>
      <c r="AH21" s="9">
        <v>0.91600000000000004</v>
      </c>
      <c r="AI21" s="9">
        <v>8.4000000000000005E-2</v>
      </c>
      <c r="AJ21" s="9"/>
      <c r="AK21" s="9">
        <v>0.36699999999999999</v>
      </c>
      <c r="AL21" s="9">
        <v>4.8000000000000001E-2</v>
      </c>
      <c r="AM21" s="9"/>
      <c r="AN21" s="9">
        <v>0.57199999999999995</v>
      </c>
      <c r="AO21" s="9">
        <v>0.29499999999999998</v>
      </c>
      <c r="AP21" s="9">
        <v>0.13300000000000001</v>
      </c>
    </row>
    <row r="22" spans="1:42" s="10" customFormat="1" ht="10.199999999999999" x14ac:dyDescent="0.2">
      <c r="A22" s="7" t="s">
        <v>9</v>
      </c>
      <c r="B22" s="7" t="s">
        <v>48</v>
      </c>
      <c r="C22" s="7">
        <v>1994</v>
      </c>
      <c r="D22" s="13">
        <v>8256.0030000000006</v>
      </c>
      <c r="E22" s="8">
        <v>0.59574300000000002</v>
      </c>
      <c r="F22" s="14">
        <v>28.04729</v>
      </c>
      <c r="G22" s="14">
        <v>19.997540000000001</v>
      </c>
      <c r="H22" s="14">
        <v>27.721409999999999</v>
      </c>
      <c r="I22" s="14">
        <v>23.273</v>
      </c>
      <c r="J22" s="14">
        <v>430.22447</v>
      </c>
      <c r="K22" s="14">
        <v>314.82270999999997</v>
      </c>
      <c r="L22" s="14">
        <v>381.86336999999997</v>
      </c>
      <c r="M22" s="13">
        <v>3249.6860000000001</v>
      </c>
      <c r="N22" s="14" t="s">
        <v>56</v>
      </c>
      <c r="O22" s="14">
        <v>108.1893</v>
      </c>
      <c r="P22" s="13">
        <v>167.7259</v>
      </c>
      <c r="Q22" s="13">
        <v>142.8141</v>
      </c>
      <c r="R22" s="14">
        <v>9.9252900000000004</v>
      </c>
      <c r="S22" s="8">
        <v>0.88366999999999996</v>
      </c>
      <c r="T22" s="15">
        <v>4.3234000000000002E-2</v>
      </c>
      <c r="U22" s="14">
        <v>45.727719999999998</v>
      </c>
      <c r="V22" s="13">
        <v>3086</v>
      </c>
      <c r="W22" s="13">
        <v>4955</v>
      </c>
      <c r="X22" s="9">
        <v>0.84399999999999997</v>
      </c>
      <c r="Y22" s="9">
        <v>4.0000000000000001E-3</v>
      </c>
      <c r="Z22" s="9">
        <v>0.151</v>
      </c>
      <c r="AA22" s="9">
        <v>0.16700000000000001</v>
      </c>
      <c r="AB22" s="9">
        <v>0.04</v>
      </c>
      <c r="AC22" s="9">
        <v>0.79300000000000004</v>
      </c>
      <c r="AD22" s="9"/>
      <c r="AE22" s="9"/>
      <c r="AF22" s="9"/>
      <c r="AG22" s="9"/>
      <c r="AH22" s="9">
        <v>0.94899999999999995</v>
      </c>
      <c r="AI22" s="9">
        <v>5.0999999999999997E-2</v>
      </c>
      <c r="AJ22" s="9">
        <v>0</v>
      </c>
      <c r="AK22" s="9">
        <v>0.41</v>
      </c>
      <c r="AL22" s="9">
        <v>0.08</v>
      </c>
      <c r="AM22" s="9"/>
      <c r="AN22" s="9">
        <v>0.58499999999999996</v>
      </c>
      <c r="AO22" s="9">
        <v>0.26100000000000001</v>
      </c>
      <c r="AP22" s="9">
        <v>0.154</v>
      </c>
    </row>
    <row r="23" spans="1:42" s="10" customFormat="1" ht="10.199999999999999" x14ac:dyDescent="0.2">
      <c r="A23" s="7" t="s">
        <v>9</v>
      </c>
      <c r="B23" s="7" t="s">
        <v>48</v>
      </c>
      <c r="C23" s="7">
        <v>1995</v>
      </c>
      <c r="D23" s="13">
        <v>8257.0030000000006</v>
      </c>
      <c r="E23" s="8">
        <v>0.62039</v>
      </c>
      <c r="F23" s="14">
        <v>28.323499999999999</v>
      </c>
      <c r="G23" s="14">
        <v>19.974900000000002</v>
      </c>
      <c r="H23" s="14">
        <v>28.11524</v>
      </c>
      <c r="I23" s="14">
        <v>23.443549999999998</v>
      </c>
      <c r="J23" s="14">
        <v>431.51146999999997</v>
      </c>
      <c r="K23" s="14">
        <v>311.08296999999999</v>
      </c>
      <c r="L23" s="14">
        <v>379.10881000000001</v>
      </c>
      <c r="M23" s="13">
        <v>3262.62</v>
      </c>
      <c r="N23" s="14" t="s">
        <v>56</v>
      </c>
      <c r="O23" s="14">
        <v>108.7256</v>
      </c>
      <c r="P23" s="13">
        <v>166.91120000000001</v>
      </c>
      <c r="Q23" s="13">
        <v>152.4623</v>
      </c>
      <c r="R23" s="14">
        <v>9.7956199999999995</v>
      </c>
      <c r="S23" s="8">
        <v>0.94464400000000004</v>
      </c>
      <c r="T23" s="15">
        <v>4.6018999999999997E-2</v>
      </c>
      <c r="U23" s="14">
        <v>46.36204</v>
      </c>
      <c r="V23" s="13">
        <v>3130</v>
      </c>
      <c r="W23" s="13">
        <v>5045</v>
      </c>
      <c r="X23" s="9">
        <v>0.82</v>
      </c>
      <c r="Y23" s="9">
        <v>1.2E-2</v>
      </c>
      <c r="Z23" s="9">
        <v>0.16900000000000001</v>
      </c>
      <c r="AA23" s="9">
        <v>0.16300000000000001</v>
      </c>
      <c r="AB23" s="9">
        <v>1.7999999999999999E-2</v>
      </c>
      <c r="AC23" s="9">
        <v>0.81899999999999995</v>
      </c>
      <c r="AD23" s="9"/>
      <c r="AE23" s="9"/>
      <c r="AF23" s="9"/>
      <c r="AG23" s="9"/>
      <c r="AH23" s="9">
        <v>0.98799999999999999</v>
      </c>
      <c r="AI23" s="9">
        <v>1.2E-2</v>
      </c>
      <c r="AJ23" s="9">
        <v>1E-3</v>
      </c>
      <c r="AK23" s="9">
        <v>0.52200000000000002</v>
      </c>
      <c r="AL23" s="9">
        <v>9.8000000000000004E-2</v>
      </c>
      <c r="AM23" s="9"/>
      <c r="AN23" s="9">
        <v>0.57299999999999995</v>
      </c>
      <c r="AO23" s="9">
        <v>0.28599999999999998</v>
      </c>
      <c r="AP23" s="9">
        <v>0.14000000000000001</v>
      </c>
    </row>
    <row r="24" spans="1:42" s="10" customFormat="1" ht="10.199999999999999" x14ac:dyDescent="0.2">
      <c r="A24" s="7" t="s">
        <v>9</v>
      </c>
      <c r="B24" s="7" t="s">
        <v>48</v>
      </c>
      <c r="C24" s="7">
        <v>1996</v>
      </c>
      <c r="D24" s="13">
        <v>8258.0030000000006</v>
      </c>
      <c r="E24" s="8">
        <v>0.60027600000000003</v>
      </c>
      <c r="F24" s="14">
        <v>28.285620000000002</v>
      </c>
      <c r="G24" s="14">
        <v>19.825569999999999</v>
      </c>
      <c r="H24" s="14">
        <v>27.957439999999998</v>
      </c>
      <c r="I24" s="14">
        <v>23.334579999999999</v>
      </c>
      <c r="J24" s="14">
        <v>436.34958</v>
      </c>
      <c r="K24" s="14">
        <v>313.46539999999999</v>
      </c>
      <c r="L24" s="14">
        <v>380.88754999999998</v>
      </c>
      <c r="M24" s="13">
        <v>3281.7489999999998</v>
      </c>
      <c r="N24" s="14" t="s">
        <v>56</v>
      </c>
      <c r="O24" s="14">
        <v>109.02630000000001</v>
      </c>
      <c r="P24" s="13">
        <v>165.4487</v>
      </c>
      <c r="Q24" s="13">
        <v>154.13310000000001</v>
      </c>
      <c r="R24" s="14">
        <v>10.11131</v>
      </c>
      <c r="S24" s="8">
        <v>0.95778300000000005</v>
      </c>
      <c r="T24" s="15">
        <v>4.6362E-2</v>
      </c>
      <c r="U24" s="14">
        <v>46.524790000000003</v>
      </c>
      <c r="V24" s="13">
        <v>3125</v>
      </c>
      <c r="W24" s="13">
        <v>5080</v>
      </c>
      <c r="X24" s="9">
        <v>0.86499999999999999</v>
      </c>
      <c r="Y24" s="9">
        <v>1.4999999999999999E-2</v>
      </c>
      <c r="Z24" s="9">
        <v>0.11899999999999999</v>
      </c>
      <c r="AA24" s="9">
        <v>0.14899999999999999</v>
      </c>
      <c r="AB24" s="9">
        <v>1.6E-2</v>
      </c>
      <c r="AC24" s="9">
        <v>0.83599999999999997</v>
      </c>
      <c r="AD24" s="9">
        <v>0</v>
      </c>
      <c r="AE24" s="9"/>
      <c r="AF24" s="9"/>
      <c r="AG24" s="9"/>
      <c r="AH24" s="9">
        <v>0.98799999999999999</v>
      </c>
      <c r="AI24" s="9">
        <v>1.0999999999999999E-2</v>
      </c>
      <c r="AJ24" s="9">
        <v>1E-3</v>
      </c>
      <c r="AK24" s="9">
        <v>0.57299999999999995</v>
      </c>
      <c r="AL24" s="9">
        <v>0.11700000000000001</v>
      </c>
      <c r="AM24" s="9"/>
      <c r="AN24" s="9">
        <v>0.54300000000000004</v>
      </c>
      <c r="AO24" s="9">
        <v>0.32</v>
      </c>
      <c r="AP24" s="9">
        <v>0.13600000000000001</v>
      </c>
    </row>
    <row r="25" spans="1:42" s="10" customFormat="1" ht="10.199999999999999" x14ac:dyDescent="0.2">
      <c r="A25" s="7" t="s">
        <v>9</v>
      </c>
      <c r="B25" s="7" t="s">
        <v>48</v>
      </c>
      <c r="C25" s="7">
        <v>1997</v>
      </c>
      <c r="D25" s="13">
        <v>8259.0030000000006</v>
      </c>
      <c r="E25" s="8">
        <v>0.57647899999999996</v>
      </c>
      <c r="F25" s="14">
        <v>28.432700000000001</v>
      </c>
      <c r="G25" s="14">
        <v>19.804659999999998</v>
      </c>
      <c r="H25" s="14">
        <v>27.968139999999998</v>
      </c>
      <c r="I25" s="14">
        <v>23.372440000000001</v>
      </c>
      <c r="J25" s="14">
        <v>437.32699000000002</v>
      </c>
      <c r="K25" s="14">
        <v>313.48521</v>
      </c>
      <c r="L25" s="14">
        <v>380.26312999999999</v>
      </c>
      <c r="M25" s="13">
        <v>3274.0610000000001</v>
      </c>
      <c r="N25" s="14" t="s">
        <v>56</v>
      </c>
      <c r="O25" s="14">
        <v>108.6692</v>
      </c>
      <c r="P25" s="13">
        <v>163.60849999999999</v>
      </c>
      <c r="Q25" s="13">
        <v>156.02860000000001</v>
      </c>
      <c r="R25" s="14">
        <v>10.028689999999999</v>
      </c>
      <c r="S25" s="8">
        <v>0.97445000000000004</v>
      </c>
      <c r="T25" s="15">
        <v>4.6911000000000001E-2</v>
      </c>
      <c r="U25" s="14">
        <v>46.667940000000002</v>
      </c>
      <c r="V25" s="13">
        <v>3127</v>
      </c>
      <c r="W25" s="13">
        <v>5076</v>
      </c>
      <c r="X25" s="9">
        <v>0.86499999999999999</v>
      </c>
      <c r="Y25" s="9">
        <v>1.7000000000000001E-2</v>
      </c>
      <c r="Z25" s="9">
        <v>0.11700000000000001</v>
      </c>
      <c r="AA25" s="9">
        <v>0.13500000000000001</v>
      </c>
      <c r="AB25" s="9">
        <v>6.0000000000000001E-3</v>
      </c>
      <c r="AC25" s="9">
        <v>0.85799999999999998</v>
      </c>
      <c r="AD25" s="9">
        <v>1E-3</v>
      </c>
      <c r="AE25" s="9"/>
      <c r="AF25" s="9"/>
      <c r="AG25" s="9"/>
      <c r="AH25" s="9">
        <v>0.99099999999999999</v>
      </c>
      <c r="AI25" s="9">
        <v>8.0000000000000002E-3</v>
      </c>
      <c r="AJ25" s="9">
        <v>1E-3</v>
      </c>
      <c r="AK25" s="9">
        <v>0.58599999999999997</v>
      </c>
      <c r="AL25" s="9">
        <v>0.113</v>
      </c>
      <c r="AM25" s="9"/>
      <c r="AN25" s="9">
        <v>0.55100000000000005</v>
      </c>
      <c r="AO25" s="9">
        <v>0.30599999999999999</v>
      </c>
      <c r="AP25" s="9">
        <v>0.14299999999999999</v>
      </c>
    </row>
    <row r="26" spans="1:42" s="10" customFormat="1" ht="10.199999999999999" x14ac:dyDescent="0.2">
      <c r="A26" s="7" t="s">
        <v>9</v>
      </c>
      <c r="B26" s="7" t="s">
        <v>48</v>
      </c>
      <c r="C26" s="7">
        <v>1998</v>
      </c>
      <c r="D26" s="13">
        <v>8260.0030000000006</v>
      </c>
      <c r="E26" s="8">
        <v>0.55140299999999998</v>
      </c>
      <c r="F26" s="14">
        <v>28.5228</v>
      </c>
      <c r="G26" s="14">
        <v>19.731280000000002</v>
      </c>
      <c r="H26" s="14">
        <v>27.95777</v>
      </c>
      <c r="I26" s="14">
        <v>23.368010000000002</v>
      </c>
      <c r="J26" s="14">
        <v>439.96183000000002</v>
      </c>
      <c r="K26" s="14">
        <v>313.82389000000001</v>
      </c>
      <c r="L26" s="14">
        <v>380.37277</v>
      </c>
      <c r="M26" s="13">
        <v>3305.9870000000001</v>
      </c>
      <c r="N26" s="14" t="s">
        <v>56</v>
      </c>
      <c r="O26" s="14">
        <v>108.62820000000001</v>
      </c>
      <c r="P26" s="13">
        <v>163.80869999999999</v>
      </c>
      <c r="Q26" s="13">
        <v>159.08529999999999</v>
      </c>
      <c r="R26" s="14">
        <v>10.193099999999999</v>
      </c>
      <c r="S26" s="8">
        <v>0.99299499999999996</v>
      </c>
      <c r="T26" s="15">
        <v>4.7497999999999999E-2</v>
      </c>
      <c r="U26" s="14">
        <v>47.339260000000003</v>
      </c>
      <c r="V26" s="13">
        <v>3138</v>
      </c>
      <c r="W26" s="13">
        <v>5145</v>
      </c>
      <c r="X26" s="9">
        <v>0.87</v>
      </c>
      <c r="Y26" s="9">
        <v>2.3E-2</v>
      </c>
      <c r="Z26" s="9">
        <v>0.107</v>
      </c>
      <c r="AA26" s="9">
        <v>0.123</v>
      </c>
      <c r="AB26" s="9">
        <v>4.0000000000000001E-3</v>
      </c>
      <c r="AC26" s="9">
        <v>0.873</v>
      </c>
      <c r="AD26" s="9">
        <v>1E-3</v>
      </c>
      <c r="AE26" s="9"/>
      <c r="AF26" s="9"/>
      <c r="AG26" s="9"/>
      <c r="AH26" s="9">
        <v>0.997</v>
      </c>
      <c r="AI26" s="9">
        <v>1E-3</v>
      </c>
      <c r="AJ26" s="9">
        <v>2E-3</v>
      </c>
      <c r="AK26" s="9">
        <v>0.61399999999999999</v>
      </c>
      <c r="AL26" s="9">
        <v>0.184</v>
      </c>
      <c r="AM26" s="9"/>
      <c r="AN26" s="9">
        <v>0.49399999999999999</v>
      </c>
      <c r="AO26" s="9">
        <v>0.39100000000000001</v>
      </c>
      <c r="AP26" s="9">
        <v>0.114</v>
      </c>
    </row>
    <row r="27" spans="1:42" s="10" customFormat="1" ht="10.199999999999999" x14ac:dyDescent="0.2">
      <c r="A27" s="7" t="s">
        <v>9</v>
      </c>
      <c r="B27" s="7" t="s">
        <v>48</v>
      </c>
      <c r="C27" s="7">
        <v>1999</v>
      </c>
      <c r="D27" s="13">
        <v>8261.0030000000006</v>
      </c>
      <c r="E27" s="8">
        <v>0.55054700000000001</v>
      </c>
      <c r="F27" s="14">
        <v>28.161239999999999</v>
      </c>
      <c r="G27" s="14">
        <v>19.364560000000001</v>
      </c>
      <c r="H27" s="14">
        <v>27.501049999999999</v>
      </c>
      <c r="I27" s="14">
        <v>23.00469</v>
      </c>
      <c r="J27" s="14">
        <v>449.60577000000001</v>
      </c>
      <c r="K27" s="14">
        <v>319.70415000000003</v>
      </c>
      <c r="L27" s="14">
        <v>386.37387000000001</v>
      </c>
      <c r="M27" s="13">
        <v>3364.5610000000001</v>
      </c>
      <c r="N27" s="14" t="s">
        <v>56</v>
      </c>
      <c r="O27" s="14">
        <v>109.10209999999999</v>
      </c>
      <c r="P27" s="13">
        <v>165.7662</v>
      </c>
      <c r="Q27" s="13">
        <v>163.9751</v>
      </c>
      <c r="R27" s="14">
        <v>10.051729999999999</v>
      </c>
      <c r="S27" s="8">
        <v>1.00902</v>
      </c>
      <c r="T27" s="15">
        <v>4.8141000000000003E-2</v>
      </c>
      <c r="U27" s="14">
        <v>47.508240000000001</v>
      </c>
      <c r="V27" s="13">
        <v>3106</v>
      </c>
      <c r="W27" s="13">
        <v>5191</v>
      </c>
      <c r="X27" s="9">
        <v>0.872</v>
      </c>
      <c r="Y27" s="9">
        <v>2.1999999999999999E-2</v>
      </c>
      <c r="Z27" s="9">
        <v>0.106</v>
      </c>
      <c r="AA27" s="9">
        <v>0.109</v>
      </c>
      <c r="AB27" s="9">
        <v>6.0000000000000001E-3</v>
      </c>
      <c r="AC27" s="9">
        <v>0.88400000000000001</v>
      </c>
      <c r="AD27" s="9">
        <v>0</v>
      </c>
      <c r="AE27" s="9"/>
      <c r="AF27" s="9"/>
      <c r="AG27" s="9"/>
      <c r="AH27" s="9">
        <v>0.997</v>
      </c>
      <c r="AI27" s="9">
        <v>1E-3</v>
      </c>
      <c r="AJ27" s="9">
        <v>2E-3</v>
      </c>
      <c r="AK27" s="9">
        <v>0.64700000000000002</v>
      </c>
      <c r="AL27" s="9">
        <v>0.17100000000000001</v>
      </c>
      <c r="AM27" s="9"/>
      <c r="AN27" s="9">
        <v>0.47699999999999998</v>
      </c>
      <c r="AO27" s="9">
        <v>0.39700000000000002</v>
      </c>
      <c r="AP27" s="9">
        <v>0.126</v>
      </c>
    </row>
    <row r="28" spans="1:42" s="10" customFormat="1" ht="10.199999999999999" x14ac:dyDescent="0.2">
      <c r="A28" s="7" t="s">
        <v>9</v>
      </c>
      <c r="B28" s="7" t="s">
        <v>48</v>
      </c>
      <c r="C28" s="7">
        <v>2000</v>
      </c>
      <c r="D28" s="13">
        <v>8262.0030000000006</v>
      </c>
      <c r="E28" s="8">
        <v>0.55066400000000004</v>
      </c>
      <c r="F28" s="14">
        <v>28.161650000000002</v>
      </c>
      <c r="G28" s="14">
        <v>19.274190000000001</v>
      </c>
      <c r="H28" s="14">
        <v>27.291340000000002</v>
      </c>
      <c r="I28" s="14">
        <v>22.914349999999999</v>
      </c>
      <c r="J28" s="14">
        <v>451.80201</v>
      </c>
      <c r="K28" s="14">
        <v>322.20384000000001</v>
      </c>
      <c r="L28" s="14">
        <v>387.91298999999998</v>
      </c>
      <c r="M28" s="13">
        <v>3369.2089999999998</v>
      </c>
      <c r="N28" s="14" t="s">
        <v>56</v>
      </c>
      <c r="O28" s="14">
        <v>109.60120000000001</v>
      </c>
      <c r="P28" s="13">
        <v>165.37989999999999</v>
      </c>
      <c r="Q28" s="13">
        <v>167.93</v>
      </c>
      <c r="R28" s="14">
        <v>9.5095100000000006</v>
      </c>
      <c r="S28" s="8">
        <v>1.0318719999999999</v>
      </c>
      <c r="T28" s="15">
        <v>4.9162999999999998E-2</v>
      </c>
      <c r="U28" s="14">
        <v>47.57591</v>
      </c>
      <c r="V28" s="13">
        <v>3121</v>
      </c>
      <c r="W28" s="13">
        <v>5224</v>
      </c>
      <c r="X28" s="9">
        <v>0.84899999999999998</v>
      </c>
      <c r="Y28" s="9">
        <v>2.1000000000000001E-2</v>
      </c>
      <c r="Z28" s="9">
        <v>0.13</v>
      </c>
      <c r="AA28" s="9">
        <v>0.112</v>
      </c>
      <c r="AB28" s="9">
        <v>1.0999999999999999E-2</v>
      </c>
      <c r="AC28" s="9">
        <v>0.877</v>
      </c>
      <c r="AD28" s="9">
        <v>0</v>
      </c>
      <c r="AE28" s="9"/>
      <c r="AF28" s="9"/>
      <c r="AG28" s="9"/>
      <c r="AH28" s="9">
        <v>0.997</v>
      </c>
      <c r="AI28" s="9">
        <v>1E-3</v>
      </c>
      <c r="AJ28" s="9">
        <v>2E-3</v>
      </c>
      <c r="AK28" s="9">
        <v>0.65100000000000002</v>
      </c>
      <c r="AL28" s="9">
        <v>0.23400000000000001</v>
      </c>
      <c r="AM28" s="9">
        <v>1E-3</v>
      </c>
      <c r="AN28" s="9">
        <v>0.47499999999999998</v>
      </c>
      <c r="AO28" s="9">
        <v>0.34300000000000003</v>
      </c>
      <c r="AP28" s="9">
        <v>0.182</v>
      </c>
    </row>
    <row r="29" spans="1:42" s="10" customFormat="1" ht="10.199999999999999" x14ac:dyDescent="0.2">
      <c r="A29" s="7" t="s">
        <v>9</v>
      </c>
      <c r="B29" s="7" t="s">
        <v>48</v>
      </c>
      <c r="C29" s="7">
        <v>2001</v>
      </c>
      <c r="D29" s="13">
        <v>8263.0030000000006</v>
      </c>
      <c r="E29" s="8">
        <v>0.53856999999999999</v>
      </c>
      <c r="F29" s="14">
        <v>28.448830000000001</v>
      </c>
      <c r="G29" s="14">
        <v>19.37077</v>
      </c>
      <c r="H29" s="14">
        <v>27.347190000000001</v>
      </c>
      <c r="I29" s="14">
        <v>23.045539999999999</v>
      </c>
      <c r="J29" s="14">
        <v>447.43772000000001</v>
      </c>
      <c r="K29" s="14">
        <v>320.34868999999998</v>
      </c>
      <c r="L29" s="14">
        <v>385.71845999999999</v>
      </c>
      <c r="M29" s="13">
        <v>3379.627</v>
      </c>
      <c r="N29" s="14" t="s">
        <v>56</v>
      </c>
      <c r="O29" s="14">
        <v>109.254</v>
      </c>
      <c r="P29" s="13">
        <v>164.64959999999999</v>
      </c>
      <c r="Q29" s="13">
        <v>168.4034</v>
      </c>
      <c r="R29" s="14">
        <v>9.3279899999999998</v>
      </c>
      <c r="S29" s="8">
        <v>1.041784</v>
      </c>
      <c r="T29" s="15">
        <v>4.9238999999999998E-2</v>
      </c>
      <c r="U29" s="14">
        <v>48.374670000000002</v>
      </c>
      <c r="V29" s="13">
        <v>3159</v>
      </c>
      <c r="W29" s="13">
        <v>5292</v>
      </c>
      <c r="X29" s="9">
        <v>0.84099999999999997</v>
      </c>
      <c r="Y29" s="9">
        <v>3.2000000000000001E-2</v>
      </c>
      <c r="Z29" s="9">
        <v>0.126</v>
      </c>
      <c r="AA29" s="9">
        <v>0.114</v>
      </c>
      <c r="AB29" s="9">
        <v>8.9999999999999993E-3</v>
      </c>
      <c r="AC29" s="9">
        <v>0.875</v>
      </c>
      <c r="AD29" s="9">
        <v>2E-3</v>
      </c>
      <c r="AE29" s="9"/>
      <c r="AF29" s="9"/>
      <c r="AG29" s="9"/>
      <c r="AH29" s="9">
        <v>0.997</v>
      </c>
      <c r="AI29" s="9"/>
      <c r="AJ29" s="9">
        <v>3.0000000000000001E-3</v>
      </c>
      <c r="AK29" s="9">
        <v>0.67300000000000004</v>
      </c>
      <c r="AL29" s="9">
        <v>0.28299999999999997</v>
      </c>
      <c r="AM29" s="9">
        <v>2E-3</v>
      </c>
      <c r="AN29" s="9">
        <v>0.50800000000000001</v>
      </c>
      <c r="AO29" s="9">
        <v>0.32300000000000001</v>
      </c>
      <c r="AP29" s="9">
        <v>0.16800000000000001</v>
      </c>
    </row>
    <row r="30" spans="1:42" s="10" customFormat="1" ht="10.199999999999999" x14ac:dyDescent="0.2">
      <c r="A30" s="7" t="s">
        <v>9</v>
      </c>
      <c r="B30" s="7" t="s">
        <v>48</v>
      </c>
      <c r="C30" s="7">
        <v>2002</v>
      </c>
      <c r="D30" s="13">
        <v>8264.0030000000006</v>
      </c>
      <c r="E30" s="8">
        <v>0.51510699999999998</v>
      </c>
      <c r="F30" s="14">
        <v>28.63945</v>
      </c>
      <c r="G30" s="14">
        <v>19.42998</v>
      </c>
      <c r="H30" s="14">
        <v>27.231539999999999</v>
      </c>
      <c r="I30" s="14">
        <v>23.084599999999998</v>
      </c>
      <c r="J30" s="14">
        <v>447.65462000000002</v>
      </c>
      <c r="K30" s="14">
        <v>321.93754000000001</v>
      </c>
      <c r="L30" s="14">
        <v>385.11455999999998</v>
      </c>
      <c r="M30" s="13">
        <v>3391.2170000000001</v>
      </c>
      <c r="N30" s="14" t="s">
        <v>56</v>
      </c>
      <c r="O30" s="14">
        <v>109.98950000000001</v>
      </c>
      <c r="P30" s="13">
        <v>165.506</v>
      </c>
      <c r="Q30" s="13">
        <v>172.91480000000001</v>
      </c>
      <c r="R30" s="14">
        <v>9.3208400000000005</v>
      </c>
      <c r="S30" s="8">
        <v>1.065596</v>
      </c>
      <c r="T30" s="15">
        <v>5.0396000000000003E-2</v>
      </c>
      <c r="U30" s="14">
        <v>48.855440000000002</v>
      </c>
      <c r="V30" s="13">
        <v>3200</v>
      </c>
      <c r="W30" s="13">
        <v>5382</v>
      </c>
      <c r="X30" s="9">
        <v>0.84899999999999998</v>
      </c>
      <c r="Y30" s="9">
        <v>3.7999999999999999E-2</v>
      </c>
      <c r="Z30" s="9">
        <v>0.112</v>
      </c>
      <c r="AA30" s="9">
        <v>0.112</v>
      </c>
      <c r="AB30" s="9">
        <v>2E-3</v>
      </c>
      <c r="AC30" s="9">
        <v>0.88200000000000001</v>
      </c>
      <c r="AD30" s="9">
        <v>4.0000000000000001E-3</v>
      </c>
      <c r="AE30" s="9"/>
      <c r="AF30" s="9"/>
      <c r="AG30" s="9"/>
      <c r="AH30" s="9">
        <v>0.996</v>
      </c>
      <c r="AI30" s="9"/>
      <c r="AJ30" s="9">
        <v>4.0000000000000001E-3</v>
      </c>
      <c r="AK30" s="9">
        <v>0.69899999999999995</v>
      </c>
      <c r="AL30" s="9">
        <v>0.33900000000000002</v>
      </c>
      <c r="AM30" s="9">
        <v>3.0000000000000001E-3</v>
      </c>
      <c r="AN30" s="9">
        <v>0.48599999999999999</v>
      </c>
      <c r="AO30" s="9">
        <v>0.36299999999999999</v>
      </c>
      <c r="AP30" s="9">
        <v>0.151</v>
      </c>
    </row>
    <row r="31" spans="1:42" s="10" customFormat="1" ht="10.199999999999999" x14ac:dyDescent="0.2">
      <c r="A31" s="7" t="s">
        <v>9</v>
      </c>
      <c r="B31" s="7" t="s">
        <v>48</v>
      </c>
      <c r="C31" s="7">
        <v>2003</v>
      </c>
      <c r="D31" s="13">
        <v>8265.0030000000006</v>
      </c>
      <c r="E31" s="8">
        <v>0.50218600000000002</v>
      </c>
      <c r="F31" s="14">
        <v>28.978729999999999</v>
      </c>
      <c r="G31" s="14">
        <v>19.489329999999999</v>
      </c>
      <c r="H31" s="14">
        <v>27.503360000000001</v>
      </c>
      <c r="I31" s="14">
        <v>23.276730000000001</v>
      </c>
      <c r="J31" s="14">
        <v>445.22361000000001</v>
      </c>
      <c r="K31" s="14">
        <v>318.59435999999999</v>
      </c>
      <c r="L31" s="14">
        <v>381.92365999999998</v>
      </c>
      <c r="M31" s="13">
        <v>3416.8980000000001</v>
      </c>
      <c r="N31" s="14" t="s">
        <v>56</v>
      </c>
      <c r="O31" s="14">
        <v>109.6018</v>
      </c>
      <c r="P31" s="13">
        <v>165.2884</v>
      </c>
      <c r="Q31" s="13">
        <v>176.12430000000001</v>
      </c>
      <c r="R31" s="14">
        <v>9.1145200000000006</v>
      </c>
      <c r="S31" s="8">
        <v>1.0865340000000001</v>
      </c>
      <c r="T31" s="15">
        <v>5.0999000000000003E-2</v>
      </c>
      <c r="U31" s="14">
        <v>49.897489999999998</v>
      </c>
      <c r="V31" s="13">
        <v>3237</v>
      </c>
      <c r="W31" s="13">
        <v>5481</v>
      </c>
      <c r="X31" s="9">
        <v>0.82</v>
      </c>
      <c r="Y31" s="9">
        <v>3.5000000000000003E-2</v>
      </c>
      <c r="Z31" s="9">
        <v>0.14499999999999999</v>
      </c>
      <c r="AA31" s="9">
        <v>0.112</v>
      </c>
      <c r="AB31" s="9"/>
      <c r="AC31" s="9">
        <v>0.879</v>
      </c>
      <c r="AD31" s="9">
        <v>8.9999999999999993E-3</v>
      </c>
      <c r="AE31" s="9"/>
      <c r="AF31" s="9"/>
      <c r="AG31" s="9"/>
      <c r="AH31" s="9">
        <v>0.996</v>
      </c>
      <c r="AI31" s="9"/>
      <c r="AJ31" s="9">
        <v>4.0000000000000001E-3</v>
      </c>
      <c r="AK31" s="9">
        <v>0.73799999999999999</v>
      </c>
      <c r="AL31" s="9">
        <v>0.41299999999999998</v>
      </c>
      <c r="AM31" s="9">
        <v>6.0000000000000001E-3</v>
      </c>
      <c r="AN31" s="9">
        <v>0.50600000000000001</v>
      </c>
      <c r="AO31" s="9">
        <v>0.33500000000000002</v>
      </c>
      <c r="AP31" s="9">
        <v>0.159</v>
      </c>
    </row>
    <row r="32" spans="1:42" s="10" customFormat="1" ht="10.199999999999999" x14ac:dyDescent="0.2">
      <c r="A32" s="7" t="s">
        <v>9</v>
      </c>
      <c r="B32" s="7" t="s">
        <v>48</v>
      </c>
      <c r="C32" s="7">
        <v>2004</v>
      </c>
      <c r="D32" s="13">
        <v>8266.0030000000006</v>
      </c>
      <c r="E32" s="8">
        <v>0.479792</v>
      </c>
      <c r="F32" s="14">
        <v>28.881689999999999</v>
      </c>
      <c r="G32" s="14">
        <v>19.257760000000001</v>
      </c>
      <c r="H32" s="14">
        <v>27.408719999999999</v>
      </c>
      <c r="I32" s="14">
        <v>23.140429999999999</v>
      </c>
      <c r="J32" s="14">
        <v>448.36209000000002</v>
      </c>
      <c r="K32" s="14">
        <v>318.93977000000001</v>
      </c>
      <c r="L32" s="14">
        <v>384.15892000000002</v>
      </c>
      <c r="M32" s="13">
        <v>3461.634</v>
      </c>
      <c r="N32" s="14" t="s">
        <v>56</v>
      </c>
      <c r="O32" s="14">
        <v>110.3922</v>
      </c>
      <c r="P32" s="13">
        <v>168.2243</v>
      </c>
      <c r="Q32" s="13">
        <v>182.5044</v>
      </c>
      <c r="R32" s="14">
        <v>8.9634199999999993</v>
      </c>
      <c r="S32" s="8">
        <v>1.106139</v>
      </c>
      <c r="T32" s="15">
        <v>5.21E-2</v>
      </c>
      <c r="U32" s="14">
        <v>50.464350000000003</v>
      </c>
      <c r="V32" s="13">
        <v>3261</v>
      </c>
      <c r="W32" s="13">
        <v>5587</v>
      </c>
      <c r="X32" s="9">
        <v>0.80800000000000005</v>
      </c>
      <c r="Y32" s="9">
        <v>5.3999999999999999E-2</v>
      </c>
      <c r="Z32" s="9">
        <v>0.13700000000000001</v>
      </c>
      <c r="AA32" s="9">
        <v>0.10199999999999999</v>
      </c>
      <c r="AB32" s="9">
        <v>3.0000000000000001E-3</v>
      </c>
      <c r="AC32" s="9">
        <v>0.88200000000000001</v>
      </c>
      <c r="AD32" s="9">
        <v>1.4E-2</v>
      </c>
      <c r="AE32" s="9"/>
      <c r="AF32" s="9"/>
      <c r="AG32" s="9"/>
      <c r="AH32" s="9">
        <v>0.997</v>
      </c>
      <c r="AI32" s="9"/>
      <c r="AJ32" s="9">
        <v>3.0000000000000001E-3</v>
      </c>
      <c r="AK32" s="9">
        <v>0.77300000000000002</v>
      </c>
      <c r="AL32" s="9">
        <v>0.442</v>
      </c>
      <c r="AM32" s="9">
        <v>8.9999999999999993E-3</v>
      </c>
      <c r="AN32" s="9">
        <v>0.47399999999999998</v>
      </c>
      <c r="AO32" s="9">
        <v>0.35599999999999998</v>
      </c>
      <c r="AP32" s="9">
        <v>0.17</v>
      </c>
    </row>
    <row r="33" spans="1:42" s="10" customFormat="1" ht="10.199999999999999" x14ac:dyDescent="0.2">
      <c r="A33" s="7" t="s">
        <v>9</v>
      </c>
      <c r="B33" s="7" t="s">
        <v>48</v>
      </c>
      <c r="C33" s="7">
        <v>2005</v>
      </c>
      <c r="D33" s="13">
        <v>8267.0030000000006</v>
      </c>
      <c r="E33" s="8">
        <v>0.50505900000000004</v>
      </c>
      <c r="F33" s="14">
        <v>29.508320000000001</v>
      </c>
      <c r="G33" s="14">
        <v>19.598420000000001</v>
      </c>
      <c r="H33" s="14">
        <v>27.630559999999999</v>
      </c>
      <c r="I33" s="14">
        <v>23.490790000000001</v>
      </c>
      <c r="J33" s="14">
        <v>436.97048999999998</v>
      </c>
      <c r="K33" s="14">
        <v>315.44076000000001</v>
      </c>
      <c r="L33" s="14">
        <v>378.50243999999998</v>
      </c>
      <c r="M33" s="13">
        <v>3462.7049999999999</v>
      </c>
      <c r="N33" s="14" t="s">
        <v>56</v>
      </c>
      <c r="O33" s="14">
        <v>111.39530000000001</v>
      </c>
      <c r="P33" s="13">
        <v>166.25919999999999</v>
      </c>
      <c r="Q33" s="13">
        <v>182.17160000000001</v>
      </c>
      <c r="R33" s="14">
        <v>8.9322199999999992</v>
      </c>
      <c r="S33" s="8">
        <v>1.1146069999999999</v>
      </c>
      <c r="T33" s="15">
        <v>5.1832999999999997E-2</v>
      </c>
      <c r="U33" s="14">
        <v>51.804250000000003</v>
      </c>
      <c r="V33" s="13">
        <v>3384</v>
      </c>
      <c r="W33" s="13">
        <v>5790</v>
      </c>
      <c r="X33" s="9">
        <v>0.79800000000000004</v>
      </c>
      <c r="Y33" s="9">
        <v>5.8000000000000003E-2</v>
      </c>
      <c r="Z33" s="9">
        <v>0.14499999999999999</v>
      </c>
      <c r="AA33" s="9">
        <v>9.2999999999999999E-2</v>
      </c>
      <c r="AB33" s="9">
        <v>1E-3</v>
      </c>
      <c r="AC33" s="9">
        <v>0.88</v>
      </c>
      <c r="AD33" s="9">
        <v>2.5999999999999999E-2</v>
      </c>
      <c r="AE33" s="9"/>
      <c r="AF33" s="9"/>
      <c r="AG33" s="9"/>
      <c r="AH33" s="9">
        <v>0.996</v>
      </c>
      <c r="AI33" s="9"/>
      <c r="AJ33" s="9">
        <v>4.0000000000000001E-3</v>
      </c>
      <c r="AK33" s="9">
        <v>0.78200000000000003</v>
      </c>
      <c r="AL33" s="9">
        <v>0.51600000000000001</v>
      </c>
      <c r="AM33" s="9">
        <v>2.1000000000000001E-2</v>
      </c>
      <c r="AN33" s="9">
        <v>0.442</v>
      </c>
      <c r="AO33" s="9">
        <v>0.38900000000000001</v>
      </c>
      <c r="AP33" s="9">
        <v>0.16900000000000001</v>
      </c>
    </row>
    <row r="34" spans="1:42" s="10" customFormat="1" ht="10.199999999999999" x14ac:dyDescent="0.2">
      <c r="A34" s="7" t="s">
        <v>9</v>
      </c>
      <c r="B34" s="7" t="s">
        <v>48</v>
      </c>
      <c r="C34" s="7">
        <v>2006</v>
      </c>
      <c r="D34" s="13">
        <v>8268.0030000000006</v>
      </c>
      <c r="E34" s="8">
        <v>0.52918100000000001</v>
      </c>
      <c r="F34" s="14">
        <v>29.230910000000002</v>
      </c>
      <c r="G34" s="14">
        <v>19.391120000000001</v>
      </c>
      <c r="H34" s="14">
        <v>27.477219999999999</v>
      </c>
      <c r="I34" s="14">
        <v>23.299399999999999</v>
      </c>
      <c r="J34" s="14">
        <v>442.34329000000002</v>
      </c>
      <c r="K34" s="14">
        <v>316.94877000000002</v>
      </c>
      <c r="L34" s="14">
        <v>381.67414000000002</v>
      </c>
      <c r="M34" s="13">
        <v>3534.0909999999999</v>
      </c>
      <c r="N34" s="14" t="s">
        <v>56</v>
      </c>
      <c r="O34" s="14">
        <v>111.5073</v>
      </c>
      <c r="P34" s="13">
        <v>171.92189999999999</v>
      </c>
      <c r="Q34" s="13">
        <v>193.965</v>
      </c>
      <c r="R34" s="14">
        <v>8.7245899999999992</v>
      </c>
      <c r="S34" s="8">
        <v>1.1458889999999999</v>
      </c>
      <c r="T34" s="15">
        <v>5.4022000000000001E-2</v>
      </c>
      <c r="U34" s="14">
        <v>52.380420000000001</v>
      </c>
      <c r="V34" s="13">
        <v>3351</v>
      </c>
      <c r="W34" s="13">
        <v>5855</v>
      </c>
      <c r="X34" s="9">
        <v>0.75800000000000001</v>
      </c>
      <c r="Y34" s="9">
        <v>5.8000000000000003E-2</v>
      </c>
      <c r="Z34" s="9">
        <v>0.185</v>
      </c>
      <c r="AA34" s="9">
        <v>9.4E-2</v>
      </c>
      <c r="AB34" s="9">
        <v>1E-3</v>
      </c>
      <c r="AC34" s="9">
        <v>0.88100000000000001</v>
      </c>
      <c r="AD34" s="9">
        <v>2.4E-2</v>
      </c>
      <c r="AE34" s="9"/>
      <c r="AF34" s="9"/>
      <c r="AG34" s="9"/>
      <c r="AH34" s="9">
        <v>0.99399999999999999</v>
      </c>
      <c r="AI34" s="9"/>
      <c r="AJ34" s="9">
        <v>6.0000000000000001E-3</v>
      </c>
      <c r="AK34" s="9">
        <v>0.80800000000000005</v>
      </c>
      <c r="AL34" s="9">
        <v>0.60599999999999998</v>
      </c>
      <c r="AM34" s="9">
        <v>1.4999999999999999E-2</v>
      </c>
      <c r="AN34" s="9">
        <v>0.46200000000000002</v>
      </c>
      <c r="AO34" s="9">
        <v>0.32900000000000001</v>
      </c>
      <c r="AP34" s="9">
        <v>0.20899999999999999</v>
      </c>
    </row>
    <row r="35" spans="1:42" s="10" customFormat="1" ht="10.199999999999999" x14ac:dyDescent="0.2">
      <c r="A35" s="7" t="s">
        <v>9</v>
      </c>
      <c r="B35" s="7" t="s">
        <v>48</v>
      </c>
      <c r="C35" s="7">
        <v>2007</v>
      </c>
      <c r="D35" s="13">
        <v>8269.0030000000006</v>
      </c>
      <c r="E35" s="8">
        <v>0.529061</v>
      </c>
      <c r="F35" s="14">
        <v>30.337520000000001</v>
      </c>
      <c r="G35" s="14">
        <v>20.128689999999999</v>
      </c>
      <c r="H35" s="14">
        <v>28.33333</v>
      </c>
      <c r="I35" s="14">
        <v>24.107890000000001</v>
      </c>
      <c r="J35" s="14">
        <v>421.66210999999998</v>
      </c>
      <c r="K35" s="14">
        <v>306.80101999999999</v>
      </c>
      <c r="L35" s="14">
        <v>368.65940999999998</v>
      </c>
      <c r="M35" s="13">
        <v>3507.31</v>
      </c>
      <c r="N35" s="14" t="s">
        <v>56</v>
      </c>
      <c r="O35" s="14">
        <v>110.1718</v>
      </c>
      <c r="P35" s="13">
        <v>165.34399999999999</v>
      </c>
      <c r="Q35" s="13">
        <v>189.40100000000001</v>
      </c>
      <c r="R35" s="14">
        <v>8.8437800000000006</v>
      </c>
      <c r="S35" s="8">
        <v>1.1571199999999999</v>
      </c>
      <c r="T35" s="15">
        <v>5.3073000000000002E-2</v>
      </c>
      <c r="U35" s="14">
        <v>54.241619999999998</v>
      </c>
      <c r="V35" s="13">
        <v>3468</v>
      </c>
      <c r="W35" s="13">
        <v>5994</v>
      </c>
      <c r="X35" s="9">
        <v>0.80500000000000005</v>
      </c>
      <c r="Y35" s="9">
        <v>5.7000000000000002E-2</v>
      </c>
      <c r="Z35" s="9">
        <v>0.13800000000000001</v>
      </c>
      <c r="AA35" s="9">
        <v>8.5000000000000006E-2</v>
      </c>
      <c r="AB35" s="9">
        <v>0</v>
      </c>
      <c r="AC35" s="9">
        <v>0.81100000000000005</v>
      </c>
      <c r="AD35" s="9">
        <v>0.104</v>
      </c>
      <c r="AE35" s="9"/>
      <c r="AF35" s="9"/>
      <c r="AG35" s="9">
        <v>3.0000000000000001E-3</v>
      </c>
      <c r="AH35" s="9">
        <v>0.996</v>
      </c>
      <c r="AI35" s="9"/>
      <c r="AJ35" s="9">
        <v>0</v>
      </c>
      <c r="AK35" s="9">
        <v>0.84799999999999998</v>
      </c>
      <c r="AL35" s="9">
        <v>0.65200000000000002</v>
      </c>
      <c r="AM35" s="9">
        <v>3.4000000000000002E-2</v>
      </c>
      <c r="AN35" s="9">
        <v>0.44600000000000001</v>
      </c>
      <c r="AO35" s="9">
        <v>0.4</v>
      </c>
      <c r="AP35" s="9">
        <v>0.154</v>
      </c>
    </row>
    <row r="36" spans="1:42" s="10" customFormat="1" ht="10.199999999999999" x14ac:dyDescent="0.2">
      <c r="A36" s="7" t="s">
        <v>9</v>
      </c>
      <c r="B36" s="7" t="s">
        <v>48</v>
      </c>
      <c r="C36" s="7">
        <v>2008</v>
      </c>
      <c r="D36" s="13">
        <v>8270.0030000000006</v>
      </c>
      <c r="E36" s="8">
        <v>0.526586</v>
      </c>
      <c r="F36" s="14">
        <v>30.543990000000001</v>
      </c>
      <c r="G36" s="14">
        <v>20.248860000000001</v>
      </c>
      <c r="H36" s="14">
        <v>28.54007</v>
      </c>
      <c r="I36" s="14">
        <v>24.267320000000002</v>
      </c>
      <c r="J36" s="14">
        <v>417.96278999999998</v>
      </c>
      <c r="K36" s="14">
        <v>304.35541000000001</v>
      </c>
      <c r="L36" s="14">
        <v>366.24423999999999</v>
      </c>
      <c r="M36" s="13">
        <v>3526.893</v>
      </c>
      <c r="N36" s="14">
        <v>45.2</v>
      </c>
      <c r="O36" s="14">
        <v>109.9198</v>
      </c>
      <c r="P36" s="13">
        <v>164.97200000000001</v>
      </c>
      <c r="Q36" s="13">
        <v>192.86500000000001</v>
      </c>
      <c r="R36" s="14">
        <v>8.8335000000000008</v>
      </c>
      <c r="S36" s="8">
        <v>1.177767</v>
      </c>
      <c r="T36" s="15">
        <v>5.3633E-2</v>
      </c>
      <c r="U36" s="14">
        <v>54.933489999999999</v>
      </c>
      <c r="V36" s="13">
        <v>3490</v>
      </c>
      <c r="W36" s="13">
        <v>6056</v>
      </c>
      <c r="X36" s="9">
        <v>0.77700000000000002</v>
      </c>
      <c r="Y36" s="9">
        <v>7.2999999999999995E-2</v>
      </c>
      <c r="Z36" s="9">
        <v>0.15</v>
      </c>
      <c r="AA36" s="9">
        <v>0.08</v>
      </c>
      <c r="AB36" s="9">
        <v>3.0000000000000001E-3</v>
      </c>
      <c r="AC36" s="9">
        <v>0.80200000000000005</v>
      </c>
      <c r="AD36" s="9">
        <v>0.115</v>
      </c>
      <c r="AE36" s="9"/>
      <c r="AF36" s="9"/>
      <c r="AG36" s="9">
        <v>3.2000000000000001E-2</v>
      </c>
      <c r="AH36" s="9">
        <v>0.96799999999999997</v>
      </c>
      <c r="AI36" s="9"/>
      <c r="AJ36" s="9">
        <v>1E-3</v>
      </c>
      <c r="AK36" s="9">
        <v>0.878</v>
      </c>
      <c r="AL36" s="9">
        <v>0.63500000000000001</v>
      </c>
      <c r="AM36" s="9">
        <v>3.4000000000000002E-2</v>
      </c>
      <c r="AN36" s="9">
        <v>0.44600000000000001</v>
      </c>
      <c r="AO36" s="9">
        <v>0.35799999999999998</v>
      </c>
      <c r="AP36" s="9">
        <v>0.19500000000000001</v>
      </c>
    </row>
    <row r="37" spans="1:42" s="10" customFormat="1" ht="10.199999999999999" x14ac:dyDescent="0.2">
      <c r="A37" s="7" t="s">
        <v>9</v>
      </c>
      <c r="B37" s="7" t="s">
        <v>48</v>
      </c>
      <c r="C37" s="7">
        <v>2009</v>
      </c>
      <c r="D37" s="13">
        <v>8271.0030000000006</v>
      </c>
      <c r="E37" s="8">
        <v>0.60501400000000005</v>
      </c>
      <c r="F37" s="14">
        <v>32.084499999999998</v>
      </c>
      <c r="G37" s="14">
        <v>21.268619999999999</v>
      </c>
      <c r="H37" s="14">
        <v>29.648540000000001</v>
      </c>
      <c r="I37" s="14">
        <v>25.337890000000002</v>
      </c>
      <c r="J37" s="14">
        <v>401.62045999999998</v>
      </c>
      <c r="K37" s="14">
        <v>294.10507000000001</v>
      </c>
      <c r="L37" s="14">
        <v>351.01316000000003</v>
      </c>
      <c r="M37" s="13">
        <v>3464.462</v>
      </c>
      <c r="N37" s="14">
        <v>44.9</v>
      </c>
      <c r="O37" s="14">
        <v>110.0153</v>
      </c>
      <c r="P37" s="13">
        <v>154.91589999999999</v>
      </c>
      <c r="Q37" s="13">
        <v>183.8245</v>
      </c>
      <c r="R37" s="14">
        <v>8.8638100000000009</v>
      </c>
      <c r="S37" s="8">
        <v>1.1900740000000001</v>
      </c>
      <c r="T37" s="15">
        <v>5.2026999999999997E-2</v>
      </c>
      <c r="U37" s="14">
        <v>56.506390000000003</v>
      </c>
      <c r="V37" s="13">
        <v>3645</v>
      </c>
      <c r="W37" s="13">
        <v>6228</v>
      </c>
      <c r="X37" s="9">
        <v>0.82599999999999996</v>
      </c>
      <c r="Y37" s="9">
        <v>6.7000000000000004E-2</v>
      </c>
      <c r="Z37" s="9">
        <v>0.107</v>
      </c>
      <c r="AA37" s="9">
        <v>6.8000000000000005E-2</v>
      </c>
      <c r="AB37" s="9">
        <v>4.0000000000000001E-3</v>
      </c>
      <c r="AC37" s="9">
        <v>0.82</v>
      </c>
      <c r="AD37" s="9">
        <v>0.108</v>
      </c>
      <c r="AE37" s="9"/>
      <c r="AF37" s="9"/>
      <c r="AG37" s="9">
        <v>4.4999999999999998E-2</v>
      </c>
      <c r="AH37" s="9">
        <v>0.94799999999999995</v>
      </c>
      <c r="AI37" s="9"/>
      <c r="AJ37" s="9">
        <v>7.0000000000000001E-3</v>
      </c>
      <c r="AK37" s="9">
        <v>0.92</v>
      </c>
      <c r="AL37" s="9">
        <v>0.79700000000000004</v>
      </c>
      <c r="AM37" s="9">
        <v>0.03</v>
      </c>
      <c r="AN37" s="9">
        <v>0.47599999999999998</v>
      </c>
      <c r="AO37" s="9">
        <v>0.35399999999999998</v>
      </c>
      <c r="AP37" s="9">
        <v>0.17</v>
      </c>
    </row>
    <row r="38" spans="1:42" s="10" customFormat="1" ht="10.199999999999999" x14ac:dyDescent="0.2">
      <c r="A38" s="7" t="s">
        <v>9</v>
      </c>
      <c r="B38" s="7" t="s">
        <v>48</v>
      </c>
      <c r="C38" s="7">
        <v>2010</v>
      </c>
      <c r="D38" s="13">
        <v>8272.0030000000006</v>
      </c>
      <c r="E38" s="8">
        <v>0.54519799999999996</v>
      </c>
      <c r="F38" s="14">
        <v>33.177509999999998</v>
      </c>
      <c r="G38" s="14">
        <v>22.019369999999999</v>
      </c>
      <c r="H38" s="14">
        <v>30.48967</v>
      </c>
      <c r="I38" s="14">
        <v>26.162179999999999</v>
      </c>
      <c r="J38" s="14">
        <v>0</v>
      </c>
      <c r="K38" s="14">
        <v>0</v>
      </c>
      <c r="L38" s="14">
        <v>340.06486000000001</v>
      </c>
      <c r="M38" s="13">
        <v>3474.0929999999998</v>
      </c>
      <c r="N38" s="14">
        <v>45.2</v>
      </c>
      <c r="O38" s="14">
        <v>110.4783</v>
      </c>
      <c r="P38" s="13">
        <v>156.0318</v>
      </c>
      <c r="Q38" s="13">
        <v>186.69229999999999</v>
      </c>
      <c r="R38" s="14">
        <v>8.8156499999999998</v>
      </c>
      <c r="S38" s="8">
        <v>1.196928</v>
      </c>
      <c r="T38" s="15">
        <v>5.2691000000000002E-2</v>
      </c>
      <c r="U38" s="14">
        <v>59.837809999999998</v>
      </c>
      <c r="V38" s="13">
        <v>3864</v>
      </c>
      <c r="W38" s="13">
        <v>6632</v>
      </c>
      <c r="X38" s="9">
        <v>0.81599999999999995</v>
      </c>
      <c r="Y38" s="9">
        <v>5.8999999999999997E-2</v>
      </c>
      <c r="Z38" s="9">
        <v>0.125</v>
      </c>
      <c r="AA38" s="9">
        <v>5.7000000000000002E-2</v>
      </c>
      <c r="AB38" s="9">
        <v>1.9E-2</v>
      </c>
      <c r="AC38" s="9">
        <v>0.77600000000000002</v>
      </c>
      <c r="AD38" s="9">
        <v>0.14799999999999999</v>
      </c>
      <c r="AE38" s="9"/>
      <c r="AF38" s="9"/>
      <c r="AG38" s="9">
        <v>6.6000000000000003E-2</v>
      </c>
      <c r="AH38" s="9">
        <v>0.92400000000000004</v>
      </c>
      <c r="AI38" s="9"/>
      <c r="AJ38" s="9">
        <v>0.01</v>
      </c>
      <c r="AK38" s="9">
        <v>0.92900000000000005</v>
      </c>
      <c r="AL38" s="9">
        <v>0.90500000000000003</v>
      </c>
      <c r="AM38" s="9">
        <v>6.2E-2</v>
      </c>
      <c r="AN38" s="9">
        <v>0.48799999999999999</v>
      </c>
      <c r="AO38" s="9">
        <v>0.374</v>
      </c>
      <c r="AP38" s="9">
        <v>0.13700000000000001</v>
      </c>
    </row>
    <row r="39" spans="1:42" s="10" customFormat="1" ht="10.199999999999999" x14ac:dyDescent="0.2">
      <c r="A39" s="7" t="s">
        <v>9</v>
      </c>
      <c r="B39" s="7" t="s">
        <v>48</v>
      </c>
      <c r="C39" s="7">
        <v>2011</v>
      </c>
      <c r="D39" s="13">
        <v>8273.0030000000006</v>
      </c>
      <c r="E39" s="8">
        <v>0.47782799999999997</v>
      </c>
      <c r="F39" s="14">
        <v>32.892429999999997</v>
      </c>
      <c r="G39" s="14">
        <v>21.62453</v>
      </c>
      <c r="H39" s="14">
        <v>30.251090000000001</v>
      </c>
      <c r="I39" s="14">
        <v>25.8217</v>
      </c>
      <c r="J39" s="14">
        <v>0</v>
      </c>
      <c r="K39" s="14">
        <v>0</v>
      </c>
      <c r="L39" s="14">
        <v>344.45886999999999</v>
      </c>
      <c r="M39" s="13">
        <v>3559.0859999999998</v>
      </c>
      <c r="N39" s="14">
        <v>45.8</v>
      </c>
      <c r="O39" s="14">
        <v>111.0992</v>
      </c>
      <c r="P39" s="13">
        <v>159.37039999999999</v>
      </c>
      <c r="Q39" s="13">
        <v>198.51169999999999</v>
      </c>
      <c r="R39" s="14">
        <v>8.5097000000000005</v>
      </c>
      <c r="S39" s="8">
        <v>1.2519169999999999</v>
      </c>
      <c r="T39" s="15">
        <v>5.4695000000000001E-2</v>
      </c>
      <c r="U39" s="14">
        <v>60.343420000000002</v>
      </c>
      <c r="V39" s="13">
        <v>3824</v>
      </c>
      <c r="W39" s="13">
        <v>6717</v>
      </c>
      <c r="X39" s="9">
        <v>0.78300000000000003</v>
      </c>
      <c r="Y39" s="9">
        <v>8.4000000000000005E-2</v>
      </c>
      <c r="Z39" s="9">
        <v>0.13400000000000001</v>
      </c>
      <c r="AA39" s="9">
        <v>5.3999999999999999E-2</v>
      </c>
      <c r="AB39" s="9">
        <v>6.0000000000000001E-3</v>
      </c>
      <c r="AC39" s="9">
        <v>0.81200000000000006</v>
      </c>
      <c r="AD39" s="9">
        <v>0.128</v>
      </c>
      <c r="AE39" s="9"/>
      <c r="AF39" s="9"/>
      <c r="AG39" s="9">
        <v>0.16400000000000001</v>
      </c>
      <c r="AH39" s="9">
        <v>0.82299999999999995</v>
      </c>
      <c r="AI39" s="9"/>
      <c r="AJ39" s="9">
        <v>1.0999999999999999E-2</v>
      </c>
      <c r="AK39" s="9">
        <v>0.93400000000000005</v>
      </c>
      <c r="AL39" s="9">
        <v>0.93700000000000006</v>
      </c>
      <c r="AM39" s="9">
        <v>0.04</v>
      </c>
      <c r="AN39" s="9">
        <v>0.38500000000000001</v>
      </c>
      <c r="AO39" s="9">
        <v>0.434</v>
      </c>
      <c r="AP39" s="9">
        <v>0.18099999999999999</v>
      </c>
    </row>
    <row r="40" spans="1:42" s="10" customFormat="1" ht="10.199999999999999" x14ac:dyDescent="0.2">
      <c r="A40" s="7" t="s">
        <v>9</v>
      </c>
      <c r="B40" s="7" t="s">
        <v>48</v>
      </c>
      <c r="C40" s="7">
        <v>2012</v>
      </c>
      <c r="D40" s="13">
        <v>8274.0030000000006</v>
      </c>
      <c r="E40" s="8">
        <v>0.549736</v>
      </c>
      <c r="F40" s="14">
        <v>35.379379999999998</v>
      </c>
      <c r="G40" s="14">
        <v>23.277709999999999</v>
      </c>
      <c r="H40" s="14">
        <v>32.103070000000002</v>
      </c>
      <c r="I40" s="14">
        <v>27.603020000000001</v>
      </c>
      <c r="J40" s="14">
        <v>0</v>
      </c>
      <c r="K40" s="14">
        <v>0</v>
      </c>
      <c r="L40" s="14">
        <v>322.20344999999998</v>
      </c>
      <c r="M40" s="13">
        <v>3451.78</v>
      </c>
      <c r="N40" s="14">
        <v>45.4</v>
      </c>
      <c r="O40" s="14">
        <v>110.6442</v>
      </c>
      <c r="P40" s="13">
        <v>147.55840000000001</v>
      </c>
      <c r="Q40" s="13">
        <v>188.79130000000001</v>
      </c>
      <c r="R40" s="14">
        <v>8.5831400000000002</v>
      </c>
      <c r="S40" s="8">
        <v>1.27929</v>
      </c>
      <c r="T40" s="15">
        <v>5.3594000000000003E-2</v>
      </c>
      <c r="U40" s="14">
        <v>63.282499999999999</v>
      </c>
      <c r="V40" s="13">
        <v>4111</v>
      </c>
      <c r="W40" s="13">
        <v>7018</v>
      </c>
      <c r="X40" s="9">
        <v>0.84099999999999997</v>
      </c>
      <c r="Y40" s="9">
        <v>6.2E-2</v>
      </c>
      <c r="Z40" s="9">
        <v>9.6000000000000002E-2</v>
      </c>
      <c r="AA40" s="9">
        <v>5.6000000000000001E-2</v>
      </c>
      <c r="AB40" s="9">
        <v>2.1000000000000001E-2</v>
      </c>
      <c r="AC40" s="9">
        <v>0.76700000000000002</v>
      </c>
      <c r="AD40" s="9">
        <v>0.157</v>
      </c>
      <c r="AE40" s="9"/>
      <c r="AF40" s="9"/>
      <c r="AG40" s="9">
        <v>0.254</v>
      </c>
      <c r="AH40" s="9">
        <v>0.73199999999999998</v>
      </c>
      <c r="AI40" s="9"/>
      <c r="AJ40" s="9">
        <v>1.2E-2</v>
      </c>
      <c r="AK40" s="9">
        <v>0.98</v>
      </c>
      <c r="AL40" s="9">
        <v>0.97399999999999998</v>
      </c>
      <c r="AM40" s="9">
        <v>5.8000000000000003E-2</v>
      </c>
      <c r="AN40" s="9"/>
      <c r="AO40" s="9"/>
      <c r="AP40" s="9"/>
    </row>
    <row r="41" spans="1:42" s="10" customFormat="1" ht="10.199999999999999" x14ac:dyDescent="0.2">
      <c r="A41" s="7" t="s">
        <v>9</v>
      </c>
      <c r="B41" s="7" t="s">
        <v>48</v>
      </c>
      <c r="C41" s="7">
        <v>2013</v>
      </c>
      <c r="D41" s="13">
        <v>8275.0030000000006</v>
      </c>
      <c r="E41" s="8">
        <v>0.54126200000000002</v>
      </c>
      <c r="F41" s="14">
        <v>36.44312</v>
      </c>
      <c r="G41" s="14">
        <v>23.983779999999999</v>
      </c>
      <c r="H41" s="14">
        <v>32.928159999999998</v>
      </c>
      <c r="I41" s="14">
        <v>28.377490000000002</v>
      </c>
      <c r="J41" s="14">
        <v>0</v>
      </c>
      <c r="K41" s="14">
        <v>0</v>
      </c>
      <c r="L41" s="14">
        <v>313.15082000000001</v>
      </c>
      <c r="M41" s="13">
        <v>3465.1889999999999</v>
      </c>
      <c r="N41" s="14">
        <v>45.7</v>
      </c>
      <c r="O41" s="14">
        <v>110.25</v>
      </c>
      <c r="P41" s="13">
        <v>144.76650000000001</v>
      </c>
      <c r="Q41" s="13">
        <v>193.94069999999999</v>
      </c>
      <c r="R41" s="14">
        <v>8.4263399999999997</v>
      </c>
      <c r="S41" s="8">
        <v>1.343302</v>
      </c>
      <c r="T41" s="15">
        <v>5.4829000000000003E-2</v>
      </c>
      <c r="U41" s="14">
        <v>66.353589999999997</v>
      </c>
      <c r="V41" s="13">
        <v>4273</v>
      </c>
      <c r="W41" s="13">
        <v>7351</v>
      </c>
      <c r="X41" s="9">
        <v>0.81599999999999995</v>
      </c>
      <c r="Y41" s="9">
        <v>7.6999999999999999E-2</v>
      </c>
      <c r="Z41" s="9">
        <v>0.107</v>
      </c>
      <c r="AA41" s="9">
        <v>5.6000000000000001E-2</v>
      </c>
      <c r="AB41" s="9">
        <v>2.5999999999999999E-2</v>
      </c>
      <c r="AC41" s="9">
        <v>0.72199999999999998</v>
      </c>
      <c r="AD41" s="9">
        <v>0.19600000000000001</v>
      </c>
      <c r="AE41" s="9"/>
      <c r="AF41" s="9"/>
      <c r="AG41" s="9">
        <v>0.35299999999999998</v>
      </c>
      <c r="AH41" s="9">
        <v>0.628</v>
      </c>
      <c r="AI41" s="9"/>
      <c r="AJ41" s="9">
        <v>1.2999999999999999E-2</v>
      </c>
      <c r="AK41" s="9">
        <v>0.97599999999999998</v>
      </c>
      <c r="AL41" s="9">
        <v>0.97199999999999998</v>
      </c>
      <c r="AM41" s="9">
        <v>6.9000000000000006E-2</v>
      </c>
      <c r="AN41" s="7"/>
      <c r="AO41" s="7"/>
      <c r="AP41" s="7"/>
    </row>
    <row r="42" spans="1:42" s="10" customFormat="1" ht="10.199999999999999" x14ac:dyDescent="0.2">
      <c r="A42" s="7" t="s">
        <v>9</v>
      </c>
      <c r="B42" s="7" t="s">
        <v>48</v>
      </c>
      <c r="C42" s="7">
        <v>2014</v>
      </c>
      <c r="D42" s="13">
        <v>8276.0030000000006</v>
      </c>
      <c r="E42" s="8">
        <v>0.49244900000000003</v>
      </c>
      <c r="F42" s="14">
        <v>36.596249999999998</v>
      </c>
      <c r="G42" s="14">
        <v>23.988569999999999</v>
      </c>
      <c r="H42" s="14">
        <v>32.9375</v>
      </c>
      <c r="I42" s="14">
        <v>28.384329999999999</v>
      </c>
      <c r="J42" s="14">
        <v>0</v>
      </c>
      <c r="K42" s="14">
        <v>0</v>
      </c>
      <c r="L42" s="14">
        <v>313.14434</v>
      </c>
      <c r="M42" s="13">
        <v>3496.549</v>
      </c>
      <c r="N42" s="14">
        <v>46</v>
      </c>
      <c r="O42" s="14">
        <v>110.9164</v>
      </c>
      <c r="P42" s="13">
        <v>146.36410000000001</v>
      </c>
      <c r="Q42" s="13">
        <v>197.0531</v>
      </c>
      <c r="R42" s="14">
        <v>8.3638700000000004</v>
      </c>
      <c r="S42" s="8">
        <v>1.352708</v>
      </c>
      <c r="T42" s="15">
        <v>5.5114000000000003E-2</v>
      </c>
      <c r="U42" s="14">
        <v>67.010300000000001</v>
      </c>
      <c r="V42" s="13">
        <v>4307</v>
      </c>
      <c r="W42" s="13">
        <v>7452</v>
      </c>
      <c r="X42" s="9">
        <v>0.79300000000000004</v>
      </c>
      <c r="Y42" s="9">
        <v>8.2000000000000003E-2</v>
      </c>
      <c r="Z42" s="9">
        <v>0.125</v>
      </c>
      <c r="AA42" s="9">
        <v>4.7E-2</v>
      </c>
      <c r="AB42" s="9">
        <v>3.2000000000000001E-2</v>
      </c>
      <c r="AC42" s="9">
        <v>0.63900000000000001</v>
      </c>
      <c r="AD42" s="9">
        <v>0.28199999999999997</v>
      </c>
      <c r="AE42" s="9"/>
      <c r="AF42" s="9"/>
      <c r="AG42" s="9">
        <v>0.40799999999999997</v>
      </c>
      <c r="AH42" s="9">
        <v>0.57099999999999995</v>
      </c>
      <c r="AI42" s="9"/>
      <c r="AJ42" s="9">
        <v>1.6E-2</v>
      </c>
      <c r="AK42" s="9">
        <v>0.97199999999999998</v>
      </c>
      <c r="AL42" s="9">
        <v>0.96799999999999997</v>
      </c>
      <c r="AM42" s="9">
        <v>5.8000000000000003E-2</v>
      </c>
      <c r="AN42" s="7"/>
      <c r="AO42" s="7"/>
      <c r="AP42" s="7"/>
    </row>
    <row r="43" spans="1:42" s="10" customFormat="1" ht="10.199999999999999" x14ac:dyDescent="0.2">
      <c r="A43" s="7" t="s">
        <v>9</v>
      </c>
      <c r="B43" s="7" t="s">
        <v>48</v>
      </c>
      <c r="C43" s="7">
        <v>2015</v>
      </c>
      <c r="D43" s="13">
        <v>8277.0030000000006</v>
      </c>
      <c r="E43" s="8">
        <v>0.47193499999999999</v>
      </c>
      <c r="F43" s="14">
        <v>37.513739999999999</v>
      </c>
      <c r="G43" s="14">
        <v>24.48629</v>
      </c>
      <c r="H43" s="14">
        <v>33.706490000000002</v>
      </c>
      <c r="I43" s="14">
        <v>29.009440000000001</v>
      </c>
      <c r="J43" s="14">
        <v>0</v>
      </c>
      <c r="K43" s="14">
        <v>0</v>
      </c>
      <c r="L43" s="14">
        <v>305.82859999999999</v>
      </c>
      <c r="M43" s="13">
        <v>3488.66</v>
      </c>
      <c r="N43" s="14">
        <v>46</v>
      </c>
      <c r="O43" s="14">
        <v>111.47750000000001</v>
      </c>
      <c r="P43" s="13">
        <v>144.73410000000001</v>
      </c>
      <c r="Q43" s="13">
        <v>196.25409999999999</v>
      </c>
      <c r="R43" s="14">
        <v>8.3238400000000006</v>
      </c>
      <c r="S43" s="8">
        <v>1.360214</v>
      </c>
      <c r="T43" s="15">
        <v>5.4990999999999998E-2</v>
      </c>
      <c r="U43" s="14">
        <v>69.147149999999996</v>
      </c>
      <c r="V43" s="13">
        <v>4471</v>
      </c>
      <c r="W43" s="13">
        <v>7732</v>
      </c>
      <c r="X43" s="9">
        <v>0.78300000000000003</v>
      </c>
      <c r="Y43" s="9">
        <v>0.10299999999999999</v>
      </c>
      <c r="Z43" s="9">
        <v>0.115</v>
      </c>
      <c r="AA43" s="9">
        <v>4.5999999999999999E-2</v>
      </c>
      <c r="AB43" s="9">
        <v>2.8000000000000001E-2</v>
      </c>
      <c r="AC43" s="9">
        <v>0.60599999999999998</v>
      </c>
      <c r="AD43" s="9">
        <v>0.32</v>
      </c>
      <c r="AE43" s="9"/>
      <c r="AF43" s="9"/>
      <c r="AG43" s="9">
        <v>0.42199999999999999</v>
      </c>
      <c r="AH43" s="9">
        <v>0.55800000000000005</v>
      </c>
      <c r="AI43" s="9"/>
      <c r="AJ43" s="9">
        <v>0.01</v>
      </c>
      <c r="AK43" s="9">
        <v>0.97</v>
      </c>
      <c r="AL43" s="9">
        <v>0.97099999999999997</v>
      </c>
      <c r="AM43" s="9">
        <v>5.2999999999999999E-2</v>
      </c>
      <c r="AN43" s="7"/>
      <c r="AO43" s="7"/>
      <c r="AP43" s="7"/>
    </row>
    <row r="44" spans="1:42" s="10" customFormat="1" ht="10.199999999999999" x14ac:dyDescent="0.2">
      <c r="A44" s="7" t="s">
        <v>9</v>
      </c>
      <c r="B44" s="7" t="s">
        <v>48</v>
      </c>
      <c r="C44" s="7">
        <v>2016</v>
      </c>
      <c r="D44" s="13">
        <v>8278.0030000000006</v>
      </c>
      <c r="E44" s="8">
        <v>0.43832199999999999</v>
      </c>
      <c r="F44" s="14">
        <v>37.838380000000001</v>
      </c>
      <c r="G44" s="14">
        <v>24.648440000000001</v>
      </c>
      <c r="H44" s="14">
        <v>33.999130000000001</v>
      </c>
      <c r="I44" s="14">
        <v>29.230830000000001</v>
      </c>
      <c r="J44" s="14">
        <v>0</v>
      </c>
      <c r="K44" s="14">
        <v>0</v>
      </c>
      <c r="L44" s="14">
        <v>303.27812999999998</v>
      </c>
      <c r="M44" s="13">
        <v>3468.1</v>
      </c>
      <c r="N44" s="14">
        <v>46.2</v>
      </c>
      <c r="O44" s="14">
        <v>111.7175</v>
      </c>
      <c r="P44" s="13">
        <v>141.66739999999999</v>
      </c>
      <c r="Q44" s="13">
        <v>197.0882</v>
      </c>
      <c r="R44" s="14">
        <v>8.2606800000000007</v>
      </c>
      <c r="S44" s="8">
        <v>1.401966</v>
      </c>
      <c r="T44" s="15">
        <v>5.5613999999999997E-2</v>
      </c>
      <c r="U44" s="14">
        <v>69.218940000000003</v>
      </c>
      <c r="V44" s="13">
        <v>4510</v>
      </c>
      <c r="W44" s="13">
        <v>7761</v>
      </c>
      <c r="X44" s="9">
        <v>0.78400000000000003</v>
      </c>
      <c r="Y44" s="9">
        <v>0.104</v>
      </c>
      <c r="Z44" s="9">
        <v>0.112</v>
      </c>
      <c r="AA44" s="9">
        <v>4.1000000000000002E-2</v>
      </c>
      <c r="AB44" s="9">
        <v>4.8000000000000001E-2</v>
      </c>
      <c r="AC44" s="9">
        <v>0.60699999999999998</v>
      </c>
      <c r="AD44" s="9">
        <v>0.30299999999999999</v>
      </c>
      <c r="AE44" s="9"/>
      <c r="AF44" s="9"/>
      <c r="AG44" s="9">
        <v>0.497</v>
      </c>
      <c r="AH44" s="9">
        <v>0.49299999999999999</v>
      </c>
      <c r="AI44" s="9"/>
      <c r="AJ44" s="9">
        <v>1E-3</v>
      </c>
      <c r="AK44" s="9">
        <v>0.97199999999999998</v>
      </c>
      <c r="AL44" s="9">
        <v>0.98899999999999999</v>
      </c>
      <c r="AM44" s="9">
        <v>0.04</v>
      </c>
      <c r="AN44" s="7"/>
      <c r="AO44" s="7"/>
      <c r="AP44" s="7"/>
    </row>
    <row r="45" spans="1:42" s="10" customFormat="1" ht="10.199999999999999" x14ac:dyDescent="0.2">
      <c r="A45" s="7" t="s">
        <v>9</v>
      </c>
      <c r="B45" s="7" t="s">
        <v>48</v>
      </c>
      <c r="C45" s="7">
        <v>2017</v>
      </c>
      <c r="D45" s="13">
        <v>8279.0030000000006</v>
      </c>
      <c r="E45" s="8">
        <v>0.41014400000000001</v>
      </c>
      <c r="F45" s="14">
        <v>38.962429999999998</v>
      </c>
      <c r="G45" s="14">
        <v>25.597329999999999</v>
      </c>
      <c r="H45" s="14">
        <v>35.023800000000001</v>
      </c>
      <c r="I45" s="14">
        <v>30.235900000000001</v>
      </c>
      <c r="J45" s="14">
        <v>0</v>
      </c>
      <c r="K45" s="14">
        <v>0</v>
      </c>
      <c r="L45" s="14">
        <v>292.82875999999999</v>
      </c>
      <c r="M45" s="13">
        <v>3470.47</v>
      </c>
      <c r="N45" s="14">
        <v>46.1</v>
      </c>
      <c r="O45" s="14">
        <v>111.95959999999999</v>
      </c>
      <c r="P45" s="13">
        <v>137.8245</v>
      </c>
      <c r="Q45" s="13">
        <v>192.68100000000001</v>
      </c>
      <c r="R45" s="14">
        <v>8.3135999999999992</v>
      </c>
      <c r="S45" s="8">
        <v>1.411035</v>
      </c>
      <c r="T45" s="15">
        <v>5.4420999999999997E-2</v>
      </c>
      <c r="U45" s="14">
        <v>74.189850000000007</v>
      </c>
      <c r="V45" s="13">
        <v>4812</v>
      </c>
      <c r="W45" s="13">
        <v>8340</v>
      </c>
      <c r="X45" s="9">
        <v>0.77600000000000002</v>
      </c>
      <c r="Y45" s="9">
        <v>0.124</v>
      </c>
      <c r="Z45" s="9">
        <v>0.1</v>
      </c>
      <c r="AA45" s="9">
        <v>4.3999999999999997E-2</v>
      </c>
      <c r="AB45" s="9">
        <v>4.9000000000000002E-2</v>
      </c>
      <c r="AC45" s="9">
        <v>0.54600000000000004</v>
      </c>
      <c r="AD45" s="9">
        <v>0.36199999999999999</v>
      </c>
      <c r="AE45" s="9"/>
      <c r="AF45" s="9"/>
      <c r="AG45" s="9">
        <v>0.51100000000000001</v>
      </c>
      <c r="AH45" s="9">
        <v>0.47599999999999998</v>
      </c>
      <c r="AI45" s="9"/>
      <c r="AJ45" s="9">
        <v>1E-3</v>
      </c>
      <c r="AK45" s="9">
        <v>0.97099999999999997</v>
      </c>
      <c r="AL45" s="9">
        <v>0.98199999999999998</v>
      </c>
      <c r="AM45" s="9">
        <v>0.06</v>
      </c>
      <c r="AN45" s="7"/>
      <c r="AO45" s="7"/>
      <c r="AP45" s="7"/>
    </row>
    <row r="46" spans="1:42" s="10" customFormat="1" ht="10.199999999999999" x14ac:dyDescent="0.2">
      <c r="A46" s="7" t="s">
        <v>9</v>
      </c>
      <c r="B46" s="7" t="s">
        <v>48</v>
      </c>
      <c r="C46" s="7">
        <v>2018</v>
      </c>
      <c r="D46" s="13">
        <v>8280.0030000000006</v>
      </c>
      <c r="E46" s="8">
        <v>0.42039199999999999</v>
      </c>
      <c r="F46" s="14">
        <v>40.24241</v>
      </c>
      <c r="G46" s="14">
        <v>26.34731</v>
      </c>
      <c r="H46" s="14">
        <v>35.220260000000003</v>
      </c>
      <c r="I46" s="14">
        <v>30.765139999999999</v>
      </c>
      <c r="J46" s="14">
        <v>0</v>
      </c>
      <c r="K46" s="14">
        <v>0</v>
      </c>
      <c r="L46" s="14">
        <v>284.03676000000002</v>
      </c>
      <c r="M46" s="13">
        <v>3532.0790000000002</v>
      </c>
      <c r="N46" s="14">
        <v>46.6</v>
      </c>
      <c r="O46" s="14">
        <v>112.5809</v>
      </c>
      <c r="P46" s="13">
        <v>136.0008</v>
      </c>
      <c r="Q46" s="13">
        <v>202.44589999999999</v>
      </c>
      <c r="R46" s="14">
        <v>8.0006599999999999</v>
      </c>
      <c r="S46" s="8">
        <v>1.4820450000000001</v>
      </c>
      <c r="T46" s="15">
        <v>5.6044999999999998E-2</v>
      </c>
      <c r="U46" s="14">
        <v>83.573250000000002</v>
      </c>
      <c r="V46" s="13">
        <v>5311</v>
      </c>
      <c r="W46" s="13">
        <v>9454</v>
      </c>
      <c r="X46" s="9">
        <v>0.72899999999999998</v>
      </c>
      <c r="Y46" s="9">
        <v>0.14000000000000001</v>
      </c>
      <c r="Z46" s="9">
        <v>0.13100000000000001</v>
      </c>
      <c r="AA46" s="9">
        <v>4.8000000000000001E-2</v>
      </c>
      <c r="AB46" s="9">
        <v>7.2999999999999995E-2</v>
      </c>
      <c r="AC46" s="9">
        <v>0.54300000000000004</v>
      </c>
      <c r="AD46" s="9">
        <v>0.33600000000000002</v>
      </c>
      <c r="AE46" s="9"/>
      <c r="AF46" s="9"/>
      <c r="AG46" s="9">
        <v>0.50800000000000001</v>
      </c>
      <c r="AH46" s="9">
        <v>0.44700000000000001</v>
      </c>
      <c r="AI46" s="9"/>
      <c r="AJ46" s="9">
        <v>3.0000000000000001E-3</v>
      </c>
      <c r="AK46" s="9">
        <v>0.94399999999999995</v>
      </c>
      <c r="AL46" s="9">
        <v>0.95299999999999996</v>
      </c>
      <c r="AM46" s="9">
        <v>7.5999999999999998E-2</v>
      </c>
      <c r="AN46" s="7"/>
      <c r="AO46" s="7"/>
      <c r="AP46" s="7"/>
    </row>
    <row r="47" spans="1:42" s="10" customFormat="1" ht="10.199999999999999" x14ac:dyDescent="0.2">
      <c r="A47" s="7" t="s">
        <v>9</v>
      </c>
      <c r="B47" s="7" t="s">
        <v>31</v>
      </c>
      <c r="C47" s="7">
        <v>1975</v>
      </c>
      <c r="D47" s="13">
        <v>8281.0030000000006</v>
      </c>
      <c r="E47" s="8">
        <v>1.0009999999999999E-3</v>
      </c>
      <c r="F47" s="14">
        <v>13.05756</v>
      </c>
      <c r="G47" s="14">
        <v>10.13552</v>
      </c>
      <c r="H47" s="14">
        <v>12.64456</v>
      </c>
      <c r="I47" s="14">
        <v>11.129289999999999</v>
      </c>
      <c r="J47" s="14">
        <v>851.36636999999996</v>
      </c>
      <c r="K47" s="14">
        <v>699.41704000000004</v>
      </c>
      <c r="L47" s="14">
        <v>798.52390000000003</v>
      </c>
      <c r="M47" s="13">
        <v>4000</v>
      </c>
      <c r="N47" s="14" t="s">
        <v>56</v>
      </c>
      <c r="O47" s="14" t="s">
        <v>56</v>
      </c>
      <c r="P47" s="13">
        <v>261.5908</v>
      </c>
      <c r="Q47" s="13">
        <v>112.77330000000001</v>
      </c>
      <c r="R47" s="14" t="s">
        <v>56</v>
      </c>
      <c r="S47" s="8">
        <v>0.43024800000000002</v>
      </c>
      <c r="T47" s="15">
        <v>2.8192999999999999E-2</v>
      </c>
      <c r="U47" s="14">
        <v>26.546790000000001</v>
      </c>
      <c r="V47" s="13"/>
      <c r="W47" s="13"/>
      <c r="X47" s="9"/>
      <c r="Y47" s="9"/>
      <c r="Z47" s="9">
        <v>1</v>
      </c>
      <c r="AA47" s="9">
        <v>0.68300000000000005</v>
      </c>
      <c r="AB47" s="9">
        <v>0.317</v>
      </c>
      <c r="AC47" s="9"/>
      <c r="AD47" s="9"/>
      <c r="AE47" s="9"/>
      <c r="AF47" s="9">
        <v>1</v>
      </c>
      <c r="AG47" s="9"/>
      <c r="AH47" s="9"/>
      <c r="AI47" s="9"/>
      <c r="AJ47" s="9"/>
      <c r="AK47" s="9"/>
      <c r="AL47" s="9"/>
      <c r="AM47" s="9"/>
      <c r="AN47" s="7"/>
      <c r="AO47" s="7"/>
      <c r="AP47" s="7"/>
    </row>
    <row r="48" spans="1:42" s="10" customFormat="1" ht="10.199999999999999" x14ac:dyDescent="0.2">
      <c r="A48" s="7" t="s">
        <v>9</v>
      </c>
      <c r="B48" s="7" t="s">
        <v>31</v>
      </c>
      <c r="C48" s="7">
        <v>1976</v>
      </c>
      <c r="D48" s="13">
        <v>8282.0030000000006</v>
      </c>
      <c r="E48" s="8">
        <v>9.2500000000000004E-4</v>
      </c>
      <c r="F48" s="14">
        <v>12.3849</v>
      </c>
      <c r="G48" s="14">
        <v>9.3927200000000006</v>
      </c>
      <c r="H48" s="14">
        <v>12.51605</v>
      </c>
      <c r="I48" s="14">
        <v>10.580909999999999</v>
      </c>
      <c r="J48" s="14">
        <v>886.41971999999998</v>
      </c>
      <c r="K48" s="14">
        <v>690.66549999999995</v>
      </c>
      <c r="L48" s="14">
        <v>839.90886999999998</v>
      </c>
      <c r="M48" s="13">
        <v>3986.2370000000001</v>
      </c>
      <c r="N48" s="14" t="s">
        <v>56</v>
      </c>
      <c r="O48" s="14" t="s">
        <v>56</v>
      </c>
      <c r="P48" s="13">
        <v>263.33539999999999</v>
      </c>
      <c r="Q48" s="13">
        <v>123.10639999999999</v>
      </c>
      <c r="R48" s="14" t="s">
        <v>56</v>
      </c>
      <c r="S48" s="8">
        <v>0.46707100000000001</v>
      </c>
      <c r="T48" s="15">
        <v>3.0935000000000001E-2</v>
      </c>
      <c r="U48" s="14">
        <v>25.899039999999999</v>
      </c>
      <c r="V48" s="13"/>
      <c r="W48" s="13"/>
      <c r="X48" s="9"/>
      <c r="Y48" s="9"/>
      <c r="Z48" s="9">
        <v>1</v>
      </c>
      <c r="AA48" s="9">
        <v>0.69099999999999995</v>
      </c>
      <c r="AB48" s="9">
        <v>0.309</v>
      </c>
      <c r="AC48" s="9"/>
      <c r="AD48" s="9"/>
      <c r="AE48" s="9"/>
      <c r="AF48" s="9">
        <v>1</v>
      </c>
      <c r="AG48" s="9"/>
      <c r="AH48" s="9"/>
      <c r="AI48" s="9"/>
      <c r="AJ48" s="9"/>
      <c r="AK48" s="9"/>
      <c r="AL48" s="9"/>
      <c r="AM48" s="9"/>
      <c r="AN48" s="7"/>
      <c r="AO48" s="7"/>
      <c r="AP48" s="7"/>
    </row>
    <row r="49" spans="1:42" s="10" customFormat="1" ht="10.199999999999999" x14ac:dyDescent="0.2">
      <c r="A49" s="7" t="s">
        <v>9</v>
      </c>
      <c r="B49" s="7" t="s">
        <v>31</v>
      </c>
      <c r="C49" s="7">
        <v>1977</v>
      </c>
      <c r="D49" s="13">
        <v>8283.0030000000006</v>
      </c>
      <c r="E49" s="8">
        <v>1.333E-3</v>
      </c>
      <c r="F49" s="14">
        <v>14.2834</v>
      </c>
      <c r="G49" s="14">
        <v>11.214460000000001</v>
      </c>
      <c r="H49" s="14">
        <v>13.56437</v>
      </c>
      <c r="I49" s="14">
        <v>12.16264</v>
      </c>
      <c r="J49" s="14">
        <v>768.43294000000003</v>
      </c>
      <c r="K49" s="14">
        <v>633.15767000000005</v>
      </c>
      <c r="L49" s="14">
        <v>730.68014000000005</v>
      </c>
      <c r="M49" s="13">
        <v>4000</v>
      </c>
      <c r="N49" s="14" t="s">
        <v>56</v>
      </c>
      <c r="O49" s="14" t="s">
        <v>56</v>
      </c>
      <c r="P49" s="13">
        <v>260.99180000000001</v>
      </c>
      <c r="Q49" s="13">
        <v>124.4603</v>
      </c>
      <c r="R49" s="14" t="s">
        <v>56</v>
      </c>
      <c r="S49" s="8">
        <v>0.47673900000000002</v>
      </c>
      <c r="T49" s="15">
        <v>3.1115E-2</v>
      </c>
      <c r="U49" s="14">
        <v>29.478999999999999</v>
      </c>
      <c r="V49" s="13"/>
      <c r="W49" s="13"/>
      <c r="X49" s="9"/>
      <c r="Y49" s="9"/>
      <c r="Z49" s="9">
        <v>1</v>
      </c>
      <c r="AA49" s="9">
        <v>0.82499999999999996</v>
      </c>
      <c r="AB49" s="9">
        <v>0.17499999999999999</v>
      </c>
      <c r="AC49" s="9"/>
      <c r="AD49" s="9"/>
      <c r="AE49" s="9"/>
      <c r="AF49" s="9">
        <v>1</v>
      </c>
      <c r="AG49" s="9"/>
      <c r="AH49" s="9"/>
      <c r="AI49" s="9"/>
      <c r="AJ49" s="9"/>
      <c r="AK49" s="9"/>
      <c r="AL49" s="9"/>
      <c r="AM49" s="9"/>
      <c r="AN49" s="7"/>
      <c r="AO49" s="7"/>
      <c r="AP49" s="7"/>
    </row>
    <row r="50" spans="1:42" s="10" customFormat="1" ht="10.199999999999999" x14ac:dyDescent="0.2">
      <c r="A50" s="7" t="s">
        <v>9</v>
      </c>
      <c r="B50" s="7" t="s">
        <v>31</v>
      </c>
      <c r="C50" s="7">
        <v>1978</v>
      </c>
      <c r="D50" s="13">
        <v>8284.0030000000006</v>
      </c>
      <c r="E50" s="8">
        <v>1.122E-3</v>
      </c>
      <c r="F50" s="14">
        <v>13.558859999999999</v>
      </c>
      <c r="G50" s="14">
        <v>10.369910000000001</v>
      </c>
      <c r="H50" s="14">
        <v>13.48465</v>
      </c>
      <c r="I50" s="14">
        <v>11.57282</v>
      </c>
      <c r="J50" s="14">
        <v>828.85059000000001</v>
      </c>
      <c r="K50" s="14">
        <v>647.68070999999998</v>
      </c>
      <c r="L50" s="14">
        <v>767.91976999999997</v>
      </c>
      <c r="M50" s="13">
        <v>4000</v>
      </c>
      <c r="N50" s="14" t="s">
        <v>56</v>
      </c>
      <c r="O50" s="14" t="s">
        <v>56</v>
      </c>
      <c r="P50" s="13">
        <v>262.32960000000003</v>
      </c>
      <c r="Q50" s="13">
        <v>126.0851</v>
      </c>
      <c r="R50" s="14">
        <v>14.173400000000001</v>
      </c>
      <c r="S50" s="8">
        <v>0.48100199999999999</v>
      </c>
      <c r="T50" s="15">
        <v>3.1521E-2</v>
      </c>
      <c r="U50" s="14">
        <v>27.856660000000002</v>
      </c>
      <c r="V50" s="13"/>
      <c r="W50" s="13"/>
      <c r="X50" s="9"/>
      <c r="Y50" s="9"/>
      <c r="Z50" s="9">
        <v>1</v>
      </c>
      <c r="AA50" s="9">
        <v>0.84199999999999997</v>
      </c>
      <c r="AB50" s="9">
        <v>0.158</v>
      </c>
      <c r="AC50" s="9"/>
      <c r="AD50" s="9"/>
      <c r="AE50" s="9"/>
      <c r="AF50" s="9">
        <v>1</v>
      </c>
      <c r="AG50" s="9"/>
      <c r="AH50" s="9"/>
      <c r="AI50" s="9"/>
      <c r="AJ50" s="9"/>
      <c r="AK50" s="9"/>
      <c r="AL50" s="9"/>
      <c r="AM50" s="9"/>
      <c r="AN50" s="7"/>
      <c r="AO50" s="7"/>
      <c r="AP50" s="7"/>
    </row>
    <row r="51" spans="1:42" s="10" customFormat="1" ht="10.199999999999999" x14ac:dyDescent="0.2">
      <c r="A51" s="7" t="s">
        <v>9</v>
      </c>
      <c r="B51" s="7" t="s">
        <v>31</v>
      </c>
      <c r="C51" s="7">
        <v>1979</v>
      </c>
      <c r="D51" s="13">
        <v>8285.0030000000006</v>
      </c>
      <c r="E51" s="8">
        <v>1.147E-3</v>
      </c>
      <c r="F51" s="14">
        <v>16.826309999999999</v>
      </c>
      <c r="G51" s="14">
        <v>13.875780000000001</v>
      </c>
      <c r="H51" s="14">
        <v>14.773870000000001</v>
      </c>
      <c r="I51" s="14">
        <v>14.266030000000001</v>
      </c>
      <c r="J51" s="14">
        <v>604.08946000000003</v>
      </c>
      <c r="K51" s="14">
        <v>577.18406000000004</v>
      </c>
      <c r="L51" s="14">
        <v>622.94839000000002</v>
      </c>
      <c r="M51" s="13">
        <v>3270.8589999999999</v>
      </c>
      <c r="N51" s="14" t="s">
        <v>56</v>
      </c>
      <c r="O51" s="14" t="s">
        <v>56</v>
      </c>
      <c r="P51" s="13">
        <v>185.12</v>
      </c>
      <c r="Q51" s="13">
        <v>98.7179</v>
      </c>
      <c r="R51" s="14">
        <v>16.385079999999999</v>
      </c>
      <c r="S51" s="8">
        <v>0.57615300000000003</v>
      </c>
      <c r="T51" s="15">
        <v>2.9982000000000002E-2</v>
      </c>
      <c r="U51" s="14">
        <v>27.842500000000001</v>
      </c>
      <c r="V51" s="13"/>
      <c r="W51" s="13"/>
      <c r="X51" s="9"/>
      <c r="Y51" s="9"/>
      <c r="Z51" s="9">
        <v>1</v>
      </c>
      <c r="AA51" s="9">
        <v>0.377</v>
      </c>
      <c r="AB51" s="9">
        <v>0.58299999999999996</v>
      </c>
      <c r="AC51" s="9">
        <v>3.9E-2</v>
      </c>
      <c r="AD51" s="9"/>
      <c r="AE51" s="9"/>
      <c r="AF51" s="9">
        <v>1</v>
      </c>
      <c r="AG51" s="9"/>
      <c r="AH51" s="9"/>
      <c r="AI51" s="9"/>
      <c r="AJ51" s="9"/>
      <c r="AK51" s="9"/>
      <c r="AL51" s="9"/>
      <c r="AM51" s="9"/>
      <c r="AN51" s="7"/>
      <c r="AO51" s="7"/>
      <c r="AP51" s="7"/>
    </row>
    <row r="52" spans="1:42" s="10" customFormat="1" ht="10.199999999999999" x14ac:dyDescent="0.2">
      <c r="A52" s="7" t="s">
        <v>9</v>
      </c>
      <c r="B52" s="7" t="s">
        <v>31</v>
      </c>
      <c r="C52" s="7">
        <v>1980</v>
      </c>
      <c r="D52" s="13">
        <v>8286.0030000000006</v>
      </c>
      <c r="E52" s="8">
        <v>3.1999999999999999E-5</v>
      </c>
      <c r="F52" s="14">
        <v>17.1646</v>
      </c>
      <c r="G52" s="14">
        <v>13.926209999999999</v>
      </c>
      <c r="H52" s="14">
        <v>15.458460000000001</v>
      </c>
      <c r="I52" s="14">
        <v>14.57638</v>
      </c>
      <c r="J52" s="14">
        <v>631.42952000000002</v>
      </c>
      <c r="K52" s="14">
        <v>572.06070999999997</v>
      </c>
      <c r="L52" s="14">
        <v>609.68512999999996</v>
      </c>
      <c r="M52" s="13">
        <v>4000</v>
      </c>
      <c r="N52" s="14" t="s">
        <v>56</v>
      </c>
      <c r="O52" s="14" t="s">
        <v>56</v>
      </c>
      <c r="P52" s="13">
        <v>280.20659999999998</v>
      </c>
      <c r="Q52" s="13">
        <v>122.19280000000001</v>
      </c>
      <c r="R52" s="14">
        <v>16.131519999999998</v>
      </c>
      <c r="S52" s="8">
        <v>0.43642999999999998</v>
      </c>
      <c r="T52" s="15">
        <v>3.0547999999999999E-2</v>
      </c>
      <c r="U52" s="14">
        <v>34.596910000000001</v>
      </c>
      <c r="V52" s="13"/>
      <c r="W52" s="13"/>
      <c r="X52" s="9"/>
      <c r="Y52" s="9"/>
      <c r="Z52" s="9">
        <v>1</v>
      </c>
      <c r="AA52" s="9">
        <v>3.9E-2</v>
      </c>
      <c r="AB52" s="9">
        <v>9.4E-2</v>
      </c>
      <c r="AC52" s="9">
        <v>0.86799999999999999</v>
      </c>
      <c r="AD52" s="9"/>
      <c r="AE52" s="9"/>
      <c r="AF52" s="9">
        <v>1</v>
      </c>
      <c r="AG52" s="9"/>
      <c r="AH52" s="9"/>
      <c r="AI52" s="9"/>
      <c r="AJ52" s="9"/>
      <c r="AK52" s="9"/>
      <c r="AL52" s="9"/>
      <c r="AM52" s="9"/>
      <c r="AN52" s="7"/>
      <c r="AO52" s="7"/>
      <c r="AP52" s="7"/>
    </row>
    <row r="53" spans="1:42" s="10" customFormat="1" ht="10.199999999999999" x14ac:dyDescent="0.2">
      <c r="A53" s="7" t="s">
        <v>9</v>
      </c>
      <c r="B53" s="7" t="s">
        <v>31</v>
      </c>
      <c r="C53" s="7">
        <v>1981</v>
      </c>
      <c r="D53" s="13">
        <v>8287.0030000000006</v>
      </c>
      <c r="E53" s="8">
        <v>2.0000000000000002E-5</v>
      </c>
      <c r="F53" s="14">
        <v>17.260000000000002</v>
      </c>
      <c r="G53" s="14">
        <v>13.715999999999999</v>
      </c>
      <c r="H53" s="14">
        <v>16.060199999999998</v>
      </c>
      <c r="I53" s="14">
        <v>14.680249999999999</v>
      </c>
      <c r="J53" s="14">
        <v>647.92943000000002</v>
      </c>
      <c r="K53" s="14">
        <v>553.35550000000001</v>
      </c>
      <c r="L53" s="14">
        <v>605.37116000000003</v>
      </c>
      <c r="M53" s="13">
        <v>4000</v>
      </c>
      <c r="N53" s="14" t="s">
        <v>56</v>
      </c>
      <c r="O53" s="14" t="s">
        <v>56</v>
      </c>
      <c r="P53" s="13">
        <v>318</v>
      </c>
      <c r="Q53" s="13">
        <v>140</v>
      </c>
      <c r="R53" s="14">
        <v>14.343389999999999</v>
      </c>
      <c r="S53" s="8">
        <v>0.44025199999999998</v>
      </c>
      <c r="T53" s="15">
        <v>3.5000000000000003E-2</v>
      </c>
      <c r="U53" s="14">
        <v>34.520000000000003</v>
      </c>
      <c r="V53" s="13"/>
      <c r="W53" s="13"/>
      <c r="X53" s="9"/>
      <c r="Y53" s="9"/>
      <c r="Z53" s="9">
        <v>1</v>
      </c>
      <c r="AA53" s="9"/>
      <c r="AB53" s="9"/>
      <c r="AC53" s="9">
        <v>1</v>
      </c>
      <c r="AD53" s="9"/>
      <c r="AE53" s="9"/>
      <c r="AF53" s="9">
        <v>1</v>
      </c>
      <c r="AG53" s="9"/>
      <c r="AH53" s="9"/>
      <c r="AI53" s="9"/>
      <c r="AJ53" s="9"/>
      <c r="AK53" s="9"/>
      <c r="AL53" s="9"/>
      <c r="AM53" s="9"/>
      <c r="AN53" s="7"/>
      <c r="AO53" s="7"/>
      <c r="AP53" s="7"/>
    </row>
    <row r="54" spans="1:42" s="10" customFormat="1" ht="10.199999999999999" x14ac:dyDescent="0.2">
      <c r="A54" s="7" t="s">
        <v>9</v>
      </c>
      <c r="B54" s="7" t="s">
        <v>31</v>
      </c>
      <c r="C54" s="7">
        <v>1982</v>
      </c>
      <c r="D54" s="13">
        <v>8288.0030000000006</v>
      </c>
      <c r="E54" s="8">
        <v>1.3029999999999999E-3</v>
      </c>
      <c r="F54" s="14">
        <v>23.400670000000002</v>
      </c>
      <c r="G54" s="14">
        <v>20.17557</v>
      </c>
      <c r="H54" s="14">
        <v>19.289490000000001</v>
      </c>
      <c r="I54" s="14">
        <v>19.766970000000001</v>
      </c>
      <c r="J54" s="14">
        <v>437.73230000000001</v>
      </c>
      <c r="K54" s="14">
        <v>457.81504999999999</v>
      </c>
      <c r="L54" s="14">
        <v>449.58843999999999</v>
      </c>
      <c r="M54" s="13">
        <v>2629.9989999999998</v>
      </c>
      <c r="N54" s="14" t="s">
        <v>56</v>
      </c>
      <c r="O54" s="14" t="s">
        <v>56</v>
      </c>
      <c r="P54" s="13">
        <v>158.57249999999999</v>
      </c>
      <c r="Q54" s="13">
        <v>87.813900000000004</v>
      </c>
      <c r="R54" s="14">
        <v>17.315449999999998</v>
      </c>
      <c r="S54" s="8">
        <v>0.55654599999999999</v>
      </c>
      <c r="T54" s="15">
        <v>3.3514000000000002E-2</v>
      </c>
      <c r="U54" s="14">
        <v>30.724360000000001</v>
      </c>
      <c r="V54" s="13"/>
      <c r="W54" s="13"/>
      <c r="X54" s="9"/>
      <c r="Y54" s="9"/>
      <c r="Z54" s="9">
        <v>1</v>
      </c>
      <c r="AA54" s="9">
        <v>4.5999999999999999E-2</v>
      </c>
      <c r="AB54" s="9">
        <v>0.86499999999999999</v>
      </c>
      <c r="AC54" s="9">
        <v>8.8999999999999996E-2</v>
      </c>
      <c r="AD54" s="9"/>
      <c r="AE54" s="9"/>
      <c r="AF54" s="9">
        <v>1</v>
      </c>
      <c r="AG54" s="9"/>
      <c r="AH54" s="9"/>
      <c r="AI54" s="9"/>
      <c r="AJ54" s="9"/>
      <c r="AK54" s="9"/>
      <c r="AL54" s="9"/>
      <c r="AM54" s="9"/>
      <c r="AN54" s="7"/>
      <c r="AO54" s="7"/>
      <c r="AP54" s="7"/>
    </row>
    <row r="55" spans="1:42" s="10" customFormat="1" ht="10.199999999999999" x14ac:dyDescent="0.2">
      <c r="A55" s="7" t="s">
        <v>9</v>
      </c>
      <c r="B55" s="7" t="s">
        <v>31</v>
      </c>
      <c r="C55" s="7">
        <v>1983</v>
      </c>
      <c r="D55" s="13">
        <v>8289.0030000000006</v>
      </c>
      <c r="E55" s="8">
        <v>3.2620000000000001E-3</v>
      </c>
      <c r="F55" s="14">
        <v>24.33464</v>
      </c>
      <c r="G55" s="14">
        <v>19.49465</v>
      </c>
      <c r="H55" s="14">
        <v>22.359179999999999</v>
      </c>
      <c r="I55" s="14">
        <v>20.6873</v>
      </c>
      <c r="J55" s="14">
        <v>454.43248</v>
      </c>
      <c r="K55" s="14">
        <v>388.29554000000002</v>
      </c>
      <c r="L55" s="14">
        <v>429.58726000000001</v>
      </c>
      <c r="M55" s="13">
        <v>3124.431</v>
      </c>
      <c r="N55" s="14" t="s">
        <v>56</v>
      </c>
      <c r="O55" s="14" t="s">
        <v>56</v>
      </c>
      <c r="P55" s="13">
        <v>162.95490000000001</v>
      </c>
      <c r="Q55" s="13">
        <v>100.7415</v>
      </c>
      <c r="R55" s="14">
        <v>15.40644</v>
      </c>
      <c r="S55" s="8">
        <v>0.61726499999999995</v>
      </c>
      <c r="T55" s="15">
        <v>3.2534E-2</v>
      </c>
      <c r="U55" s="14">
        <v>38.36139</v>
      </c>
      <c r="V55" s="13"/>
      <c r="W55" s="13"/>
      <c r="X55" s="9"/>
      <c r="Y55" s="9"/>
      <c r="Z55" s="9">
        <v>1</v>
      </c>
      <c r="AA55" s="9">
        <v>0.193</v>
      </c>
      <c r="AB55" s="9">
        <v>0.376</v>
      </c>
      <c r="AC55" s="9">
        <v>0.432</v>
      </c>
      <c r="AD55" s="9"/>
      <c r="AE55" s="9"/>
      <c r="AF55" s="9">
        <v>1</v>
      </c>
      <c r="AG55" s="9"/>
      <c r="AH55" s="9"/>
      <c r="AI55" s="9"/>
      <c r="AJ55" s="9"/>
      <c r="AK55" s="9"/>
      <c r="AL55" s="9"/>
      <c r="AM55" s="9"/>
      <c r="AN55" s="7"/>
      <c r="AO55" s="7"/>
      <c r="AP55" s="7"/>
    </row>
    <row r="56" spans="1:42" s="10" customFormat="1" ht="10.199999999999999" x14ac:dyDescent="0.2">
      <c r="A56" s="7" t="s">
        <v>9</v>
      </c>
      <c r="B56" s="7" t="s">
        <v>31</v>
      </c>
      <c r="C56" s="7">
        <v>1984</v>
      </c>
      <c r="D56" s="13">
        <v>8290.0030000000006</v>
      </c>
      <c r="E56" s="8">
        <v>3.9399999999999999E-3</v>
      </c>
      <c r="F56" s="14">
        <v>22.614660000000001</v>
      </c>
      <c r="G56" s="14">
        <v>17.471029999999999</v>
      </c>
      <c r="H56" s="14">
        <v>22.10116</v>
      </c>
      <c r="I56" s="14">
        <v>19.289529999999999</v>
      </c>
      <c r="J56" s="14">
        <v>505.37956000000003</v>
      </c>
      <c r="K56" s="14">
        <v>390.38449000000003</v>
      </c>
      <c r="L56" s="14">
        <v>460.71629000000001</v>
      </c>
      <c r="M56" s="13">
        <v>3486.502</v>
      </c>
      <c r="N56" s="14" t="s">
        <v>56</v>
      </c>
      <c r="O56" s="14" t="s">
        <v>56</v>
      </c>
      <c r="P56" s="13">
        <v>179.46899999999999</v>
      </c>
      <c r="Q56" s="13">
        <v>108.7714</v>
      </c>
      <c r="R56" s="14">
        <v>15.245609999999999</v>
      </c>
      <c r="S56" s="8">
        <v>0.61524699999999999</v>
      </c>
      <c r="T56" s="15">
        <v>3.1330999999999998E-2</v>
      </c>
      <c r="U56" s="14">
        <v>39.712359999999997</v>
      </c>
      <c r="V56" s="13"/>
      <c r="W56" s="13"/>
      <c r="X56" s="9"/>
      <c r="Y56" s="9"/>
      <c r="Z56" s="9">
        <v>1</v>
      </c>
      <c r="AA56" s="9">
        <v>0.19400000000000001</v>
      </c>
      <c r="AB56" s="9">
        <v>0.158</v>
      </c>
      <c r="AC56" s="9">
        <v>0.64800000000000002</v>
      </c>
      <c r="AD56" s="9"/>
      <c r="AE56" s="9"/>
      <c r="AF56" s="9">
        <v>1</v>
      </c>
      <c r="AG56" s="9"/>
      <c r="AH56" s="9"/>
      <c r="AI56" s="9"/>
      <c r="AJ56" s="9"/>
      <c r="AK56" s="9"/>
      <c r="AL56" s="9"/>
      <c r="AM56" s="9"/>
      <c r="AN56" s="7"/>
      <c r="AO56" s="7"/>
      <c r="AP56" s="7"/>
    </row>
    <row r="57" spans="1:42" s="10" customFormat="1" ht="10.199999999999999" x14ac:dyDescent="0.2">
      <c r="A57" s="7" t="s">
        <v>9</v>
      </c>
      <c r="B57" s="7" t="s">
        <v>31</v>
      </c>
      <c r="C57" s="7">
        <v>1985</v>
      </c>
      <c r="D57" s="13">
        <v>8291.0030000000006</v>
      </c>
      <c r="E57" s="8">
        <v>6.0740000000000004E-3</v>
      </c>
      <c r="F57" s="14">
        <v>23.484159999999999</v>
      </c>
      <c r="G57" s="14">
        <v>17.624169999999999</v>
      </c>
      <c r="H57" s="14">
        <v>24.202829999999999</v>
      </c>
      <c r="I57" s="14">
        <v>20.08032</v>
      </c>
      <c r="J57" s="14">
        <v>502.83201000000003</v>
      </c>
      <c r="K57" s="14">
        <v>366.29448000000002</v>
      </c>
      <c r="L57" s="14">
        <v>442.57267000000002</v>
      </c>
      <c r="M57" s="13">
        <v>3469.2420000000002</v>
      </c>
      <c r="N57" s="14" t="s">
        <v>56</v>
      </c>
      <c r="O57" s="14" t="s">
        <v>56</v>
      </c>
      <c r="P57" s="13">
        <v>170.88980000000001</v>
      </c>
      <c r="Q57" s="13">
        <v>108.8355</v>
      </c>
      <c r="R57" s="14">
        <v>15.06143</v>
      </c>
      <c r="S57" s="8">
        <v>0.63702899999999996</v>
      </c>
      <c r="T57" s="15">
        <v>3.1407999999999998E-2</v>
      </c>
      <c r="U57" s="14">
        <v>40.796939999999999</v>
      </c>
      <c r="V57" s="13"/>
      <c r="W57" s="13"/>
      <c r="X57" s="9"/>
      <c r="Y57" s="9"/>
      <c r="Z57" s="9">
        <v>1</v>
      </c>
      <c r="AA57" s="9">
        <v>0.159</v>
      </c>
      <c r="AB57" s="9"/>
      <c r="AC57" s="9">
        <v>0.84099999999999997</v>
      </c>
      <c r="AD57" s="9"/>
      <c r="AE57" s="9"/>
      <c r="AF57" s="9">
        <v>0.94699999999999995</v>
      </c>
      <c r="AG57" s="9"/>
      <c r="AH57" s="9"/>
      <c r="AI57" s="9">
        <v>5.2999999999999999E-2</v>
      </c>
      <c r="AJ57" s="9"/>
      <c r="AK57" s="9"/>
      <c r="AL57" s="9"/>
      <c r="AM57" s="9"/>
      <c r="AN57" s="7"/>
      <c r="AO57" s="7"/>
      <c r="AP57" s="7"/>
    </row>
    <row r="58" spans="1:42" s="10" customFormat="1" ht="10.199999999999999" x14ac:dyDescent="0.2">
      <c r="A58" s="7" t="s">
        <v>9</v>
      </c>
      <c r="B58" s="7" t="s">
        <v>31</v>
      </c>
      <c r="C58" s="7">
        <v>1986</v>
      </c>
      <c r="D58" s="13">
        <v>8292.0030000000006</v>
      </c>
      <c r="E58" s="8">
        <v>3.8600000000000001E-3</v>
      </c>
      <c r="F58" s="14">
        <v>22.263369999999998</v>
      </c>
      <c r="G58" s="14">
        <v>17.111809999999998</v>
      </c>
      <c r="H58" s="14">
        <v>21.657959999999999</v>
      </c>
      <c r="I58" s="14">
        <v>18.924659999999999</v>
      </c>
      <c r="J58" s="14">
        <v>516.64084000000003</v>
      </c>
      <c r="K58" s="14">
        <v>408.55896000000001</v>
      </c>
      <c r="L58" s="14">
        <v>469.60984000000002</v>
      </c>
      <c r="M58" s="13">
        <v>3479.4870000000001</v>
      </c>
      <c r="N58" s="14" t="s">
        <v>56</v>
      </c>
      <c r="O58" s="14" t="s">
        <v>56</v>
      </c>
      <c r="P58" s="13">
        <v>169.76589999999999</v>
      </c>
      <c r="Q58" s="13">
        <v>121.0844</v>
      </c>
      <c r="R58" s="14">
        <v>13.487349999999999</v>
      </c>
      <c r="S58" s="8">
        <v>0.71322099999999999</v>
      </c>
      <c r="T58" s="15">
        <v>3.4824000000000001E-2</v>
      </c>
      <c r="U58" s="14">
        <v>38.866979999999998</v>
      </c>
      <c r="V58" s="13"/>
      <c r="W58" s="13"/>
      <c r="X58" s="9"/>
      <c r="Y58" s="9"/>
      <c r="Z58" s="9">
        <v>1</v>
      </c>
      <c r="AA58" s="9">
        <v>0.18099999999999999</v>
      </c>
      <c r="AB58" s="9"/>
      <c r="AC58" s="9">
        <v>0.81899999999999995</v>
      </c>
      <c r="AD58" s="9"/>
      <c r="AE58" s="9"/>
      <c r="AF58" s="9">
        <v>0.13100000000000001</v>
      </c>
      <c r="AG58" s="9"/>
      <c r="AH58" s="9">
        <v>0</v>
      </c>
      <c r="AI58" s="9">
        <v>0.86799999999999999</v>
      </c>
      <c r="AJ58" s="9">
        <v>0</v>
      </c>
      <c r="AK58" s="9"/>
      <c r="AL58" s="9"/>
      <c r="AM58" s="9"/>
      <c r="AN58" s="7"/>
      <c r="AO58" s="7"/>
      <c r="AP58" s="7"/>
    </row>
    <row r="59" spans="1:42" s="10" customFormat="1" ht="10.199999999999999" x14ac:dyDescent="0.2">
      <c r="A59" s="7" t="s">
        <v>9</v>
      </c>
      <c r="B59" s="7" t="s">
        <v>31</v>
      </c>
      <c r="C59" s="7">
        <v>1987</v>
      </c>
      <c r="D59" s="13">
        <v>8293.0030000000006</v>
      </c>
      <c r="E59" s="8">
        <v>6.3689999999999997E-3</v>
      </c>
      <c r="F59" s="14">
        <v>22.86177</v>
      </c>
      <c r="G59" s="14">
        <v>17.107790000000001</v>
      </c>
      <c r="H59" s="14">
        <v>23.05481</v>
      </c>
      <c r="I59" s="14">
        <v>19.424710000000001</v>
      </c>
      <c r="J59" s="14">
        <v>517.57563000000005</v>
      </c>
      <c r="K59" s="14">
        <v>384.57263999999998</v>
      </c>
      <c r="L59" s="14">
        <v>457.50993999999997</v>
      </c>
      <c r="M59" s="13">
        <v>3491.7820000000002</v>
      </c>
      <c r="N59" s="14" t="s">
        <v>56</v>
      </c>
      <c r="O59" s="14" t="s">
        <v>56</v>
      </c>
      <c r="P59" s="13">
        <v>178.8586</v>
      </c>
      <c r="Q59" s="13">
        <v>130.5429</v>
      </c>
      <c r="R59" s="14">
        <v>13.046150000000001</v>
      </c>
      <c r="S59" s="8">
        <v>0.72985199999999995</v>
      </c>
      <c r="T59" s="15">
        <v>3.739E-2</v>
      </c>
      <c r="U59" s="14">
        <v>40.01661</v>
      </c>
      <c r="V59" s="13"/>
      <c r="W59" s="13"/>
      <c r="X59" s="9"/>
      <c r="Y59" s="9"/>
      <c r="Z59" s="9">
        <v>1</v>
      </c>
      <c r="AA59" s="9">
        <v>0.14299999999999999</v>
      </c>
      <c r="AB59" s="9"/>
      <c r="AC59" s="9">
        <v>0.85699999999999998</v>
      </c>
      <c r="AD59" s="9"/>
      <c r="AE59" s="9"/>
      <c r="AF59" s="9"/>
      <c r="AG59" s="9"/>
      <c r="AH59" s="9">
        <v>0.32800000000000001</v>
      </c>
      <c r="AI59" s="9">
        <v>0.67200000000000004</v>
      </c>
      <c r="AJ59" s="9"/>
      <c r="AK59" s="9"/>
      <c r="AL59" s="9"/>
      <c r="AM59" s="9"/>
      <c r="AN59" s="7"/>
      <c r="AO59" s="7"/>
      <c r="AP59" s="7"/>
    </row>
    <row r="60" spans="1:42" s="10" customFormat="1" ht="10.199999999999999" x14ac:dyDescent="0.2">
      <c r="A60" s="7" t="s">
        <v>9</v>
      </c>
      <c r="B60" s="7" t="s">
        <v>31</v>
      </c>
      <c r="C60" s="7">
        <v>1988</v>
      </c>
      <c r="D60" s="13">
        <v>8294.0030000000006</v>
      </c>
      <c r="E60" s="8">
        <v>7.1409999999999998E-3</v>
      </c>
      <c r="F60" s="14">
        <v>22.747219999999999</v>
      </c>
      <c r="G60" s="14">
        <v>17.054929999999999</v>
      </c>
      <c r="H60" s="14">
        <v>22.531210000000002</v>
      </c>
      <c r="I60" s="14">
        <v>19.24756</v>
      </c>
      <c r="J60" s="14">
        <v>519.07619</v>
      </c>
      <c r="K60" s="14">
        <v>392.95785999999998</v>
      </c>
      <c r="L60" s="14">
        <v>461.72089999999997</v>
      </c>
      <c r="M60" s="13">
        <v>3494.7669999999998</v>
      </c>
      <c r="N60" s="14" t="s">
        <v>56</v>
      </c>
      <c r="O60" s="14" t="s">
        <v>56</v>
      </c>
      <c r="P60" s="13">
        <v>199.18600000000001</v>
      </c>
      <c r="Q60" s="13">
        <v>141.56639999999999</v>
      </c>
      <c r="R60" s="14">
        <v>12.350529999999999</v>
      </c>
      <c r="S60" s="8">
        <v>0.71875900000000004</v>
      </c>
      <c r="T60" s="15">
        <v>4.0506E-2</v>
      </c>
      <c r="U60" s="14">
        <v>39.86459</v>
      </c>
      <c r="V60" s="13"/>
      <c r="W60" s="13"/>
      <c r="X60" s="9"/>
      <c r="Y60" s="9"/>
      <c r="Z60" s="9">
        <v>1</v>
      </c>
      <c r="AA60" s="9">
        <v>0.246</v>
      </c>
      <c r="AB60" s="9"/>
      <c r="AC60" s="9">
        <v>0.754</v>
      </c>
      <c r="AD60" s="9"/>
      <c r="AE60" s="9"/>
      <c r="AF60" s="9"/>
      <c r="AG60" s="9"/>
      <c r="AH60" s="9">
        <v>0.48199999999999998</v>
      </c>
      <c r="AI60" s="9">
        <v>0.51800000000000002</v>
      </c>
      <c r="AJ60" s="9"/>
      <c r="AK60" s="9"/>
      <c r="AL60" s="9"/>
      <c r="AM60" s="9"/>
      <c r="AN60" s="7"/>
      <c r="AO60" s="7"/>
      <c r="AP60" s="7"/>
    </row>
    <row r="61" spans="1:42" s="10" customFormat="1" ht="10.199999999999999" x14ac:dyDescent="0.2">
      <c r="A61" s="7" t="s">
        <v>9</v>
      </c>
      <c r="B61" s="7" t="s">
        <v>31</v>
      </c>
      <c r="C61" s="7">
        <v>1989</v>
      </c>
      <c r="D61" s="13">
        <v>8295.0030000000006</v>
      </c>
      <c r="E61" s="8">
        <v>7.4599999999999996E-3</v>
      </c>
      <c r="F61" s="14">
        <v>22.685839999999999</v>
      </c>
      <c r="G61" s="14">
        <v>17.052879999999998</v>
      </c>
      <c r="H61" s="14">
        <v>22.05536</v>
      </c>
      <c r="I61" s="14">
        <v>19.11214</v>
      </c>
      <c r="J61" s="14">
        <v>519.83479</v>
      </c>
      <c r="K61" s="14">
        <v>401.96186999999998</v>
      </c>
      <c r="L61" s="14">
        <v>464.99236000000002</v>
      </c>
      <c r="M61" s="13">
        <v>3497.2269999999999</v>
      </c>
      <c r="N61" s="14" t="s">
        <v>56</v>
      </c>
      <c r="O61" s="14" t="s">
        <v>56</v>
      </c>
      <c r="P61" s="13">
        <v>226.01929999999999</v>
      </c>
      <c r="Q61" s="13">
        <v>147.6344</v>
      </c>
      <c r="R61" s="14">
        <v>11.400539999999999</v>
      </c>
      <c r="S61" s="8">
        <v>0.66809700000000005</v>
      </c>
      <c r="T61" s="15">
        <v>4.2212E-2</v>
      </c>
      <c r="U61" s="14">
        <v>39.758369999999999</v>
      </c>
      <c r="V61" s="13"/>
      <c r="W61" s="13"/>
      <c r="X61" s="9"/>
      <c r="Y61" s="9"/>
      <c r="Z61" s="9">
        <v>1</v>
      </c>
      <c r="AA61" s="9">
        <v>0.27400000000000002</v>
      </c>
      <c r="AB61" s="9"/>
      <c r="AC61" s="9">
        <v>0.72599999999999998</v>
      </c>
      <c r="AD61" s="9"/>
      <c r="AE61" s="9"/>
      <c r="AF61" s="9">
        <v>1.4E-2</v>
      </c>
      <c r="AG61" s="9"/>
      <c r="AH61" s="9">
        <v>0.44700000000000001</v>
      </c>
      <c r="AI61" s="9">
        <v>0.53900000000000003</v>
      </c>
      <c r="AJ61" s="9"/>
      <c r="AK61" s="9"/>
      <c r="AL61" s="9"/>
      <c r="AM61" s="9"/>
      <c r="AN61" s="7"/>
      <c r="AO61" s="7"/>
      <c r="AP61" s="7"/>
    </row>
    <row r="62" spans="1:42" s="10" customFormat="1" ht="10.199999999999999" x14ac:dyDescent="0.2">
      <c r="A62" s="7" t="s">
        <v>9</v>
      </c>
      <c r="B62" s="7" t="s">
        <v>31</v>
      </c>
      <c r="C62" s="7">
        <v>1990</v>
      </c>
      <c r="D62" s="13">
        <v>8296.0030000000006</v>
      </c>
      <c r="E62" s="8">
        <v>5.1809999999999998E-3</v>
      </c>
      <c r="F62" s="14">
        <v>22.45767</v>
      </c>
      <c r="G62" s="14">
        <v>16.887979999999999</v>
      </c>
      <c r="H62" s="14">
        <v>21.5337</v>
      </c>
      <c r="I62" s="14">
        <v>18.845289999999999</v>
      </c>
      <c r="J62" s="14">
        <v>522.43119000000002</v>
      </c>
      <c r="K62" s="14">
        <v>410.7826</v>
      </c>
      <c r="L62" s="14">
        <v>471.57682</v>
      </c>
      <c r="M62" s="13">
        <v>3518.0940000000001</v>
      </c>
      <c r="N62" s="14" t="s">
        <v>56</v>
      </c>
      <c r="O62" s="14" t="s">
        <v>56</v>
      </c>
      <c r="P62" s="13">
        <v>208.74770000000001</v>
      </c>
      <c r="Q62" s="13">
        <v>145.81979999999999</v>
      </c>
      <c r="R62" s="14">
        <v>10.907959999999999</v>
      </c>
      <c r="S62" s="8">
        <v>0.714391</v>
      </c>
      <c r="T62" s="15">
        <v>4.1457000000000001E-2</v>
      </c>
      <c r="U62" s="14">
        <v>39.57159</v>
      </c>
      <c r="V62" s="13"/>
      <c r="W62" s="13"/>
      <c r="X62" s="9"/>
      <c r="Y62" s="9"/>
      <c r="Z62" s="9">
        <v>1</v>
      </c>
      <c r="AA62" s="9">
        <v>0.35099999999999998</v>
      </c>
      <c r="AB62" s="9">
        <v>1.7999999999999999E-2</v>
      </c>
      <c r="AC62" s="9">
        <v>0.63</v>
      </c>
      <c r="AD62" s="9"/>
      <c r="AE62" s="9"/>
      <c r="AF62" s="9">
        <v>5.0999999999999997E-2</v>
      </c>
      <c r="AG62" s="9"/>
      <c r="AH62" s="9">
        <v>0.63300000000000001</v>
      </c>
      <c r="AI62" s="9">
        <v>0.316</v>
      </c>
      <c r="AJ62" s="9"/>
      <c r="AK62" s="9"/>
      <c r="AL62" s="9"/>
      <c r="AM62" s="9"/>
      <c r="AN62" s="7"/>
      <c r="AO62" s="7"/>
      <c r="AP62" s="7"/>
    </row>
    <row r="63" spans="1:42" s="10" customFormat="1" ht="10.199999999999999" x14ac:dyDescent="0.2">
      <c r="A63" s="7" t="s">
        <v>9</v>
      </c>
      <c r="B63" s="7" t="s">
        <v>31</v>
      </c>
      <c r="C63" s="7">
        <v>1991</v>
      </c>
      <c r="D63" s="13">
        <v>8297.0030000000006</v>
      </c>
      <c r="E63" s="8">
        <v>1.779E-2</v>
      </c>
      <c r="F63" s="14">
        <v>21.791840000000001</v>
      </c>
      <c r="G63" s="14">
        <v>16.426819999999999</v>
      </c>
      <c r="H63" s="14">
        <v>20.547039999999999</v>
      </c>
      <c r="I63" s="14">
        <v>18.208490000000001</v>
      </c>
      <c r="J63" s="14">
        <v>534.25079000000005</v>
      </c>
      <c r="K63" s="14">
        <v>427.87698999999998</v>
      </c>
      <c r="L63" s="14">
        <v>488.06900999999999</v>
      </c>
      <c r="M63" s="13">
        <v>3732.5309999999999</v>
      </c>
      <c r="N63" s="14" t="s">
        <v>56</v>
      </c>
      <c r="O63" s="14" t="s">
        <v>56</v>
      </c>
      <c r="P63" s="13">
        <v>214.87899999999999</v>
      </c>
      <c r="Q63" s="13">
        <v>144.61750000000001</v>
      </c>
      <c r="R63" s="14">
        <v>11.80663</v>
      </c>
      <c r="S63" s="8">
        <v>0.67954400000000004</v>
      </c>
      <c r="T63" s="15">
        <v>3.8516000000000002E-2</v>
      </c>
      <c r="U63" s="14">
        <v>40.724409999999999</v>
      </c>
      <c r="V63" s="13"/>
      <c r="W63" s="13"/>
      <c r="X63" s="9"/>
      <c r="Y63" s="9"/>
      <c r="Z63" s="9">
        <v>1</v>
      </c>
      <c r="AA63" s="9">
        <v>0.222</v>
      </c>
      <c r="AB63" s="9">
        <v>1E-3</v>
      </c>
      <c r="AC63" s="9">
        <v>0.77700000000000002</v>
      </c>
      <c r="AD63" s="9"/>
      <c r="AE63" s="9"/>
      <c r="AF63" s="9">
        <v>8.0000000000000002E-3</v>
      </c>
      <c r="AG63" s="9"/>
      <c r="AH63" s="9">
        <v>0.49299999999999999</v>
      </c>
      <c r="AI63" s="9">
        <v>0.499</v>
      </c>
      <c r="AJ63" s="9"/>
      <c r="AK63" s="9"/>
      <c r="AL63" s="9"/>
      <c r="AM63" s="9"/>
      <c r="AN63" s="7"/>
      <c r="AO63" s="7"/>
      <c r="AP63" s="7"/>
    </row>
    <row r="64" spans="1:42" s="10" customFormat="1" ht="10.199999999999999" x14ac:dyDescent="0.2">
      <c r="A64" s="7" t="s">
        <v>9</v>
      </c>
      <c r="B64" s="7" t="s">
        <v>31</v>
      </c>
      <c r="C64" s="7">
        <v>1992</v>
      </c>
      <c r="D64" s="13">
        <v>8298.0030000000006</v>
      </c>
      <c r="E64" s="8">
        <v>1.9931000000000001E-2</v>
      </c>
      <c r="F64" s="14">
        <v>21.4221</v>
      </c>
      <c r="G64" s="14">
        <v>16.063890000000001</v>
      </c>
      <c r="H64" s="14">
        <v>20.126619999999999</v>
      </c>
      <c r="I64" s="14">
        <v>17.843489999999999</v>
      </c>
      <c r="J64" s="14">
        <v>544.35950000000003</v>
      </c>
      <c r="K64" s="14">
        <v>435.45555999999999</v>
      </c>
      <c r="L64" s="14">
        <v>498.05273999999997</v>
      </c>
      <c r="M64" s="13">
        <v>3712.5070000000001</v>
      </c>
      <c r="N64" s="14" t="s">
        <v>56</v>
      </c>
      <c r="O64" s="14" t="s">
        <v>56</v>
      </c>
      <c r="P64" s="13">
        <v>209.87010000000001</v>
      </c>
      <c r="Q64" s="13">
        <v>152.61199999999999</v>
      </c>
      <c r="R64" s="14">
        <v>11.09643</v>
      </c>
      <c r="S64" s="8">
        <v>0.73358299999999999</v>
      </c>
      <c r="T64" s="15">
        <v>4.0895000000000001E-2</v>
      </c>
      <c r="U64" s="14">
        <v>39.859699999999997</v>
      </c>
      <c r="V64" s="13"/>
      <c r="W64" s="13"/>
      <c r="X64" s="9"/>
      <c r="Y64" s="9"/>
      <c r="Z64" s="9">
        <v>1</v>
      </c>
      <c r="AA64" s="9">
        <v>0.246</v>
      </c>
      <c r="AB64" s="9"/>
      <c r="AC64" s="9">
        <v>0.754</v>
      </c>
      <c r="AD64" s="9"/>
      <c r="AE64" s="9"/>
      <c r="AF64" s="9">
        <v>1.2E-2</v>
      </c>
      <c r="AG64" s="9"/>
      <c r="AH64" s="9">
        <v>0.68400000000000005</v>
      </c>
      <c r="AI64" s="9">
        <v>0.30299999999999999</v>
      </c>
      <c r="AJ64" s="9"/>
      <c r="AK64" s="9"/>
      <c r="AL64" s="9"/>
      <c r="AM64" s="9"/>
      <c r="AN64" s="7"/>
      <c r="AO64" s="7"/>
      <c r="AP64" s="7"/>
    </row>
    <row r="65" spans="1:42" s="10" customFormat="1" ht="10.199999999999999" x14ac:dyDescent="0.2">
      <c r="A65" s="7" t="s">
        <v>9</v>
      </c>
      <c r="B65" s="7" t="s">
        <v>31</v>
      </c>
      <c r="C65" s="7">
        <v>1993</v>
      </c>
      <c r="D65" s="13">
        <v>8299.0030000000006</v>
      </c>
      <c r="E65" s="8">
        <v>3.5784999999999997E-2</v>
      </c>
      <c r="F65" s="14">
        <v>20.435639999999999</v>
      </c>
      <c r="G65" s="14">
        <v>15.04102</v>
      </c>
      <c r="H65" s="14">
        <v>19.628720000000001</v>
      </c>
      <c r="I65" s="14">
        <v>17.029199999999999</v>
      </c>
      <c r="J65" s="14">
        <v>582.13941</v>
      </c>
      <c r="K65" s="14">
        <v>448.17813000000001</v>
      </c>
      <c r="L65" s="14">
        <v>521.86821999999995</v>
      </c>
      <c r="M65" s="13">
        <v>3847.5329999999999</v>
      </c>
      <c r="N65" s="14" t="s">
        <v>56</v>
      </c>
      <c r="O65" s="14" t="s">
        <v>56</v>
      </c>
      <c r="P65" s="13">
        <v>238.30770000000001</v>
      </c>
      <c r="Q65" s="13">
        <v>178.74250000000001</v>
      </c>
      <c r="R65" s="14">
        <v>9.5151800000000009</v>
      </c>
      <c r="S65" s="8">
        <v>0.75672899999999998</v>
      </c>
      <c r="T65" s="15">
        <v>4.6205000000000003E-2</v>
      </c>
      <c r="U65" s="14">
        <v>39.507199999999997</v>
      </c>
      <c r="V65" s="13"/>
      <c r="W65" s="13"/>
      <c r="X65" s="9"/>
      <c r="Y65" s="9"/>
      <c r="Z65" s="9">
        <v>1</v>
      </c>
      <c r="AA65" s="9">
        <v>0.109</v>
      </c>
      <c r="AB65" s="9"/>
      <c r="AC65" s="9">
        <v>0.89100000000000001</v>
      </c>
      <c r="AD65" s="9"/>
      <c r="AE65" s="9"/>
      <c r="AF65" s="9">
        <v>7.0000000000000001E-3</v>
      </c>
      <c r="AG65" s="9"/>
      <c r="AH65" s="9">
        <v>0.90600000000000003</v>
      </c>
      <c r="AI65" s="9">
        <v>8.6999999999999994E-2</v>
      </c>
      <c r="AJ65" s="9"/>
      <c r="AK65" s="9"/>
      <c r="AL65" s="9"/>
      <c r="AM65" s="9"/>
      <c r="AN65" s="7"/>
      <c r="AO65" s="7"/>
      <c r="AP65" s="7"/>
    </row>
    <row r="66" spans="1:42" s="10" customFormat="1" ht="10.199999999999999" x14ac:dyDescent="0.2">
      <c r="A66" s="7" t="s">
        <v>9</v>
      </c>
      <c r="B66" s="7" t="s">
        <v>31</v>
      </c>
      <c r="C66" s="7">
        <v>1994</v>
      </c>
      <c r="D66" s="13">
        <v>8300.0030000000006</v>
      </c>
      <c r="E66" s="8">
        <v>2.3491999999999999E-2</v>
      </c>
      <c r="F66" s="14">
        <v>21.783660000000001</v>
      </c>
      <c r="G66" s="14">
        <v>16.075150000000001</v>
      </c>
      <c r="H66" s="14">
        <v>20.484200000000001</v>
      </c>
      <c r="I66" s="14">
        <v>18.03998</v>
      </c>
      <c r="J66" s="14">
        <v>545.19883000000004</v>
      </c>
      <c r="K66" s="14">
        <v>430.86561999999998</v>
      </c>
      <c r="L66" s="14">
        <v>492.62795</v>
      </c>
      <c r="M66" s="13">
        <v>3735.241</v>
      </c>
      <c r="N66" s="14" t="s">
        <v>56</v>
      </c>
      <c r="O66" s="14" t="s">
        <v>56</v>
      </c>
      <c r="P66" s="13">
        <v>208.8552</v>
      </c>
      <c r="Q66" s="13">
        <v>163.1584</v>
      </c>
      <c r="R66" s="14">
        <v>9.9294200000000004</v>
      </c>
      <c r="S66" s="8">
        <v>0.79099200000000003</v>
      </c>
      <c r="T66" s="15">
        <v>4.3355999999999999E-2</v>
      </c>
      <c r="U66" s="14">
        <v>40.634180000000001</v>
      </c>
      <c r="V66" s="13"/>
      <c r="W66" s="13"/>
      <c r="X66" s="9">
        <v>2.5999999999999999E-2</v>
      </c>
      <c r="Y66" s="9"/>
      <c r="Z66" s="9">
        <v>0.97399999999999998</v>
      </c>
      <c r="AA66" s="9">
        <v>0.215</v>
      </c>
      <c r="AB66" s="9">
        <v>7.5999999999999998E-2</v>
      </c>
      <c r="AC66" s="9">
        <v>0.70899999999999996</v>
      </c>
      <c r="AD66" s="9"/>
      <c r="AE66" s="9"/>
      <c r="AF66" s="9"/>
      <c r="AG66" s="9"/>
      <c r="AH66" s="9">
        <v>0.92100000000000004</v>
      </c>
      <c r="AI66" s="9">
        <v>7.9000000000000001E-2</v>
      </c>
      <c r="AJ66" s="9"/>
      <c r="AK66" s="9">
        <v>0.115</v>
      </c>
      <c r="AL66" s="9"/>
      <c r="AM66" s="9"/>
      <c r="AN66" s="7"/>
      <c r="AO66" s="7"/>
      <c r="AP66" s="7"/>
    </row>
    <row r="67" spans="1:42" s="10" customFormat="1" ht="10.199999999999999" x14ac:dyDescent="0.2">
      <c r="A67" s="7" t="s">
        <v>9</v>
      </c>
      <c r="B67" s="7" t="s">
        <v>31</v>
      </c>
      <c r="C67" s="7">
        <v>1995</v>
      </c>
      <c r="D67" s="13">
        <v>8301.0030000000006</v>
      </c>
      <c r="E67" s="8">
        <v>1.4545000000000001E-2</v>
      </c>
      <c r="F67" s="14">
        <v>21.527899999999999</v>
      </c>
      <c r="G67" s="14">
        <v>15.668530000000001</v>
      </c>
      <c r="H67" s="14">
        <v>20.486660000000001</v>
      </c>
      <c r="I67" s="14">
        <v>17.811800000000002</v>
      </c>
      <c r="J67" s="14">
        <v>556.23341000000005</v>
      </c>
      <c r="K67" s="14">
        <v>429.93241999999998</v>
      </c>
      <c r="L67" s="14">
        <v>498.93878999999998</v>
      </c>
      <c r="M67" s="13">
        <v>3763.3670000000002</v>
      </c>
      <c r="N67" s="14" t="s">
        <v>56</v>
      </c>
      <c r="O67" s="14" t="s">
        <v>56</v>
      </c>
      <c r="P67" s="13">
        <v>213.97380000000001</v>
      </c>
      <c r="Q67" s="13">
        <v>165.2253</v>
      </c>
      <c r="R67" s="14">
        <v>10.211779999999999</v>
      </c>
      <c r="S67" s="8">
        <v>0.78258700000000003</v>
      </c>
      <c r="T67" s="15">
        <v>4.3611999999999998E-2</v>
      </c>
      <c r="U67" s="14">
        <v>40.598880000000001</v>
      </c>
      <c r="V67" s="13"/>
      <c r="W67" s="13"/>
      <c r="X67" s="9">
        <v>1E-3</v>
      </c>
      <c r="Y67" s="9"/>
      <c r="Z67" s="9">
        <v>0.999</v>
      </c>
      <c r="AA67" s="9">
        <v>0.17399999999999999</v>
      </c>
      <c r="AB67" s="9"/>
      <c r="AC67" s="9">
        <v>0.82599999999999996</v>
      </c>
      <c r="AD67" s="9"/>
      <c r="AE67" s="9"/>
      <c r="AF67" s="9"/>
      <c r="AG67" s="9"/>
      <c r="AH67" s="9">
        <v>0.90800000000000003</v>
      </c>
      <c r="AI67" s="9">
        <v>9.1999999999999998E-2</v>
      </c>
      <c r="AJ67" s="9"/>
      <c r="AK67" s="9">
        <v>0.191</v>
      </c>
      <c r="AL67" s="9"/>
      <c r="AM67" s="9"/>
      <c r="AN67" s="7"/>
      <c r="AO67" s="7"/>
      <c r="AP67" s="7"/>
    </row>
    <row r="68" spans="1:42" s="10" customFormat="1" ht="10.199999999999999" x14ac:dyDescent="0.2">
      <c r="A68" s="7" t="s">
        <v>9</v>
      </c>
      <c r="B68" s="7" t="s">
        <v>31</v>
      </c>
      <c r="C68" s="7">
        <v>1996</v>
      </c>
      <c r="D68" s="13">
        <v>8302.0030000000006</v>
      </c>
      <c r="E68" s="8">
        <v>2.1835E-2</v>
      </c>
      <c r="F68" s="14">
        <v>22.377089999999999</v>
      </c>
      <c r="G68" s="14">
        <v>16.20748</v>
      </c>
      <c r="H68" s="14">
        <v>21.13336</v>
      </c>
      <c r="I68" s="14">
        <v>18.431609999999999</v>
      </c>
      <c r="J68" s="14">
        <v>538.00293999999997</v>
      </c>
      <c r="K68" s="14">
        <v>415.91410000000002</v>
      </c>
      <c r="L68" s="14">
        <v>482.16073</v>
      </c>
      <c r="M68" s="13">
        <v>3709.7910000000002</v>
      </c>
      <c r="N68" s="14" t="s">
        <v>56</v>
      </c>
      <c r="O68" s="14" t="s">
        <v>56</v>
      </c>
      <c r="P68" s="13">
        <v>215.00049999999999</v>
      </c>
      <c r="Q68" s="13">
        <v>166.75380000000001</v>
      </c>
      <c r="R68" s="14">
        <v>10.315720000000001</v>
      </c>
      <c r="S68" s="8">
        <v>0.80186000000000002</v>
      </c>
      <c r="T68" s="15">
        <v>4.4815000000000001E-2</v>
      </c>
      <c r="U68" s="14">
        <v>41.676699999999997</v>
      </c>
      <c r="V68" s="13"/>
      <c r="W68" s="13"/>
      <c r="X68" s="9">
        <v>6.3E-2</v>
      </c>
      <c r="Y68" s="9"/>
      <c r="Z68" s="9">
        <v>0.93700000000000006</v>
      </c>
      <c r="AA68" s="9">
        <v>0.154</v>
      </c>
      <c r="AB68" s="9"/>
      <c r="AC68" s="9">
        <v>0.84599999999999997</v>
      </c>
      <c r="AD68" s="9"/>
      <c r="AE68" s="9"/>
      <c r="AF68" s="9"/>
      <c r="AG68" s="9"/>
      <c r="AH68" s="9">
        <v>1</v>
      </c>
      <c r="AI68" s="9"/>
      <c r="AJ68" s="9"/>
      <c r="AK68" s="9">
        <v>0.32400000000000001</v>
      </c>
      <c r="AL68" s="9"/>
      <c r="AM68" s="9"/>
      <c r="AN68" s="7"/>
      <c r="AO68" s="7"/>
      <c r="AP68" s="7"/>
    </row>
    <row r="69" spans="1:42" s="10" customFormat="1" ht="10.199999999999999" x14ac:dyDescent="0.2">
      <c r="A69" s="7" t="s">
        <v>9</v>
      </c>
      <c r="B69" s="7" t="s">
        <v>31</v>
      </c>
      <c r="C69" s="7">
        <v>1997</v>
      </c>
      <c r="D69" s="13">
        <v>8303.0030000000006</v>
      </c>
      <c r="E69" s="8">
        <v>2.4941000000000001E-2</v>
      </c>
      <c r="F69" s="14">
        <v>23.517140000000001</v>
      </c>
      <c r="G69" s="14">
        <v>17.070869999999999</v>
      </c>
      <c r="H69" s="14">
        <v>21.736889999999999</v>
      </c>
      <c r="I69" s="14">
        <v>19.234960000000001</v>
      </c>
      <c r="J69" s="14">
        <v>507.69562999999999</v>
      </c>
      <c r="K69" s="14">
        <v>402.64438000000001</v>
      </c>
      <c r="L69" s="14">
        <v>462.02337999999997</v>
      </c>
      <c r="M69" s="13">
        <v>3549.4580000000001</v>
      </c>
      <c r="N69" s="14" t="s">
        <v>56</v>
      </c>
      <c r="O69" s="14" t="s">
        <v>56</v>
      </c>
      <c r="P69" s="13">
        <v>189.54419999999999</v>
      </c>
      <c r="Q69" s="13">
        <v>159.34039999999999</v>
      </c>
      <c r="R69" s="14">
        <v>10.350759999999999</v>
      </c>
      <c r="S69" s="8">
        <v>0.87498799999999999</v>
      </c>
      <c r="T69" s="15">
        <v>4.4649000000000001E-2</v>
      </c>
      <c r="U69" s="14">
        <v>41.882460000000002</v>
      </c>
      <c r="V69" s="13"/>
      <c r="W69" s="13"/>
      <c r="X69" s="9">
        <v>0.20300000000000001</v>
      </c>
      <c r="Y69" s="9"/>
      <c r="Z69" s="9">
        <v>0.79700000000000004</v>
      </c>
      <c r="AA69" s="9">
        <v>0.23200000000000001</v>
      </c>
      <c r="AB69" s="9">
        <v>6.0999999999999999E-2</v>
      </c>
      <c r="AC69" s="9">
        <v>0.70699999999999996</v>
      </c>
      <c r="AD69" s="9"/>
      <c r="AE69" s="9"/>
      <c r="AF69" s="9"/>
      <c r="AG69" s="9"/>
      <c r="AH69" s="9">
        <v>1</v>
      </c>
      <c r="AI69" s="9"/>
      <c r="AJ69" s="9"/>
      <c r="AK69" s="9">
        <v>0.54600000000000004</v>
      </c>
      <c r="AL69" s="9"/>
      <c r="AM69" s="9"/>
      <c r="AN69" s="7"/>
      <c r="AO69" s="7"/>
      <c r="AP69" s="7"/>
    </row>
    <row r="70" spans="1:42" s="10" customFormat="1" ht="10.199999999999999" x14ac:dyDescent="0.2">
      <c r="A70" s="7" t="s">
        <v>9</v>
      </c>
      <c r="B70" s="7" t="s">
        <v>31</v>
      </c>
      <c r="C70" s="7">
        <v>1998</v>
      </c>
      <c r="D70" s="13">
        <v>8304.0030000000006</v>
      </c>
      <c r="E70" s="8">
        <v>3.1440000000000003E-2</v>
      </c>
      <c r="F70" s="14">
        <v>22.297799999999999</v>
      </c>
      <c r="G70" s="14">
        <v>15.99494</v>
      </c>
      <c r="H70" s="14">
        <v>20.836410000000001</v>
      </c>
      <c r="I70" s="14">
        <v>18.239429999999999</v>
      </c>
      <c r="J70" s="14">
        <v>547.09245999999996</v>
      </c>
      <c r="K70" s="14">
        <v>423.18221</v>
      </c>
      <c r="L70" s="14">
        <v>487.24121000000002</v>
      </c>
      <c r="M70" s="13">
        <v>3824.049</v>
      </c>
      <c r="N70" s="14" t="s">
        <v>56</v>
      </c>
      <c r="O70" s="14" t="s">
        <v>56</v>
      </c>
      <c r="P70" s="13">
        <v>218.27099999999999</v>
      </c>
      <c r="Q70" s="13">
        <v>168.4785</v>
      </c>
      <c r="R70" s="14">
        <v>10.57668</v>
      </c>
      <c r="S70" s="8">
        <v>0.80161800000000005</v>
      </c>
      <c r="T70" s="15">
        <v>4.3935000000000002E-2</v>
      </c>
      <c r="U70" s="14">
        <v>42.782559999999997</v>
      </c>
      <c r="V70" s="13"/>
      <c r="W70" s="13"/>
      <c r="X70" s="9">
        <v>0.10299999999999999</v>
      </c>
      <c r="Y70" s="9"/>
      <c r="Z70" s="9">
        <v>0.89700000000000002</v>
      </c>
      <c r="AA70" s="9">
        <v>0.111</v>
      </c>
      <c r="AB70" s="9"/>
      <c r="AC70" s="9">
        <v>0.88900000000000001</v>
      </c>
      <c r="AD70" s="9"/>
      <c r="AE70" s="9"/>
      <c r="AF70" s="9"/>
      <c r="AG70" s="9"/>
      <c r="AH70" s="9">
        <v>1</v>
      </c>
      <c r="AI70" s="9"/>
      <c r="AJ70" s="9"/>
      <c r="AK70" s="9">
        <v>0.29199999999999998</v>
      </c>
      <c r="AL70" s="9"/>
      <c r="AM70" s="9"/>
      <c r="AN70" s="7"/>
      <c r="AO70" s="7"/>
      <c r="AP70" s="7"/>
    </row>
    <row r="71" spans="1:42" s="10" customFormat="1" ht="10.199999999999999" x14ac:dyDescent="0.2">
      <c r="A71" s="7" t="s">
        <v>9</v>
      </c>
      <c r="B71" s="7" t="s">
        <v>31</v>
      </c>
      <c r="C71" s="7">
        <v>1999</v>
      </c>
      <c r="D71" s="13">
        <v>8305.0030000000006</v>
      </c>
      <c r="E71" s="8">
        <v>3.2106000000000003E-2</v>
      </c>
      <c r="F71" s="14">
        <v>22.746500000000001</v>
      </c>
      <c r="G71" s="14">
        <v>16.28276</v>
      </c>
      <c r="H71" s="14">
        <v>21.000119999999999</v>
      </c>
      <c r="I71" s="14">
        <v>18.510020000000001</v>
      </c>
      <c r="J71" s="14">
        <v>538.29082000000005</v>
      </c>
      <c r="K71" s="14">
        <v>420.20974999999999</v>
      </c>
      <c r="L71" s="14">
        <v>480.11842999999999</v>
      </c>
      <c r="M71" s="13">
        <v>3831.203</v>
      </c>
      <c r="N71" s="14" t="s">
        <v>56</v>
      </c>
      <c r="O71" s="14" t="s">
        <v>56</v>
      </c>
      <c r="P71" s="13">
        <v>210.52719999999999</v>
      </c>
      <c r="Q71" s="13">
        <v>169.63939999999999</v>
      </c>
      <c r="R71" s="14">
        <v>10.52439</v>
      </c>
      <c r="S71" s="8">
        <v>0.84569399999999995</v>
      </c>
      <c r="T71" s="15">
        <v>4.4233000000000001E-2</v>
      </c>
      <c r="U71" s="14">
        <v>43.719479999999997</v>
      </c>
      <c r="V71" s="13"/>
      <c r="W71" s="13"/>
      <c r="X71" s="9">
        <v>0.154</v>
      </c>
      <c r="Y71" s="9"/>
      <c r="Z71" s="9">
        <v>0.84599999999999997</v>
      </c>
      <c r="AA71" s="9">
        <v>8.4000000000000005E-2</v>
      </c>
      <c r="AB71" s="9"/>
      <c r="AC71" s="9">
        <v>0.91600000000000004</v>
      </c>
      <c r="AD71" s="9"/>
      <c r="AE71" s="9"/>
      <c r="AF71" s="9"/>
      <c r="AG71" s="9"/>
      <c r="AH71" s="9">
        <v>1</v>
      </c>
      <c r="AI71" s="9"/>
      <c r="AJ71" s="9"/>
      <c r="AK71" s="9">
        <v>0.38400000000000001</v>
      </c>
      <c r="AL71" s="9">
        <v>4.5999999999999999E-2</v>
      </c>
      <c r="AM71" s="9"/>
      <c r="AN71" s="7"/>
      <c r="AO71" s="7"/>
      <c r="AP71" s="7"/>
    </row>
    <row r="72" spans="1:42" s="10" customFormat="1" ht="10.199999999999999" x14ac:dyDescent="0.2">
      <c r="A72" s="7" t="s">
        <v>9</v>
      </c>
      <c r="B72" s="7" t="s">
        <v>31</v>
      </c>
      <c r="C72" s="7">
        <v>2000</v>
      </c>
      <c r="D72" s="13">
        <v>8306.0030000000006</v>
      </c>
      <c r="E72" s="8">
        <v>3.7226000000000002E-2</v>
      </c>
      <c r="F72" s="14">
        <v>22.04447</v>
      </c>
      <c r="G72" s="14">
        <v>15.70471</v>
      </c>
      <c r="H72" s="14">
        <v>20.29007</v>
      </c>
      <c r="I72" s="14">
        <v>17.894269999999999</v>
      </c>
      <c r="J72" s="14">
        <v>559.03889000000004</v>
      </c>
      <c r="K72" s="14">
        <v>434.6841</v>
      </c>
      <c r="L72" s="14">
        <v>496.63932999999997</v>
      </c>
      <c r="M72" s="13">
        <v>3869.8240000000001</v>
      </c>
      <c r="N72" s="14" t="s">
        <v>56</v>
      </c>
      <c r="O72" s="14" t="s">
        <v>56</v>
      </c>
      <c r="P72" s="13">
        <v>211.47980000000001</v>
      </c>
      <c r="Q72" s="13">
        <v>173.67339999999999</v>
      </c>
      <c r="R72" s="14">
        <v>10.015230000000001</v>
      </c>
      <c r="S72" s="8">
        <v>0.85669200000000001</v>
      </c>
      <c r="T72" s="15">
        <v>4.4803000000000003E-2</v>
      </c>
      <c r="U72" s="14">
        <v>42.81353</v>
      </c>
      <c r="V72" s="13"/>
      <c r="W72" s="13"/>
      <c r="X72" s="9">
        <v>0.127</v>
      </c>
      <c r="Y72" s="9"/>
      <c r="Z72" s="9">
        <v>0.873</v>
      </c>
      <c r="AA72" s="9">
        <v>5.7000000000000002E-2</v>
      </c>
      <c r="AB72" s="9"/>
      <c r="AC72" s="9">
        <v>0.94299999999999995</v>
      </c>
      <c r="AD72" s="9"/>
      <c r="AE72" s="9"/>
      <c r="AF72" s="9"/>
      <c r="AG72" s="9"/>
      <c r="AH72" s="9">
        <v>1</v>
      </c>
      <c r="AI72" s="9"/>
      <c r="AJ72" s="9"/>
      <c r="AK72" s="9">
        <v>0.34</v>
      </c>
      <c r="AL72" s="9">
        <v>0.05</v>
      </c>
      <c r="AM72" s="9"/>
      <c r="AN72" s="7"/>
      <c r="AO72" s="7"/>
      <c r="AP72" s="7"/>
    </row>
    <row r="73" spans="1:42" s="10" customFormat="1" ht="10.199999999999999" x14ac:dyDescent="0.2">
      <c r="A73" s="7" t="s">
        <v>9</v>
      </c>
      <c r="B73" s="7" t="s">
        <v>31</v>
      </c>
      <c r="C73" s="7">
        <v>2001</v>
      </c>
      <c r="D73" s="13">
        <v>8307.0030000000006</v>
      </c>
      <c r="E73" s="8">
        <v>4.7619000000000002E-2</v>
      </c>
      <c r="F73" s="14">
        <v>23.30688</v>
      </c>
      <c r="G73" s="14">
        <v>16.446899999999999</v>
      </c>
      <c r="H73" s="14">
        <v>21.401440000000001</v>
      </c>
      <c r="I73" s="14">
        <v>18.83276</v>
      </c>
      <c r="J73" s="14">
        <v>531.62805000000003</v>
      </c>
      <c r="K73" s="14">
        <v>410.28985999999998</v>
      </c>
      <c r="L73" s="14">
        <v>471.89051000000001</v>
      </c>
      <c r="M73" s="13">
        <v>3765.1950000000002</v>
      </c>
      <c r="N73" s="14" t="s">
        <v>56</v>
      </c>
      <c r="O73" s="14" t="s">
        <v>56</v>
      </c>
      <c r="P73" s="13">
        <v>193.58609999999999</v>
      </c>
      <c r="Q73" s="13">
        <v>179.54060000000001</v>
      </c>
      <c r="R73" s="14">
        <v>9.6114499999999996</v>
      </c>
      <c r="S73" s="8">
        <v>0.96104299999999998</v>
      </c>
      <c r="T73" s="15">
        <v>4.7653000000000001E-2</v>
      </c>
      <c r="U73" s="14">
        <v>44.164760000000001</v>
      </c>
      <c r="V73" s="13"/>
      <c r="W73" s="13"/>
      <c r="X73" s="9">
        <v>0.371</v>
      </c>
      <c r="Y73" s="9"/>
      <c r="Z73" s="9">
        <v>0.629</v>
      </c>
      <c r="AA73" s="9">
        <v>6.2E-2</v>
      </c>
      <c r="AB73" s="9"/>
      <c r="AC73" s="9">
        <v>0.93799999999999994</v>
      </c>
      <c r="AD73" s="9"/>
      <c r="AE73" s="9"/>
      <c r="AF73" s="9"/>
      <c r="AG73" s="9"/>
      <c r="AH73" s="9">
        <v>1</v>
      </c>
      <c r="AI73" s="9"/>
      <c r="AJ73" s="9"/>
      <c r="AK73" s="9">
        <v>0.43099999999999999</v>
      </c>
      <c r="AL73" s="9">
        <v>0.1</v>
      </c>
      <c r="AM73" s="9"/>
      <c r="AN73" s="7"/>
      <c r="AO73" s="7"/>
      <c r="AP73" s="7"/>
    </row>
    <row r="74" spans="1:42" s="10" customFormat="1" ht="10.199999999999999" x14ac:dyDescent="0.2">
      <c r="A74" s="7" t="s">
        <v>9</v>
      </c>
      <c r="B74" s="7" t="s">
        <v>31</v>
      </c>
      <c r="C74" s="7">
        <v>2002</v>
      </c>
      <c r="D74" s="13">
        <v>8308.0030000000006</v>
      </c>
      <c r="E74" s="8">
        <v>3.7386999999999997E-2</v>
      </c>
      <c r="F74" s="14">
        <v>23.972490000000001</v>
      </c>
      <c r="G74" s="14">
        <v>16.74756</v>
      </c>
      <c r="H74" s="14">
        <v>22.024090000000001</v>
      </c>
      <c r="I74" s="14">
        <v>19.304790000000001</v>
      </c>
      <c r="J74" s="14">
        <v>521.78995999999995</v>
      </c>
      <c r="K74" s="14">
        <v>396.77384999999998</v>
      </c>
      <c r="L74" s="14">
        <v>460.35212999999999</v>
      </c>
      <c r="M74" s="13">
        <v>3747.3609999999999</v>
      </c>
      <c r="N74" s="14" t="s">
        <v>56</v>
      </c>
      <c r="O74" s="14" t="s">
        <v>56</v>
      </c>
      <c r="P74" s="13">
        <v>183.14840000000001</v>
      </c>
      <c r="Q74" s="13">
        <v>179.00309999999999</v>
      </c>
      <c r="R74" s="14">
        <v>9.75502</v>
      </c>
      <c r="S74" s="8">
        <v>1.0030429999999999</v>
      </c>
      <c r="T74" s="15">
        <v>4.7857999999999998E-2</v>
      </c>
      <c r="U74" s="14">
        <v>45.286459999999998</v>
      </c>
      <c r="V74" s="13"/>
      <c r="W74" s="13"/>
      <c r="X74" s="9">
        <v>0.55500000000000005</v>
      </c>
      <c r="Y74" s="9"/>
      <c r="Z74" s="9">
        <v>0.44500000000000001</v>
      </c>
      <c r="AA74" s="9">
        <v>7.4999999999999997E-2</v>
      </c>
      <c r="AB74" s="9"/>
      <c r="AC74" s="9">
        <v>0.92400000000000004</v>
      </c>
      <c r="AD74" s="9">
        <v>1E-3</v>
      </c>
      <c r="AE74" s="9"/>
      <c r="AF74" s="9"/>
      <c r="AG74" s="9"/>
      <c r="AH74" s="9">
        <v>1</v>
      </c>
      <c r="AI74" s="9"/>
      <c r="AJ74" s="9"/>
      <c r="AK74" s="9">
        <v>0.70299999999999996</v>
      </c>
      <c r="AL74" s="9">
        <v>0.183</v>
      </c>
      <c r="AM74" s="9"/>
      <c r="AN74" s="7"/>
      <c r="AO74" s="7"/>
      <c r="AP74" s="7"/>
    </row>
    <row r="75" spans="1:42" s="10" customFormat="1" ht="10.199999999999999" x14ac:dyDescent="0.2">
      <c r="A75" s="7" t="s">
        <v>9</v>
      </c>
      <c r="B75" s="7" t="s">
        <v>31</v>
      </c>
      <c r="C75" s="7">
        <v>2003</v>
      </c>
      <c r="D75" s="13">
        <v>8309.0030000000006</v>
      </c>
      <c r="E75" s="8">
        <v>3.6447E-2</v>
      </c>
      <c r="F75" s="14">
        <v>24.84573</v>
      </c>
      <c r="G75" s="14">
        <v>17.21481</v>
      </c>
      <c r="H75" s="14">
        <v>22.731259999999999</v>
      </c>
      <c r="I75" s="14">
        <v>19.91469</v>
      </c>
      <c r="J75" s="14">
        <v>509.63385</v>
      </c>
      <c r="K75" s="14">
        <v>386.18436000000003</v>
      </c>
      <c r="L75" s="14">
        <v>446.25355999999999</v>
      </c>
      <c r="M75" s="13">
        <v>3716.4690000000001</v>
      </c>
      <c r="N75" s="14" t="s">
        <v>56</v>
      </c>
      <c r="O75" s="14" t="s">
        <v>56</v>
      </c>
      <c r="P75" s="13">
        <v>181.25210000000001</v>
      </c>
      <c r="Q75" s="13">
        <v>180.73259999999999</v>
      </c>
      <c r="R75" s="14">
        <v>9.5400899999999993</v>
      </c>
      <c r="S75" s="8">
        <v>1.013924</v>
      </c>
      <c r="T75" s="15">
        <v>4.8625000000000002E-2</v>
      </c>
      <c r="U75" s="14">
        <v>46.423870000000001</v>
      </c>
      <c r="V75" s="13"/>
      <c r="W75" s="13"/>
      <c r="X75" s="9">
        <v>0.65900000000000003</v>
      </c>
      <c r="Y75" s="9"/>
      <c r="Z75" s="9">
        <v>0.34100000000000003</v>
      </c>
      <c r="AA75" s="9">
        <v>7.1999999999999995E-2</v>
      </c>
      <c r="AB75" s="9"/>
      <c r="AC75" s="9">
        <v>0.84399999999999997</v>
      </c>
      <c r="AD75" s="9">
        <v>8.5000000000000006E-2</v>
      </c>
      <c r="AE75" s="9"/>
      <c r="AF75" s="9"/>
      <c r="AG75" s="9"/>
      <c r="AH75" s="9">
        <v>1</v>
      </c>
      <c r="AI75" s="9"/>
      <c r="AJ75" s="9"/>
      <c r="AK75" s="9">
        <v>0.68100000000000005</v>
      </c>
      <c r="AL75" s="9">
        <v>0.19600000000000001</v>
      </c>
      <c r="AM75" s="9"/>
      <c r="AN75" s="7"/>
      <c r="AO75" s="7"/>
      <c r="AP75" s="7"/>
    </row>
    <row r="76" spans="1:42" s="10" customFormat="1" ht="10.199999999999999" x14ac:dyDescent="0.2">
      <c r="A76" s="7" t="s">
        <v>9</v>
      </c>
      <c r="B76" s="7" t="s">
        <v>31</v>
      </c>
      <c r="C76" s="7">
        <v>2004</v>
      </c>
      <c r="D76" s="13">
        <v>8310.0030000000006</v>
      </c>
      <c r="E76" s="8">
        <v>4.0654999999999997E-2</v>
      </c>
      <c r="F76" s="14">
        <v>24.903770000000002</v>
      </c>
      <c r="G76" s="14">
        <v>16.982600000000001</v>
      </c>
      <c r="H76" s="14">
        <v>23.099509999999999</v>
      </c>
      <c r="I76" s="14">
        <v>19.965969999999999</v>
      </c>
      <c r="J76" s="14">
        <v>516.78661</v>
      </c>
      <c r="K76" s="14">
        <v>381.09670999999997</v>
      </c>
      <c r="L76" s="14">
        <v>445.10732999999999</v>
      </c>
      <c r="M76" s="13">
        <v>3853.779</v>
      </c>
      <c r="N76" s="14" t="s">
        <v>56</v>
      </c>
      <c r="O76" s="14" t="s">
        <v>56</v>
      </c>
      <c r="P76" s="13">
        <v>190.9896</v>
      </c>
      <c r="Q76" s="13">
        <v>197.50210000000001</v>
      </c>
      <c r="R76" s="14">
        <v>9.1961899999999996</v>
      </c>
      <c r="S76" s="8">
        <v>1.038916</v>
      </c>
      <c r="T76" s="15">
        <v>5.1139999999999998E-2</v>
      </c>
      <c r="U76" s="14">
        <v>48.213009999999997</v>
      </c>
      <c r="V76" s="13"/>
      <c r="W76" s="13"/>
      <c r="X76" s="9">
        <v>0.72899999999999998</v>
      </c>
      <c r="Y76" s="9">
        <v>3.4000000000000002E-2</v>
      </c>
      <c r="Z76" s="9">
        <v>0.23699999999999999</v>
      </c>
      <c r="AA76" s="9">
        <v>5.8000000000000003E-2</v>
      </c>
      <c r="AB76" s="9"/>
      <c r="AC76" s="9">
        <v>0.879</v>
      </c>
      <c r="AD76" s="9">
        <v>6.3E-2</v>
      </c>
      <c r="AE76" s="9"/>
      <c r="AF76" s="9"/>
      <c r="AG76" s="9"/>
      <c r="AH76" s="9">
        <v>1</v>
      </c>
      <c r="AI76" s="9"/>
      <c r="AJ76" s="9"/>
      <c r="AK76" s="9">
        <v>0.755</v>
      </c>
      <c r="AL76" s="9">
        <v>0.379</v>
      </c>
      <c r="AM76" s="9"/>
      <c r="AN76" s="7"/>
      <c r="AO76" s="7"/>
      <c r="AP76" s="7"/>
    </row>
    <row r="77" spans="1:42" s="10" customFormat="1" ht="10.199999999999999" x14ac:dyDescent="0.2">
      <c r="A77" s="7" t="s">
        <v>9</v>
      </c>
      <c r="B77" s="7" t="s">
        <v>31</v>
      </c>
      <c r="C77" s="7">
        <v>2005</v>
      </c>
      <c r="D77" s="13">
        <v>8311.0030000000006</v>
      </c>
      <c r="E77" s="8">
        <v>5.1145999999999997E-2</v>
      </c>
      <c r="F77" s="14">
        <v>25.379650000000002</v>
      </c>
      <c r="G77" s="14">
        <v>17.268640000000001</v>
      </c>
      <c r="H77" s="14">
        <v>23.206499999999998</v>
      </c>
      <c r="I77" s="14">
        <v>20.21725</v>
      </c>
      <c r="J77" s="14">
        <v>508.35636</v>
      </c>
      <c r="K77" s="14">
        <v>380.78608000000003</v>
      </c>
      <c r="L77" s="14">
        <v>439.57513</v>
      </c>
      <c r="M77" s="13">
        <v>3847.7719999999999</v>
      </c>
      <c r="N77" s="14" t="s">
        <v>56</v>
      </c>
      <c r="O77" s="14" t="s">
        <v>56</v>
      </c>
      <c r="P77" s="13">
        <v>185.89160000000001</v>
      </c>
      <c r="Q77" s="13">
        <v>192.09270000000001</v>
      </c>
      <c r="R77" s="14">
        <v>9.2682699999999993</v>
      </c>
      <c r="S77" s="8">
        <v>1.039631</v>
      </c>
      <c r="T77" s="15">
        <v>4.9829999999999999E-2</v>
      </c>
      <c r="U77" s="14">
        <v>48.961779999999997</v>
      </c>
      <c r="V77" s="13"/>
      <c r="W77" s="13"/>
      <c r="X77" s="9">
        <v>0.74</v>
      </c>
      <c r="Y77" s="9">
        <v>0.14499999999999999</v>
      </c>
      <c r="Z77" s="9">
        <v>0.115</v>
      </c>
      <c r="AA77" s="9">
        <v>3.6999999999999998E-2</v>
      </c>
      <c r="AB77" s="9"/>
      <c r="AC77" s="9">
        <v>0.91900000000000004</v>
      </c>
      <c r="AD77" s="9">
        <v>4.4999999999999998E-2</v>
      </c>
      <c r="AE77" s="9"/>
      <c r="AF77" s="9"/>
      <c r="AG77" s="9"/>
      <c r="AH77" s="9">
        <v>1</v>
      </c>
      <c r="AI77" s="9"/>
      <c r="AJ77" s="9"/>
      <c r="AK77" s="9">
        <v>0.67500000000000004</v>
      </c>
      <c r="AL77" s="9">
        <v>0.27300000000000002</v>
      </c>
      <c r="AM77" s="9">
        <v>5.0000000000000001E-3</v>
      </c>
      <c r="AN77" s="7"/>
      <c r="AO77" s="7"/>
      <c r="AP77" s="7"/>
    </row>
    <row r="78" spans="1:42" s="10" customFormat="1" ht="10.199999999999999" x14ac:dyDescent="0.2">
      <c r="A78" s="7" t="s">
        <v>9</v>
      </c>
      <c r="B78" s="7" t="s">
        <v>31</v>
      </c>
      <c r="C78" s="7">
        <v>2006</v>
      </c>
      <c r="D78" s="13">
        <v>8312.0030000000006</v>
      </c>
      <c r="E78" s="8">
        <v>4.9752999999999999E-2</v>
      </c>
      <c r="F78" s="14">
        <v>25.684460000000001</v>
      </c>
      <c r="G78" s="14">
        <v>17.45421</v>
      </c>
      <c r="H78" s="14">
        <v>23.50149</v>
      </c>
      <c r="I78" s="14">
        <v>20.454219999999999</v>
      </c>
      <c r="J78" s="14">
        <v>501.98962</v>
      </c>
      <c r="K78" s="14">
        <v>375.52580999999998</v>
      </c>
      <c r="L78" s="14">
        <v>434.48250000000002</v>
      </c>
      <c r="M78" s="13">
        <v>3875.797</v>
      </c>
      <c r="N78" s="14" t="s">
        <v>56</v>
      </c>
      <c r="O78" s="14" t="s">
        <v>56</v>
      </c>
      <c r="P78" s="13">
        <v>183.59129999999999</v>
      </c>
      <c r="Q78" s="13">
        <v>191.96279999999999</v>
      </c>
      <c r="R78" s="14">
        <v>9.3999400000000009</v>
      </c>
      <c r="S78" s="8">
        <v>1.051355</v>
      </c>
      <c r="T78" s="15">
        <v>4.9307999999999998E-2</v>
      </c>
      <c r="U78" s="14">
        <v>50.031410000000001</v>
      </c>
      <c r="V78" s="13"/>
      <c r="W78" s="13"/>
      <c r="X78" s="9">
        <v>0.77700000000000002</v>
      </c>
      <c r="Y78" s="9">
        <v>8.5999999999999993E-2</v>
      </c>
      <c r="Z78" s="9">
        <v>0.13700000000000001</v>
      </c>
      <c r="AA78" s="9">
        <v>3.1E-2</v>
      </c>
      <c r="AB78" s="9"/>
      <c r="AC78" s="9">
        <v>0.91700000000000004</v>
      </c>
      <c r="AD78" s="9">
        <v>5.1999999999999998E-2</v>
      </c>
      <c r="AE78" s="9"/>
      <c r="AF78" s="9"/>
      <c r="AG78" s="9"/>
      <c r="AH78" s="9">
        <v>1</v>
      </c>
      <c r="AI78" s="9"/>
      <c r="AJ78" s="9"/>
      <c r="AK78" s="9">
        <v>0.86799999999999999</v>
      </c>
      <c r="AL78" s="9">
        <v>0.33400000000000002</v>
      </c>
      <c r="AM78" s="9">
        <v>1.0999999999999999E-2</v>
      </c>
      <c r="AN78" s="7"/>
      <c r="AO78" s="7"/>
      <c r="AP78" s="7"/>
    </row>
    <row r="79" spans="1:42" s="10" customFormat="1" ht="10.199999999999999" x14ac:dyDescent="0.2">
      <c r="A79" s="7" t="s">
        <v>9</v>
      </c>
      <c r="B79" s="7" t="s">
        <v>31</v>
      </c>
      <c r="C79" s="7">
        <v>2007</v>
      </c>
      <c r="D79" s="13">
        <v>8313.0030000000006</v>
      </c>
      <c r="E79" s="8">
        <v>6.0172999999999997E-2</v>
      </c>
      <c r="F79" s="14">
        <v>25.91564</v>
      </c>
      <c r="G79" s="14">
        <v>17.583469999999998</v>
      </c>
      <c r="H79" s="14">
        <v>23.753900000000002</v>
      </c>
      <c r="I79" s="14">
        <v>20.639469999999999</v>
      </c>
      <c r="J79" s="14">
        <v>498.95501999999999</v>
      </c>
      <c r="K79" s="14">
        <v>371.35933999999997</v>
      </c>
      <c r="L79" s="14">
        <v>430.58271999999999</v>
      </c>
      <c r="M79" s="13">
        <v>3934.913</v>
      </c>
      <c r="N79" s="14" t="s">
        <v>56</v>
      </c>
      <c r="O79" s="14" t="s">
        <v>56</v>
      </c>
      <c r="P79" s="13">
        <v>185.36580000000001</v>
      </c>
      <c r="Q79" s="13">
        <v>207.876</v>
      </c>
      <c r="R79" s="14">
        <v>9.0639299999999992</v>
      </c>
      <c r="S79" s="8">
        <v>1.1271420000000001</v>
      </c>
      <c r="T79" s="15">
        <v>5.2417999999999999E-2</v>
      </c>
      <c r="U79" s="14">
        <v>51.189219999999999</v>
      </c>
      <c r="V79" s="13"/>
      <c r="W79" s="13"/>
      <c r="X79" s="9">
        <v>0.85399999999999998</v>
      </c>
      <c r="Y79" s="9">
        <v>4.7E-2</v>
      </c>
      <c r="Z79" s="9">
        <v>0.1</v>
      </c>
      <c r="AA79" s="9">
        <v>1.6E-2</v>
      </c>
      <c r="AB79" s="9"/>
      <c r="AC79" s="9">
        <v>0.94499999999999995</v>
      </c>
      <c r="AD79" s="9">
        <v>3.9E-2</v>
      </c>
      <c r="AE79" s="9"/>
      <c r="AF79" s="9"/>
      <c r="AG79" s="9"/>
      <c r="AH79" s="9">
        <v>1</v>
      </c>
      <c r="AI79" s="9"/>
      <c r="AJ79" s="9"/>
      <c r="AK79" s="9">
        <v>0.82699999999999996</v>
      </c>
      <c r="AL79" s="9">
        <v>0.46800000000000003</v>
      </c>
      <c r="AM79" s="9">
        <v>1.6E-2</v>
      </c>
      <c r="AN79" s="7"/>
      <c r="AO79" s="7"/>
      <c r="AP79" s="7"/>
    </row>
    <row r="80" spans="1:42" s="10" customFormat="1" ht="10.199999999999999" x14ac:dyDescent="0.2">
      <c r="A80" s="7" t="s">
        <v>9</v>
      </c>
      <c r="B80" s="7" t="s">
        <v>31</v>
      </c>
      <c r="C80" s="7">
        <v>2008</v>
      </c>
      <c r="D80" s="13">
        <v>8314.0030000000006</v>
      </c>
      <c r="E80" s="8">
        <v>6.6471000000000002E-2</v>
      </c>
      <c r="F80" s="14">
        <v>26.644020000000001</v>
      </c>
      <c r="G80" s="14">
        <v>18.053629999999998</v>
      </c>
      <c r="H80" s="14">
        <v>24.38625</v>
      </c>
      <c r="I80" s="14">
        <v>21.19014</v>
      </c>
      <c r="J80" s="14">
        <v>482.52427999999998</v>
      </c>
      <c r="K80" s="14">
        <v>362.00178</v>
      </c>
      <c r="L80" s="14">
        <v>419.39319999999998</v>
      </c>
      <c r="M80" s="13">
        <v>3902.4760000000001</v>
      </c>
      <c r="N80" s="14">
        <v>46.2</v>
      </c>
      <c r="O80" s="14" t="s">
        <v>56</v>
      </c>
      <c r="P80" s="13">
        <v>178.5849</v>
      </c>
      <c r="Q80" s="13">
        <v>203.5805</v>
      </c>
      <c r="R80" s="14">
        <v>9.1806999999999999</v>
      </c>
      <c r="S80" s="8">
        <v>1.1411230000000001</v>
      </c>
      <c r="T80" s="15">
        <v>5.1840999999999998E-2</v>
      </c>
      <c r="U80" s="14">
        <v>52.38552</v>
      </c>
      <c r="V80" s="13"/>
      <c r="W80" s="13"/>
      <c r="X80" s="9">
        <v>0.87</v>
      </c>
      <c r="Y80" s="9">
        <v>5.2999999999999999E-2</v>
      </c>
      <c r="Z80" s="9">
        <v>7.5999999999999998E-2</v>
      </c>
      <c r="AA80" s="9">
        <v>7.0000000000000001E-3</v>
      </c>
      <c r="AB80" s="9"/>
      <c r="AC80" s="9">
        <v>0.93600000000000005</v>
      </c>
      <c r="AD80" s="9">
        <v>5.7000000000000002E-2</v>
      </c>
      <c r="AE80" s="9"/>
      <c r="AF80" s="9"/>
      <c r="AG80" s="9">
        <v>2.1999999999999999E-2</v>
      </c>
      <c r="AH80" s="9">
        <v>0.97799999999999998</v>
      </c>
      <c r="AI80" s="9"/>
      <c r="AJ80" s="9"/>
      <c r="AK80" s="9">
        <v>0.89600000000000002</v>
      </c>
      <c r="AL80" s="9">
        <v>0.56399999999999995</v>
      </c>
      <c r="AM80" s="9">
        <v>2.3E-2</v>
      </c>
      <c r="AN80" s="7"/>
      <c r="AO80" s="7"/>
      <c r="AP80" s="7"/>
    </row>
    <row r="81" spans="1:42" s="10" customFormat="1" ht="10.199999999999999" x14ac:dyDescent="0.2">
      <c r="A81" s="7" t="s">
        <v>9</v>
      </c>
      <c r="B81" s="7" t="s">
        <v>31</v>
      </c>
      <c r="C81" s="7">
        <v>2009</v>
      </c>
      <c r="D81" s="13">
        <v>8315.0030000000006</v>
      </c>
      <c r="E81" s="8">
        <v>6.5289E-2</v>
      </c>
      <c r="F81" s="14">
        <v>27.80538</v>
      </c>
      <c r="G81" s="14">
        <v>18.846959999999999</v>
      </c>
      <c r="H81" s="14">
        <v>25.274000000000001</v>
      </c>
      <c r="I81" s="14">
        <v>22.041879999999999</v>
      </c>
      <c r="J81" s="14">
        <v>463.35216000000003</v>
      </c>
      <c r="K81" s="14">
        <v>348.91895</v>
      </c>
      <c r="L81" s="14">
        <v>403.18696999999997</v>
      </c>
      <c r="M81" s="13">
        <v>3846.047</v>
      </c>
      <c r="N81" s="14">
        <v>46.1</v>
      </c>
      <c r="O81" s="14" t="s">
        <v>56</v>
      </c>
      <c r="P81" s="13">
        <v>175.2516</v>
      </c>
      <c r="Q81" s="13">
        <v>206.1788</v>
      </c>
      <c r="R81" s="14">
        <v>8.7487100000000009</v>
      </c>
      <c r="S81" s="8">
        <v>1.17449</v>
      </c>
      <c r="T81" s="15">
        <v>5.3405000000000001E-2</v>
      </c>
      <c r="U81" s="14">
        <v>53.896059999999999</v>
      </c>
      <c r="V81" s="13"/>
      <c r="W81" s="13"/>
      <c r="X81" s="9">
        <v>0.92200000000000004</v>
      </c>
      <c r="Y81" s="9">
        <v>2.8000000000000001E-2</v>
      </c>
      <c r="Z81" s="9">
        <v>0.05</v>
      </c>
      <c r="AA81" s="9">
        <v>6.0000000000000001E-3</v>
      </c>
      <c r="AB81" s="9"/>
      <c r="AC81" s="9">
        <v>0.85899999999999999</v>
      </c>
      <c r="AD81" s="9">
        <v>0.13500000000000001</v>
      </c>
      <c r="AE81" s="9"/>
      <c r="AF81" s="9"/>
      <c r="AG81" s="9">
        <v>1.2999999999999999E-2</v>
      </c>
      <c r="AH81" s="9">
        <v>0.98699999999999999</v>
      </c>
      <c r="AI81" s="9"/>
      <c r="AJ81" s="9"/>
      <c r="AK81" s="9">
        <v>0.94099999999999995</v>
      </c>
      <c r="AL81" s="9">
        <v>0.73699999999999999</v>
      </c>
      <c r="AM81" s="9">
        <v>2.7E-2</v>
      </c>
      <c r="AN81" s="7"/>
      <c r="AO81" s="7"/>
      <c r="AP81" s="7"/>
    </row>
    <row r="82" spans="1:42" s="10" customFormat="1" ht="10.199999999999999" x14ac:dyDescent="0.2">
      <c r="A82" s="7" t="s">
        <v>9</v>
      </c>
      <c r="B82" s="7" t="s">
        <v>31</v>
      </c>
      <c r="C82" s="7">
        <v>2010</v>
      </c>
      <c r="D82" s="13">
        <v>8316.0030000000006</v>
      </c>
      <c r="E82" s="8">
        <v>8.2303000000000001E-2</v>
      </c>
      <c r="F82" s="14">
        <v>29.081569999999999</v>
      </c>
      <c r="G82" s="14">
        <v>19.60801</v>
      </c>
      <c r="H82" s="14">
        <v>26.514810000000001</v>
      </c>
      <c r="I82" s="14">
        <v>23.02703</v>
      </c>
      <c r="J82" s="14">
        <v>446.92752999999999</v>
      </c>
      <c r="K82" s="14">
        <v>331.59814999999998</v>
      </c>
      <c r="L82" s="14">
        <v>385.93779999999998</v>
      </c>
      <c r="M82" s="13">
        <v>3949.2469999999998</v>
      </c>
      <c r="N82" s="14">
        <v>46.9</v>
      </c>
      <c r="O82" s="14" t="s">
        <v>56</v>
      </c>
      <c r="P82" s="13">
        <v>171.5455</v>
      </c>
      <c r="Q82" s="13">
        <v>213.3254</v>
      </c>
      <c r="R82" s="14">
        <v>8.6575799999999994</v>
      </c>
      <c r="S82" s="8">
        <v>1.2403770000000001</v>
      </c>
      <c r="T82" s="15">
        <v>5.3781000000000002E-2</v>
      </c>
      <c r="U82" s="14">
        <v>57.819310000000002</v>
      </c>
      <c r="V82" s="13"/>
      <c r="W82" s="13"/>
      <c r="X82" s="9">
        <v>0.88400000000000001</v>
      </c>
      <c r="Y82" s="9">
        <v>8.8999999999999996E-2</v>
      </c>
      <c r="Z82" s="9">
        <v>2.8000000000000001E-2</v>
      </c>
      <c r="AA82" s="9">
        <v>2E-3</v>
      </c>
      <c r="AB82" s="9"/>
      <c r="AC82" s="9">
        <v>0.91500000000000004</v>
      </c>
      <c r="AD82" s="9">
        <v>8.3000000000000004E-2</v>
      </c>
      <c r="AE82" s="9"/>
      <c r="AF82" s="9"/>
      <c r="AG82" s="9">
        <v>0.26200000000000001</v>
      </c>
      <c r="AH82" s="9">
        <v>0.73799999999999999</v>
      </c>
      <c r="AI82" s="9"/>
      <c r="AJ82" s="9"/>
      <c r="AK82" s="9">
        <v>1</v>
      </c>
      <c r="AL82" s="9">
        <v>0.999</v>
      </c>
      <c r="AM82" s="9">
        <v>1.4E-2</v>
      </c>
      <c r="AN82" s="7"/>
      <c r="AO82" s="7"/>
      <c r="AP82" s="7"/>
    </row>
    <row r="83" spans="1:42" s="10" customFormat="1" ht="10.199999999999999" x14ac:dyDescent="0.2">
      <c r="A83" s="7" t="s">
        <v>9</v>
      </c>
      <c r="B83" s="7" t="s">
        <v>31</v>
      </c>
      <c r="C83" s="7">
        <v>2011</v>
      </c>
      <c r="D83" s="13">
        <v>8317.0030000000006</v>
      </c>
      <c r="E83" s="8">
        <v>0.100397</v>
      </c>
      <c r="F83" s="14">
        <v>29.88101</v>
      </c>
      <c r="G83" s="14">
        <v>20.021070000000002</v>
      </c>
      <c r="H83" s="14">
        <v>27.068709999999999</v>
      </c>
      <c r="I83" s="14">
        <v>23.510110000000001</v>
      </c>
      <c r="J83" s="14">
        <v>439.28375</v>
      </c>
      <c r="K83" s="14">
        <v>325.62806999999998</v>
      </c>
      <c r="L83" s="14">
        <v>378.00765000000001</v>
      </c>
      <c r="M83" s="13">
        <v>3889.8530000000001</v>
      </c>
      <c r="N83" s="14">
        <v>46.9</v>
      </c>
      <c r="O83" s="14" t="s">
        <v>56</v>
      </c>
      <c r="P83" s="13">
        <v>165.81270000000001</v>
      </c>
      <c r="Q83" s="13">
        <v>207.33009999999999</v>
      </c>
      <c r="R83" s="14">
        <v>8.8142999999999994</v>
      </c>
      <c r="S83" s="8">
        <v>1.2429509999999999</v>
      </c>
      <c r="T83" s="15">
        <v>5.2988E-2</v>
      </c>
      <c r="U83" s="14">
        <v>58.449919999999999</v>
      </c>
      <c r="V83" s="13"/>
      <c r="W83" s="13"/>
      <c r="X83" s="9">
        <v>0.88800000000000001</v>
      </c>
      <c r="Y83" s="9">
        <v>9.7000000000000003E-2</v>
      </c>
      <c r="Z83" s="9">
        <v>1.4999999999999999E-2</v>
      </c>
      <c r="AA83" s="9">
        <v>5.0000000000000001E-3</v>
      </c>
      <c r="AB83" s="9"/>
      <c r="AC83" s="9">
        <v>0.91500000000000004</v>
      </c>
      <c r="AD83" s="9">
        <v>0.08</v>
      </c>
      <c r="AE83" s="9"/>
      <c r="AF83" s="9"/>
      <c r="AG83" s="9">
        <v>0.27600000000000002</v>
      </c>
      <c r="AH83" s="9">
        <v>0.72399999999999998</v>
      </c>
      <c r="AI83" s="9"/>
      <c r="AJ83" s="9"/>
      <c r="AK83" s="9">
        <v>1</v>
      </c>
      <c r="AL83" s="9">
        <v>0.998</v>
      </c>
      <c r="AM83" s="9">
        <v>6.0000000000000001E-3</v>
      </c>
      <c r="AN83" s="7"/>
      <c r="AO83" s="7"/>
      <c r="AP83" s="7"/>
    </row>
    <row r="84" spans="1:42" s="10" customFormat="1" ht="10.199999999999999" x14ac:dyDescent="0.2">
      <c r="A84" s="7" t="s">
        <v>9</v>
      </c>
      <c r="B84" s="7" t="s">
        <v>31</v>
      </c>
      <c r="C84" s="7">
        <v>2012</v>
      </c>
      <c r="D84" s="13">
        <v>8318.0030000000006</v>
      </c>
      <c r="E84" s="8">
        <v>9.4084000000000001E-2</v>
      </c>
      <c r="F84" s="14">
        <v>29.64526</v>
      </c>
      <c r="G84" s="14">
        <v>19.820969999999999</v>
      </c>
      <c r="H84" s="14">
        <v>26.843150000000001</v>
      </c>
      <c r="I84" s="14">
        <v>23.294460000000001</v>
      </c>
      <c r="J84" s="14">
        <v>0</v>
      </c>
      <c r="K84" s="14">
        <v>0</v>
      </c>
      <c r="L84" s="14">
        <v>381.46382</v>
      </c>
      <c r="M84" s="13">
        <v>3915.1480000000001</v>
      </c>
      <c r="N84" s="14">
        <v>46.8</v>
      </c>
      <c r="O84" s="14" t="s">
        <v>56</v>
      </c>
      <c r="P84" s="13">
        <v>167.441</v>
      </c>
      <c r="Q84" s="13">
        <v>210.63640000000001</v>
      </c>
      <c r="R84" s="14">
        <v>8.7012800000000006</v>
      </c>
      <c r="S84" s="8">
        <v>1.2595320000000001</v>
      </c>
      <c r="T84" s="15">
        <v>5.3555999999999999E-2</v>
      </c>
      <c r="U84" s="14">
        <v>58.569629999999997</v>
      </c>
      <c r="V84" s="13"/>
      <c r="W84" s="13"/>
      <c r="X84" s="9">
        <v>0.81599999999999995</v>
      </c>
      <c r="Y84" s="9">
        <v>0.14499999999999999</v>
      </c>
      <c r="Z84" s="9">
        <v>3.9E-2</v>
      </c>
      <c r="AA84" s="9">
        <v>4.0000000000000001E-3</v>
      </c>
      <c r="AB84" s="9"/>
      <c r="AC84" s="9">
        <v>0.88400000000000001</v>
      </c>
      <c r="AD84" s="9">
        <v>0.112</v>
      </c>
      <c r="AE84" s="9"/>
      <c r="AF84" s="9"/>
      <c r="AG84" s="9">
        <v>0.39500000000000002</v>
      </c>
      <c r="AH84" s="9">
        <v>0.60399999999999998</v>
      </c>
      <c r="AI84" s="9"/>
      <c r="AJ84" s="9"/>
      <c r="AK84" s="9">
        <v>0.98</v>
      </c>
      <c r="AL84" s="9">
        <v>0.98</v>
      </c>
      <c r="AM84" s="9">
        <v>4.0000000000000001E-3</v>
      </c>
      <c r="AN84" s="7"/>
      <c r="AO84" s="7"/>
      <c r="AP84" s="7"/>
    </row>
    <row r="85" spans="1:42" s="10" customFormat="1" ht="10.199999999999999" x14ac:dyDescent="0.2">
      <c r="A85" s="7" t="s">
        <v>9</v>
      </c>
      <c r="B85" s="7" t="s">
        <v>31</v>
      </c>
      <c r="C85" s="7">
        <v>2013</v>
      </c>
      <c r="D85" s="13">
        <v>8319.0030000000006</v>
      </c>
      <c r="E85" s="8">
        <v>9.9623000000000003E-2</v>
      </c>
      <c r="F85" s="14">
        <v>31.137630000000001</v>
      </c>
      <c r="G85" s="14">
        <v>20.67754</v>
      </c>
      <c r="H85" s="14">
        <v>28.105080000000001</v>
      </c>
      <c r="I85" s="14">
        <v>24.344799999999999</v>
      </c>
      <c r="J85" s="14">
        <v>0</v>
      </c>
      <c r="K85" s="14">
        <v>0</v>
      </c>
      <c r="L85" s="14">
        <v>364.98701999999997</v>
      </c>
      <c r="M85" s="13">
        <v>3965.578</v>
      </c>
      <c r="N85" s="14">
        <v>47.1</v>
      </c>
      <c r="O85" s="14" t="s">
        <v>56</v>
      </c>
      <c r="P85" s="13">
        <v>160.512</v>
      </c>
      <c r="Q85" s="13">
        <v>213.648</v>
      </c>
      <c r="R85" s="14">
        <v>8.6537900000000008</v>
      </c>
      <c r="S85" s="8">
        <v>1.351092</v>
      </c>
      <c r="T85" s="15">
        <v>5.3415999999999998E-2</v>
      </c>
      <c r="U85" s="14">
        <v>62.088389999999997</v>
      </c>
      <c r="V85" s="13"/>
      <c r="W85" s="13"/>
      <c r="X85" s="9">
        <v>0.90600000000000003</v>
      </c>
      <c r="Y85" s="9">
        <v>7.8E-2</v>
      </c>
      <c r="Z85" s="9">
        <v>1.6E-2</v>
      </c>
      <c r="AA85" s="9">
        <v>3.0000000000000001E-3</v>
      </c>
      <c r="AB85" s="9"/>
      <c r="AC85" s="9">
        <v>0.89800000000000002</v>
      </c>
      <c r="AD85" s="9">
        <v>9.8000000000000004E-2</v>
      </c>
      <c r="AE85" s="9"/>
      <c r="AF85" s="9"/>
      <c r="AG85" s="9">
        <v>0.47799999999999998</v>
      </c>
      <c r="AH85" s="9">
        <v>0.52200000000000002</v>
      </c>
      <c r="AI85" s="9"/>
      <c r="AJ85" s="9"/>
      <c r="AK85" s="9">
        <v>0.999</v>
      </c>
      <c r="AL85" s="9">
        <v>0.999</v>
      </c>
      <c r="AM85" s="9">
        <v>3.0000000000000001E-3</v>
      </c>
      <c r="AN85" s="7"/>
      <c r="AO85" s="7"/>
      <c r="AP85" s="7"/>
    </row>
    <row r="86" spans="1:42" s="10" customFormat="1" ht="10.199999999999999" x14ac:dyDescent="0.2">
      <c r="A86" s="7" t="s">
        <v>9</v>
      </c>
      <c r="B86" s="7" t="s">
        <v>31</v>
      </c>
      <c r="C86" s="7">
        <v>2014</v>
      </c>
      <c r="D86" s="13">
        <v>8320.0030000000006</v>
      </c>
      <c r="E86" s="8">
        <v>0.100979</v>
      </c>
      <c r="F86" s="14">
        <v>31.35802</v>
      </c>
      <c r="G86" s="14">
        <v>20.825199999999999</v>
      </c>
      <c r="H86" s="14">
        <v>28.120450000000002</v>
      </c>
      <c r="I86" s="14">
        <v>24.439119999999999</v>
      </c>
      <c r="J86" s="14">
        <v>0</v>
      </c>
      <c r="K86" s="14">
        <v>0</v>
      </c>
      <c r="L86" s="14">
        <v>363.54246000000001</v>
      </c>
      <c r="M86" s="13">
        <v>3865.299</v>
      </c>
      <c r="N86" s="14">
        <v>46.5</v>
      </c>
      <c r="O86" s="14" t="s">
        <v>56</v>
      </c>
      <c r="P86" s="13">
        <v>153.51339999999999</v>
      </c>
      <c r="Q86" s="13">
        <v>203.74289999999999</v>
      </c>
      <c r="R86" s="14">
        <v>8.7719799999999992</v>
      </c>
      <c r="S86" s="8">
        <v>1.3466290000000001</v>
      </c>
      <c r="T86" s="15">
        <v>5.2310000000000002E-2</v>
      </c>
      <c r="U86" s="14">
        <v>60.999310000000001</v>
      </c>
      <c r="V86" s="13"/>
      <c r="W86" s="13"/>
      <c r="X86" s="9">
        <v>0.91</v>
      </c>
      <c r="Y86" s="9">
        <v>7.6999999999999999E-2</v>
      </c>
      <c r="Z86" s="9">
        <v>1.2999999999999999E-2</v>
      </c>
      <c r="AA86" s="9">
        <v>7.0000000000000001E-3</v>
      </c>
      <c r="AB86" s="9"/>
      <c r="AC86" s="9">
        <v>0.9</v>
      </c>
      <c r="AD86" s="9">
        <v>9.4E-2</v>
      </c>
      <c r="AE86" s="9"/>
      <c r="AF86" s="9"/>
      <c r="AG86" s="9">
        <v>0.51800000000000002</v>
      </c>
      <c r="AH86" s="9">
        <v>0.48099999999999998</v>
      </c>
      <c r="AI86" s="9"/>
      <c r="AJ86" s="9"/>
      <c r="AK86" s="9">
        <v>0.999</v>
      </c>
      <c r="AL86" s="9">
        <v>0.999</v>
      </c>
      <c r="AM86" s="9">
        <v>1E-3</v>
      </c>
      <c r="AN86" s="7"/>
      <c r="AO86" s="7"/>
      <c r="AP86" s="7"/>
    </row>
    <row r="87" spans="1:42" s="10" customFormat="1" ht="10.199999999999999" x14ac:dyDescent="0.2">
      <c r="A87" s="7" t="s">
        <v>9</v>
      </c>
      <c r="B87" s="7" t="s">
        <v>31</v>
      </c>
      <c r="C87" s="7">
        <v>2015</v>
      </c>
      <c r="D87" s="13">
        <v>8321.0030000000006</v>
      </c>
      <c r="E87" s="8">
        <v>0.10163800000000001</v>
      </c>
      <c r="F87" s="14">
        <v>32.281770000000002</v>
      </c>
      <c r="G87" s="14">
        <v>21.542660000000001</v>
      </c>
      <c r="H87" s="14">
        <v>28.763249999999999</v>
      </c>
      <c r="I87" s="14">
        <v>25.13993</v>
      </c>
      <c r="J87" s="14">
        <v>0</v>
      </c>
      <c r="K87" s="14">
        <v>0</v>
      </c>
      <c r="L87" s="14">
        <v>353.49382000000003</v>
      </c>
      <c r="M87" s="13">
        <v>3868.1689999999999</v>
      </c>
      <c r="N87" s="14">
        <v>46.4</v>
      </c>
      <c r="O87" s="14" t="s">
        <v>56</v>
      </c>
      <c r="P87" s="13">
        <v>153.31649999999999</v>
      </c>
      <c r="Q87" s="13">
        <v>202.48740000000001</v>
      </c>
      <c r="R87" s="14">
        <v>8.7612000000000005</v>
      </c>
      <c r="S87" s="8">
        <v>1.3388530000000001</v>
      </c>
      <c r="T87" s="15">
        <v>5.1927000000000001E-2</v>
      </c>
      <c r="U87" s="14">
        <v>62.887</v>
      </c>
      <c r="V87" s="13"/>
      <c r="W87" s="13"/>
      <c r="X87" s="9">
        <v>0.90500000000000003</v>
      </c>
      <c r="Y87" s="9">
        <v>8.1000000000000003E-2</v>
      </c>
      <c r="Z87" s="9">
        <v>1.4E-2</v>
      </c>
      <c r="AA87" s="9">
        <v>6.0000000000000001E-3</v>
      </c>
      <c r="AB87" s="9">
        <v>0</v>
      </c>
      <c r="AC87" s="9">
        <v>0.79400000000000004</v>
      </c>
      <c r="AD87" s="9">
        <v>0.20100000000000001</v>
      </c>
      <c r="AE87" s="9"/>
      <c r="AF87" s="9"/>
      <c r="AG87" s="9">
        <v>0.52800000000000002</v>
      </c>
      <c r="AH87" s="9">
        <v>0.47199999999999998</v>
      </c>
      <c r="AI87" s="9"/>
      <c r="AJ87" s="9"/>
      <c r="AK87" s="9">
        <v>1</v>
      </c>
      <c r="AL87" s="9">
        <v>1</v>
      </c>
      <c r="AM87" s="9">
        <v>3.0000000000000001E-3</v>
      </c>
      <c r="AN87" s="7"/>
      <c r="AO87" s="7"/>
      <c r="AP87" s="7"/>
    </row>
    <row r="88" spans="1:42" s="10" customFormat="1" ht="10.199999999999999" x14ac:dyDescent="0.2">
      <c r="A88" s="7" t="s">
        <v>9</v>
      </c>
      <c r="B88" s="7" t="s">
        <v>31</v>
      </c>
      <c r="C88" s="7">
        <v>2016</v>
      </c>
      <c r="D88" s="13">
        <v>8322.0030000000006</v>
      </c>
      <c r="E88" s="8">
        <v>0.114964</v>
      </c>
      <c r="F88" s="14">
        <v>33.77637</v>
      </c>
      <c r="G88" s="14">
        <v>22.622969999999999</v>
      </c>
      <c r="H88" s="14">
        <v>29.76286</v>
      </c>
      <c r="I88" s="14">
        <v>26.206399999999999</v>
      </c>
      <c r="J88" s="14">
        <v>0</v>
      </c>
      <c r="K88" s="14">
        <v>0</v>
      </c>
      <c r="L88" s="14">
        <v>338.19432</v>
      </c>
      <c r="M88" s="13">
        <v>3782.3589999999999</v>
      </c>
      <c r="N88" s="14">
        <v>46.1</v>
      </c>
      <c r="O88" s="14" t="s">
        <v>56</v>
      </c>
      <c r="P88" s="13">
        <v>142.0926</v>
      </c>
      <c r="Q88" s="13">
        <v>193.64340000000001</v>
      </c>
      <c r="R88" s="14">
        <v>8.8952600000000004</v>
      </c>
      <c r="S88" s="8">
        <v>1.3721490000000001</v>
      </c>
      <c r="T88" s="15">
        <v>5.0770000000000003E-2</v>
      </c>
      <c r="U88" s="14">
        <v>66.249459999999999</v>
      </c>
      <c r="V88" s="13"/>
      <c r="W88" s="13"/>
      <c r="X88" s="9">
        <v>0.85399999999999998</v>
      </c>
      <c r="Y88" s="9">
        <v>0.13400000000000001</v>
      </c>
      <c r="Z88" s="9">
        <v>1.2E-2</v>
      </c>
      <c r="AA88" s="9">
        <v>7.0000000000000001E-3</v>
      </c>
      <c r="AB88" s="9">
        <v>3.9E-2</v>
      </c>
      <c r="AC88" s="9">
        <v>0.68600000000000005</v>
      </c>
      <c r="AD88" s="9">
        <v>0.26800000000000002</v>
      </c>
      <c r="AE88" s="9"/>
      <c r="AF88" s="9"/>
      <c r="AG88" s="9">
        <v>0.49</v>
      </c>
      <c r="AH88" s="9">
        <v>0.5</v>
      </c>
      <c r="AI88" s="9"/>
      <c r="AJ88" s="9"/>
      <c r="AK88" s="9">
        <v>0.99099999999999999</v>
      </c>
      <c r="AL88" s="9">
        <v>0.99099999999999999</v>
      </c>
      <c r="AM88" s="9">
        <v>0</v>
      </c>
      <c r="AN88" s="7"/>
      <c r="AO88" s="7"/>
      <c r="AP88" s="7"/>
    </row>
    <row r="89" spans="1:42" s="10" customFormat="1" ht="10.199999999999999" x14ac:dyDescent="0.2">
      <c r="A89" s="7" t="s">
        <v>9</v>
      </c>
      <c r="B89" s="7" t="s">
        <v>31</v>
      </c>
      <c r="C89" s="7">
        <v>2017</v>
      </c>
      <c r="D89" s="13">
        <v>8323.0030000000006</v>
      </c>
      <c r="E89" s="8">
        <v>0.11530700000000001</v>
      </c>
      <c r="F89" s="14">
        <v>33.602760000000004</v>
      </c>
      <c r="G89" s="14">
        <v>22.388770000000001</v>
      </c>
      <c r="H89" s="14">
        <v>29.972999999999999</v>
      </c>
      <c r="I89" s="14">
        <v>26.162140000000001</v>
      </c>
      <c r="J89" s="14">
        <v>0</v>
      </c>
      <c r="K89" s="14">
        <v>0</v>
      </c>
      <c r="L89" s="14">
        <v>338.82558</v>
      </c>
      <c r="M89" s="13">
        <v>3855.4639999999999</v>
      </c>
      <c r="N89" s="14">
        <v>46.5</v>
      </c>
      <c r="O89" s="14" t="s">
        <v>56</v>
      </c>
      <c r="P89" s="13">
        <v>137.5959</v>
      </c>
      <c r="Q89" s="13">
        <v>198.0898</v>
      </c>
      <c r="R89" s="14">
        <v>8.8720300000000005</v>
      </c>
      <c r="S89" s="8">
        <v>1.452755</v>
      </c>
      <c r="T89" s="15">
        <v>5.0811000000000002E-2</v>
      </c>
      <c r="U89" s="14">
        <v>66.968050000000005</v>
      </c>
      <c r="V89" s="13"/>
      <c r="W89" s="13"/>
      <c r="X89" s="9">
        <v>0.878</v>
      </c>
      <c r="Y89" s="9">
        <v>0.10199999999999999</v>
      </c>
      <c r="Z89" s="9">
        <v>0.02</v>
      </c>
      <c r="AA89" s="9">
        <v>2E-3</v>
      </c>
      <c r="AB89" s="9">
        <v>0.04</v>
      </c>
      <c r="AC89" s="9">
        <v>0.79400000000000004</v>
      </c>
      <c r="AD89" s="9">
        <v>0.16400000000000001</v>
      </c>
      <c r="AE89" s="9"/>
      <c r="AF89" s="9"/>
      <c r="AG89" s="9">
        <v>0.57199999999999995</v>
      </c>
      <c r="AH89" s="9">
        <v>0.41899999999999998</v>
      </c>
      <c r="AI89" s="9"/>
      <c r="AJ89" s="9"/>
      <c r="AK89" s="9">
        <v>0.99099999999999999</v>
      </c>
      <c r="AL89" s="9">
        <v>0.99099999999999999</v>
      </c>
      <c r="AM89" s="9">
        <v>1E-3</v>
      </c>
      <c r="AN89" s="7"/>
      <c r="AO89" s="7"/>
      <c r="AP89" s="7"/>
    </row>
    <row r="90" spans="1:42" s="10" customFormat="1" ht="10.199999999999999" x14ac:dyDescent="0.2">
      <c r="A90" s="7" t="s">
        <v>9</v>
      </c>
      <c r="B90" s="7" t="s">
        <v>31</v>
      </c>
      <c r="C90" s="7">
        <v>2018</v>
      </c>
      <c r="D90" s="13">
        <v>8324.0030000000006</v>
      </c>
      <c r="E90" s="8">
        <v>9.6726000000000006E-2</v>
      </c>
      <c r="F90" s="14">
        <v>34.815150000000003</v>
      </c>
      <c r="G90" s="14">
        <v>23.310359999999999</v>
      </c>
      <c r="H90" s="14">
        <v>30.138629999999999</v>
      </c>
      <c r="I90" s="14">
        <v>26.76707</v>
      </c>
      <c r="J90" s="14">
        <v>0</v>
      </c>
      <c r="K90" s="14">
        <v>0</v>
      </c>
      <c r="L90" s="14">
        <v>331.39622000000003</v>
      </c>
      <c r="M90" s="13">
        <v>3778.2069999999999</v>
      </c>
      <c r="N90" s="14">
        <v>46</v>
      </c>
      <c r="O90" s="14" t="s">
        <v>56</v>
      </c>
      <c r="P90" s="13">
        <v>128.9282</v>
      </c>
      <c r="Q90" s="13">
        <v>190.34309999999999</v>
      </c>
      <c r="R90" s="14">
        <v>8.9682499999999994</v>
      </c>
      <c r="S90" s="8">
        <v>1.4990680000000001</v>
      </c>
      <c r="T90" s="15">
        <v>4.9843999999999999E-2</v>
      </c>
      <c r="U90" s="14">
        <v>68.06044</v>
      </c>
      <c r="V90" s="13"/>
      <c r="W90" s="13"/>
      <c r="X90" s="9">
        <v>0.90800000000000003</v>
      </c>
      <c r="Y90" s="9">
        <v>7.6999999999999999E-2</v>
      </c>
      <c r="Z90" s="9">
        <v>1.4999999999999999E-2</v>
      </c>
      <c r="AA90" s="9">
        <v>4.0000000000000001E-3</v>
      </c>
      <c r="AB90" s="9">
        <v>2.7E-2</v>
      </c>
      <c r="AC90" s="9">
        <v>0.79100000000000004</v>
      </c>
      <c r="AD90" s="9">
        <v>0.17799999999999999</v>
      </c>
      <c r="AE90" s="9"/>
      <c r="AF90" s="9"/>
      <c r="AG90" s="9">
        <v>0.55300000000000005</v>
      </c>
      <c r="AH90" s="9">
        <v>0.42499999999999999</v>
      </c>
      <c r="AI90" s="9"/>
      <c r="AJ90" s="9">
        <v>1.2E-2</v>
      </c>
      <c r="AK90" s="9">
        <v>0.99099999999999999</v>
      </c>
      <c r="AL90" s="9">
        <v>0.97799999999999998</v>
      </c>
      <c r="AM90" s="9">
        <v>4.0000000000000001E-3</v>
      </c>
      <c r="AN90" s="7"/>
      <c r="AO90" s="7"/>
      <c r="AP90" s="7"/>
    </row>
    <row r="91" spans="1:42" s="10" customFormat="1" ht="10.199999999999999" x14ac:dyDescent="0.2">
      <c r="A91" s="7" t="s">
        <v>9</v>
      </c>
      <c r="B91" s="7" t="s">
        <v>10</v>
      </c>
      <c r="C91" s="7">
        <v>1975</v>
      </c>
      <c r="D91" s="13">
        <v>8325.0030000000006</v>
      </c>
      <c r="E91" s="8">
        <v>0.80664599999999997</v>
      </c>
      <c r="F91" s="14">
        <v>15.79036</v>
      </c>
      <c r="G91" s="14">
        <v>12.31413</v>
      </c>
      <c r="H91" s="14">
        <v>15.17266</v>
      </c>
      <c r="I91" s="14">
        <v>13.454829999999999</v>
      </c>
      <c r="J91" s="14">
        <v>670.06390999999996</v>
      </c>
      <c r="K91" s="14">
        <v>541.85495000000003</v>
      </c>
      <c r="L91" s="14">
        <v>660.63739999999996</v>
      </c>
      <c r="M91" s="13">
        <v>4057.4940000000001</v>
      </c>
      <c r="N91" s="14" t="s">
        <v>56</v>
      </c>
      <c r="O91" s="14" t="s">
        <v>56</v>
      </c>
      <c r="P91" s="13">
        <v>288.28980000000001</v>
      </c>
      <c r="Q91" s="13">
        <v>136.19640000000001</v>
      </c>
      <c r="R91" s="14" t="s">
        <v>56</v>
      </c>
      <c r="S91" s="8">
        <v>0.51479600000000003</v>
      </c>
      <c r="T91" s="15">
        <v>3.3121999999999999E-2</v>
      </c>
      <c r="U91" s="14">
        <v>32.329430000000002</v>
      </c>
      <c r="V91" s="13"/>
      <c r="W91" s="13"/>
      <c r="X91" s="9">
        <v>6.5000000000000002E-2</v>
      </c>
      <c r="Y91" s="9"/>
      <c r="Z91" s="9">
        <v>0.93500000000000005</v>
      </c>
      <c r="AA91" s="9">
        <v>0.19700000000000001</v>
      </c>
      <c r="AB91" s="9">
        <v>0.8</v>
      </c>
      <c r="AC91" s="9">
        <v>3.0000000000000001E-3</v>
      </c>
      <c r="AD91" s="9"/>
      <c r="AE91" s="9"/>
      <c r="AF91" s="9">
        <v>0.94599999999999995</v>
      </c>
      <c r="AG91" s="9"/>
      <c r="AH91" s="9">
        <v>5.0999999999999997E-2</v>
      </c>
      <c r="AI91" s="9"/>
      <c r="AJ91" s="9">
        <v>2E-3</v>
      </c>
      <c r="AK91" s="9"/>
      <c r="AL91" s="9"/>
      <c r="AM91" s="9"/>
      <c r="AN91" s="7"/>
      <c r="AO91" s="7"/>
      <c r="AP91" s="7"/>
    </row>
    <row r="92" spans="1:42" s="10" customFormat="1" ht="10.199999999999999" x14ac:dyDescent="0.2">
      <c r="A92" s="7" t="s">
        <v>9</v>
      </c>
      <c r="B92" s="7" t="s">
        <v>10</v>
      </c>
      <c r="C92" s="7">
        <v>1976</v>
      </c>
      <c r="D92" s="13">
        <v>8326.0030000000006</v>
      </c>
      <c r="E92" s="8">
        <v>0.78916399999999998</v>
      </c>
      <c r="F92" s="14">
        <v>17.450700000000001</v>
      </c>
      <c r="G92" s="14">
        <v>13.696429999999999</v>
      </c>
      <c r="H92" s="14">
        <v>16.58558</v>
      </c>
      <c r="I92" s="14">
        <v>14.86139</v>
      </c>
      <c r="J92" s="14">
        <v>610.13319999999999</v>
      </c>
      <c r="K92" s="14">
        <v>502.20037000000002</v>
      </c>
      <c r="L92" s="14">
        <v>598.14121999999998</v>
      </c>
      <c r="M92" s="13">
        <v>4058.8589999999999</v>
      </c>
      <c r="N92" s="14" t="s">
        <v>56</v>
      </c>
      <c r="O92" s="14" t="s">
        <v>56</v>
      </c>
      <c r="P92" s="13">
        <v>286.50970000000001</v>
      </c>
      <c r="Q92" s="13">
        <v>133.55879999999999</v>
      </c>
      <c r="R92" s="14" t="s">
        <v>56</v>
      </c>
      <c r="S92" s="8">
        <v>0.50230399999999997</v>
      </c>
      <c r="T92" s="15">
        <v>3.2446999999999997E-2</v>
      </c>
      <c r="U92" s="14">
        <v>35.487139999999997</v>
      </c>
      <c r="V92" s="13"/>
      <c r="W92" s="13"/>
      <c r="X92" s="9">
        <v>5.8000000000000003E-2</v>
      </c>
      <c r="Y92" s="9"/>
      <c r="Z92" s="9">
        <v>0.94199999999999995</v>
      </c>
      <c r="AA92" s="9">
        <v>0.17199999999999999</v>
      </c>
      <c r="AB92" s="9">
        <v>0.82799999999999996</v>
      </c>
      <c r="AC92" s="9"/>
      <c r="AD92" s="9"/>
      <c r="AE92" s="9"/>
      <c r="AF92" s="9">
        <v>0.96599999999999997</v>
      </c>
      <c r="AG92" s="9"/>
      <c r="AH92" s="9">
        <v>3.2000000000000001E-2</v>
      </c>
      <c r="AI92" s="9"/>
      <c r="AJ92" s="9">
        <v>3.0000000000000001E-3</v>
      </c>
      <c r="AK92" s="9"/>
      <c r="AL92" s="9"/>
      <c r="AM92" s="9"/>
      <c r="AN92" s="7"/>
      <c r="AO92" s="7"/>
      <c r="AP92" s="7"/>
    </row>
    <row r="93" spans="1:42" s="10" customFormat="1" ht="10.199999999999999" x14ac:dyDescent="0.2">
      <c r="A93" s="7" t="s">
        <v>9</v>
      </c>
      <c r="B93" s="7" t="s">
        <v>10</v>
      </c>
      <c r="C93" s="7">
        <v>1977</v>
      </c>
      <c r="D93" s="13">
        <v>8327.0030000000006</v>
      </c>
      <c r="E93" s="8">
        <v>0.80141899999999999</v>
      </c>
      <c r="F93" s="14">
        <v>18.303999999999998</v>
      </c>
      <c r="G93" s="14">
        <v>14.38805</v>
      </c>
      <c r="H93" s="14">
        <v>17.3508</v>
      </c>
      <c r="I93" s="14">
        <v>15.585660000000001</v>
      </c>
      <c r="J93" s="14">
        <v>577.04683999999997</v>
      </c>
      <c r="K93" s="14">
        <v>479.06308999999999</v>
      </c>
      <c r="L93" s="14">
        <v>570.43304000000001</v>
      </c>
      <c r="M93" s="13">
        <v>3943.6129999999998</v>
      </c>
      <c r="N93" s="14" t="s">
        <v>56</v>
      </c>
      <c r="O93" s="14" t="s">
        <v>56</v>
      </c>
      <c r="P93" s="13">
        <v>279.10820000000001</v>
      </c>
      <c r="Q93" s="13">
        <v>133.17359999999999</v>
      </c>
      <c r="R93" s="14" t="s">
        <v>56</v>
      </c>
      <c r="S93" s="8">
        <v>0.51633600000000002</v>
      </c>
      <c r="T93" s="15">
        <v>3.3479000000000002E-2</v>
      </c>
      <c r="U93" s="14">
        <v>36.368479999999998</v>
      </c>
      <c r="V93" s="13"/>
      <c r="W93" s="13"/>
      <c r="X93" s="9">
        <v>6.8000000000000005E-2</v>
      </c>
      <c r="Y93" s="9"/>
      <c r="Z93" s="9">
        <v>0.93200000000000005</v>
      </c>
      <c r="AA93" s="9">
        <v>0.16900000000000001</v>
      </c>
      <c r="AB93" s="9">
        <v>0.83099999999999996</v>
      </c>
      <c r="AC93" s="9"/>
      <c r="AD93" s="9"/>
      <c r="AE93" s="9"/>
      <c r="AF93" s="9">
        <v>0.95299999999999996</v>
      </c>
      <c r="AG93" s="9"/>
      <c r="AH93" s="9">
        <v>4.2000000000000003E-2</v>
      </c>
      <c r="AI93" s="9"/>
      <c r="AJ93" s="9">
        <v>5.0000000000000001E-3</v>
      </c>
      <c r="AK93" s="9"/>
      <c r="AL93" s="9"/>
      <c r="AM93" s="9"/>
      <c r="AN93" s="7"/>
      <c r="AO93" s="7"/>
      <c r="AP93" s="7"/>
    </row>
    <row r="94" spans="1:42" s="10" customFormat="1" ht="10.199999999999999" x14ac:dyDescent="0.2">
      <c r="A94" s="7" t="s">
        <v>9</v>
      </c>
      <c r="B94" s="7" t="s">
        <v>10</v>
      </c>
      <c r="C94" s="7">
        <v>1978</v>
      </c>
      <c r="D94" s="13">
        <v>8328.0030000000006</v>
      </c>
      <c r="E94" s="8">
        <v>0.77458099999999996</v>
      </c>
      <c r="F94" s="14">
        <v>19.878229999999999</v>
      </c>
      <c r="G94" s="14">
        <v>15.508599999999999</v>
      </c>
      <c r="H94" s="14">
        <v>19.087150000000001</v>
      </c>
      <c r="I94" s="14">
        <v>16.9376</v>
      </c>
      <c r="J94" s="14">
        <v>537</v>
      </c>
      <c r="K94" s="14">
        <v>441.02404000000001</v>
      </c>
      <c r="L94" s="14">
        <v>525.16335000000004</v>
      </c>
      <c r="M94" s="13">
        <v>3588.1109999999999</v>
      </c>
      <c r="N94" s="14" t="s">
        <v>56</v>
      </c>
      <c r="O94" s="14" t="s">
        <v>56</v>
      </c>
      <c r="P94" s="13">
        <v>251.40430000000001</v>
      </c>
      <c r="Q94" s="13">
        <v>124.1651</v>
      </c>
      <c r="R94" s="14">
        <v>13.698499999999999</v>
      </c>
      <c r="S94" s="8">
        <v>0.53802000000000005</v>
      </c>
      <c r="T94" s="15">
        <v>3.4190999999999999E-2</v>
      </c>
      <c r="U94" s="14">
        <v>35.883870000000002</v>
      </c>
      <c r="V94" s="13"/>
      <c r="W94" s="13"/>
      <c r="X94" s="9">
        <v>9.6000000000000002E-2</v>
      </c>
      <c r="Y94" s="9"/>
      <c r="Z94" s="9">
        <v>0.90400000000000003</v>
      </c>
      <c r="AA94" s="9">
        <v>0.19900000000000001</v>
      </c>
      <c r="AB94" s="9">
        <v>0.73</v>
      </c>
      <c r="AC94" s="9">
        <v>7.0999999999999994E-2</v>
      </c>
      <c r="AD94" s="9"/>
      <c r="AE94" s="9"/>
      <c r="AF94" s="9">
        <v>0.94</v>
      </c>
      <c r="AG94" s="9"/>
      <c r="AH94" s="9">
        <v>5.0999999999999997E-2</v>
      </c>
      <c r="AI94" s="9"/>
      <c r="AJ94" s="9">
        <v>8.9999999999999993E-3</v>
      </c>
      <c r="AK94" s="9"/>
      <c r="AL94" s="9"/>
      <c r="AM94" s="9"/>
      <c r="AN94" s="7"/>
      <c r="AO94" s="7"/>
      <c r="AP94" s="7"/>
    </row>
    <row r="95" spans="1:42" s="10" customFormat="1" ht="10.199999999999999" x14ac:dyDescent="0.2">
      <c r="A95" s="7" t="s">
        <v>9</v>
      </c>
      <c r="B95" s="7" t="s">
        <v>10</v>
      </c>
      <c r="C95" s="7">
        <v>1979</v>
      </c>
      <c r="D95" s="13">
        <v>8329.0030000000006</v>
      </c>
      <c r="E95" s="8">
        <v>0.77870399999999995</v>
      </c>
      <c r="F95" s="14">
        <v>20.248390000000001</v>
      </c>
      <c r="G95" s="14">
        <v>15.92465</v>
      </c>
      <c r="H95" s="14">
        <v>19.17632</v>
      </c>
      <c r="I95" s="14">
        <v>17.240159999999999</v>
      </c>
      <c r="J95" s="14">
        <v>531.95140000000004</v>
      </c>
      <c r="K95" s="14">
        <v>442.90271999999999</v>
      </c>
      <c r="L95" s="14">
        <v>516.66826000000003</v>
      </c>
      <c r="M95" s="13">
        <v>3484.556</v>
      </c>
      <c r="N95" s="14" t="s">
        <v>56</v>
      </c>
      <c r="O95" s="14" t="s">
        <v>56</v>
      </c>
      <c r="P95" s="13">
        <v>238.32859999999999</v>
      </c>
      <c r="Q95" s="13">
        <v>119.43340000000001</v>
      </c>
      <c r="R95" s="14">
        <v>14.51627</v>
      </c>
      <c r="S95" s="8">
        <v>0.54472100000000001</v>
      </c>
      <c r="T95" s="15">
        <v>3.3842999999999998E-2</v>
      </c>
      <c r="U95" s="14">
        <v>35.427280000000003</v>
      </c>
      <c r="V95" s="13"/>
      <c r="W95" s="13"/>
      <c r="X95" s="9">
        <v>0.11899999999999999</v>
      </c>
      <c r="Y95" s="9">
        <v>3.0000000000000001E-3</v>
      </c>
      <c r="Z95" s="9">
        <v>0.878</v>
      </c>
      <c r="AA95" s="9">
        <v>0.21099999999999999</v>
      </c>
      <c r="AB95" s="9">
        <v>0.69599999999999995</v>
      </c>
      <c r="AC95" s="9">
        <v>8.7999999999999995E-2</v>
      </c>
      <c r="AD95" s="9"/>
      <c r="AE95" s="9">
        <v>5.0000000000000001E-3</v>
      </c>
      <c r="AF95" s="9">
        <v>0.93200000000000005</v>
      </c>
      <c r="AG95" s="9"/>
      <c r="AH95" s="9">
        <v>4.7E-2</v>
      </c>
      <c r="AI95" s="9"/>
      <c r="AJ95" s="9">
        <v>2.1000000000000001E-2</v>
      </c>
      <c r="AK95" s="9"/>
      <c r="AL95" s="9"/>
      <c r="AM95" s="9"/>
      <c r="AN95" s="7"/>
      <c r="AO95" s="7"/>
      <c r="AP95" s="7"/>
    </row>
    <row r="96" spans="1:42" s="10" customFormat="1" ht="10.199999999999999" x14ac:dyDescent="0.2">
      <c r="A96" s="7" t="s">
        <v>9</v>
      </c>
      <c r="B96" s="7" t="s">
        <v>10</v>
      </c>
      <c r="C96" s="7">
        <v>1980</v>
      </c>
      <c r="D96" s="13">
        <v>8330.0030000000006</v>
      </c>
      <c r="E96" s="8">
        <v>0.83525499999999997</v>
      </c>
      <c r="F96" s="14">
        <v>23.482679999999998</v>
      </c>
      <c r="G96" s="14">
        <v>18.297820000000002</v>
      </c>
      <c r="H96" s="14">
        <v>22.599139999999998</v>
      </c>
      <c r="I96" s="14">
        <v>20.011810000000001</v>
      </c>
      <c r="J96" s="14">
        <v>466.79442999999998</v>
      </c>
      <c r="K96" s="14">
        <v>380.38294000000002</v>
      </c>
      <c r="L96" s="14">
        <v>446.32303000000002</v>
      </c>
      <c r="M96" s="13">
        <v>3101.498</v>
      </c>
      <c r="N96" s="14" t="s">
        <v>56</v>
      </c>
      <c r="O96" s="14" t="s">
        <v>56</v>
      </c>
      <c r="P96" s="13">
        <v>187.8023</v>
      </c>
      <c r="Q96" s="13">
        <v>100.4593</v>
      </c>
      <c r="R96" s="14">
        <v>15.54738</v>
      </c>
      <c r="S96" s="8">
        <v>0.58312600000000003</v>
      </c>
      <c r="T96" s="15">
        <v>3.2169000000000003E-2</v>
      </c>
      <c r="U96" s="14">
        <v>36.631860000000003</v>
      </c>
      <c r="V96" s="13"/>
      <c r="W96" s="13"/>
      <c r="X96" s="9">
        <v>0.29699999999999999</v>
      </c>
      <c r="Y96" s="9">
        <v>8.9999999999999993E-3</v>
      </c>
      <c r="Z96" s="9">
        <v>0.69399999999999995</v>
      </c>
      <c r="AA96" s="9">
        <v>0.309</v>
      </c>
      <c r="AB96" s="9">
        <v>0.51600000000000001</v>
      </c>
      <c r="AC96" s="9">
        <v>0.16800000000000001</v>
      </c>
      <c r="AD96" s="9"/>
      <c r="AE96" s="9">
        <v>6.0000000000000001E-3</v>
      </c>
      <c r="AF96" s="9">
        <v>0.88700000000000001</v>
      </c>
      <c r="AG96" s="9"/>
      <c r="AH96" s="9">
        <v>6.2E-2</v>
      </c>
      <c r="AI96" s="9">
        <v>7.0000000000000001E-3</v>
      </c>
      <c r="AJ96" s="9">
        <v>4.3999999999999997E-2</v>
      </c>
      <c r="AK96" s="9"/>
      <c r="AL96" s="9"/>
      <c r="AM96" s="9"/>
      <c r="AN96" s="7"/>
      <c r="AO96" s="7"/>
      <c r="AP96" s="7"/>
    </row>
    <row r="97" spans="1:42" s="10" customFormat="1" ht="10.199999999999999" x14ac:dyDescent="0.2">
      <c r="A97" s="7" t="s">
        <v>9</v>
      </c>
      <c r="B97" s="7" t="s">
        <v>10</v>
      </c>
      <c r="C97" s="7">
        <v>1981</v>
      </c>
      <c r="D97" s="13">
        <v>8331.0030000000006</v>
      </c>
      <c r="E97" s="8">
        <v>0.82750500000000005</v>
      </c>
      <c r="F97" s="14">
        <v>25.12687</v>
      </c>
      <c r="G97" s="14">
        <v>19.549900000000001</v>
      </c>
      <c r="H97" s="14">
        <v>24.244700000000002</v>
      </c>
      <c r="I97" s="14">
        <v>21.416070000000001</v>
      </c>
      <c r="J97" s="14">
        <v>436.78679</v>
      </c>
      <c r="K97" s="14">
        <v>354.88440000000003</v>
      </c>
      <c r="L97" s="14">
        <v>417.98579999999998</v>
      </c>
      <c r="M97" s="13">
        <v>3075.8879999999999</v>
      </c>
      <c r="N97" s="14" t="s">
        <v>56</v>
      </c>
      <c r="O97" s="14" t="s">
        <v>56</v>
      </c>
      <c r="P97" s="13">
        <v>181.9314</v>
      </c>
      <c r="Q97" s="13">
        <v>98.709199999999996</v>
      </c>
      <c r="R97" s="14">
        <v>15.556620000000001</v>
      </c>
      <c r="S97" s="8">
        <v>0.59437200000000001</v>
      </c>
      <c r="T97" s="15">
        <v>3.1988000000000003E-2</v>
      </c>
      <c r="U97" s="14">
        <v>38.881019999999999</v>
      </c>
      <c r="V97" s="13"/>
      <c r="W97" s="13"/>
      <c r="X97" s="9">
        <v>0.37</v>
      </c>
      <c r="Y97" s="9">
        <v>7.0000000000000001E-3</v>
      </c>
      <c r="Z97" s="9">
        <v>0.622</v>
      </c>
      <c r="AA97" s="9">
        <v>0.29899999999999999</v>
      </c>
      <c r="AB97" s="9">
        <v>0.36199999999999999</v>
      </c>
      <c r="AC97" s="9">
        <v>0.33300000000000002</v>
      </c>
      <c r="AD97" s="9"/>
      <c r="AE97" s="9">
        <v>6.0000000000000001E-3</v>
      </c>
      <c r="AF97" s="9">
        <v>0.85299999999999998</v>
      </c>
      <c r="AG97" s="9"/>
      <c r="AH97" s="9">
        <v>6.0999999999999999E-2</v>
      </c>
      <c r="AI97" s="9">
        <v>2.5999999999999999E-2</v>
      </c>
      <c r="AJ97" s="9">
        <v>5.8999999999999997E-2</v>
      </c>
      <c r="AK97" s="9"/>
      <c r="AL97" s="9"/>
      <c r="AM97" s="9"/>
      <c r="AN97" s="7"/>
      <c r="AO97" s="7"/>
      <c r="AP97" s="7"/>
    </row>
    <row r="98" spans="1:42" s="10" customFormat="1" ht="10.199999999999999" x14ac:dyDescent="0.2">
      <c r="A98" s="7" t="s">
        <v>9</v>
      </c>
      <c r="B98" s="7" t="s">
        <v>10</v>
      </c>
      <c r="C98" s="7">
        <v>1982</v>
      </c>
      <c r="D98" s="13">
        <v>8332.0030000000006</v>
      </c>
      <c r="E98" s="8">
        <v>0.80468700000000004</v>
      </c>
      <c r="F98" s="14">
        <v>26.03471</v>
      </c>
      <c r="G98" s="14">
        <v>20.07855</v>
      </c>
      <c r="H98" s="14">
        <v>25.513629999999999</v>
      </c>
      <c r="I98" s="14">
        <v>22.2074</v>
      </c>
      <c r="J98" s="14">
        <v>423.55986999999999</v>
      </c>
      <c r="K98" s="14">
        <v>336.60683999999998</v>
      </c>
      <c r="L98" s="14">
        <v>402.49486999999999</v>
      </c>
      <c r="M98" s="13">
        <v>3053.3870000000002</v>
      </c>
      <c r="N98" s="14" t="s">
        <v>56</v>
      </c>
      <c r="O98" s="14" t="s">
        <v>56</v>
      </c>
      <c r="P98" s="13">
        <v>174.9067</v>
      </c>
      <c r="Q98" s="13">
        <v>98.716499999999996</v>
      </c>
      <c r="R98" s="14">
        <v>16.630019999999998</v>
      </c>
      <c r="S98" s="8">
        <v>0.60931800000000003</v>
      </c>
      <c r="T98" s="15">
        <v>3.2048E-2</v>
      </c>
      <c r="U98" s="14">
        <v>40.079720000000002</v>
      </c>
      <c r="V98" s="13"/>
      <c r="W98" s="13"/>
      <c r="X98" s="9">
        <v>0.45600000000000002</v>
      </c>
      <c r="Y98" s="9">
        <v>8.0000000000000002E-3</v>
      </c>
      <c r="Z98" s="9">
        <v>0.53600000000000003</v>
      </c>
      <c r="AA98" s="9">
        <v>0.29199999999999998</v>
      </c>
      <c r="AB98" s="9">
        <v>0.191</v>
      </c>
      <c r="AC98" s="9">
        <v>0.51300000000000001</v>
      </c>
      <c r="AD98" s="9"/>
      <c r="AE98" s="9">
        <v>5.0000000000000001E-3</v>
      </c>
      <c r="AF98" s="9">
        <v>0.78400000000000003</v>
      </c>
      <c r="AG98" s="9"/>
      <c r="AH98" s="9">
        <v>7.1999999999999995E-2</v>
      </c>
      <c r="AI98" s="9">
        <v>9.8000000000000004E-2</v>
      </c>
      <c r="AJ98" s="9">
        <v>4.7E-2</v>
      </c>
      <c r="AK98" s="9"/>
      <c r="AL98" s="9"/>
      <c r="AM98" s="9"/>
      <c r="AN98" s="7"/>
      <c r="AO98" s="7"/>
      <c r="AP98" s="7"/>
    </row>
    <row r="99" spans="1:42" s="10" customFormat="1" ht="10.199999999999999" x14ac:dyDescent="0.2">
      <c r="A99" s="7" t="s">
        <v>9</v>
      </c>
      <c r="B99" s="7" t="s">
        <v>10</v>
      </c>
      <c r="C99" s="7">
        <v>1983</v>
      </c>
      <c r="D99" s="13">
        <v>8333.0030000000006</v>
      </c>
      <c r="E99" s="8">
        <v>0.77997000000000005</v>
      </c>
      <c r="F99" s="14">
        <v>25.886399999999998</v>
      </c>
      <c r="G99" s="14">
        <v>19.925180000000001</v>
      </c>
      <c r="H99" s="14">
        <v>25.457650000000001</v>
      </c>
      <c r="I99" s="14">
        <v>22.084959999999999</v>
      </c>
      <c r="J99" s="14">
        <v>422.06457</v>
      </c>
      <c r="K99" s="14">
        <v>335.46093000000002</v>
      </c>
      <c r="L99" s="14">
        <v>403.41590000000002</v>
      </c>
      <c r="M99" s="13">
        <v>3112.0120000000002</v>
      </c>
      <c r="N99" s="14" t="s">
        <v>56</v>
      </c>
      <c r="O99" s="14" t="s">
        <v>56</v>
      </c>
      <c r="P99" s="13">
        <v>181.9034</v>
      </c>
      <c r="Q99" s="13">
        <v>103.8189</v>
      </c>
      <c r="R99" s="14">
        <v>14.83221</v>
      </c>
      <c r="S99" s="8">
        <v>0.61525200000000002</v>
      </c>
      <c r="T99" s="15">
        <v>3.3030999999999998E-2</v>
      </c>
      <c r="U99" s="14">
        <v>40.653399999999998</v>
      </c>
      <c r="V99" s="13"/>
      <c r="W99" s="13"/>
      <c r="X99" s="9">
        <v>0.47099999999999997</v>
      </c>
      <c r="Y99" s="9">
        <v>3.1E-2</v>
      </c>
      <c r="Z99" s="9">
        <v>0.499</v>
      </c>
      <c r="AA99" s="9">
        <v>0.26</v>
      </c>
      <c r="AB99" s="9">
        <v>0.16800000000000001</v>
      </c>
      <c r="AC99" s="9">
        <v>0.56699999999999995</v>
      </c>
      <c r="AD99" s="9"/>
      <c r="AE99" s="9">
        <v>5.0000000000000001E-3</v>
      </c>
      <c r="AF99" s="9">
        <v>0.69699999999999995</v>
      </c>
      <c r="AG99" s="9"/>
      <c r="AH99" s="9">
        <v>9.4E-2</v>
      </c>
      <c r="AI99" s="9">
        <v>0.188</v>
      </c>
      <c r="AJ99" s="9">
        <v>2.1000000000000001E-2</v>
      </c>
      <c r="AK99" s="9"/>
      <c r="AL99" s="9"/>
      <c r="AM99" s="9"/>
      <c r="AN99" s="7"/>
      <c r="AO99" s="7"/>
      <c r="AP99" s="7"/>
    </row>
    <row r="100" spans="1:42" s="10" customFormat="1" ht="10.199999999999999" x14ac:dyDescent="0.2">
      <c r="A100" s="7" t="s">
        <v>9</v>
      </c>
      <c r="B100" s="7" t="s">
        <v>10</v>
      </c>
      <c r="C100" s="7">
        <v>1984</v>
      </c>
      <c r="D100" s="13">
        <v>8334.0030000000006</v>
      </c>
      <c r="E100" s="8">
        <v>0.76537200000000005</v>
      </c>
      <c r="F100" s="14">
        <v>26.277049999999999</v>
      </c>
      <c r="G100" s="14">
        <v>20.184619999999999</v>
      </c>
      <c r="H100" s="14">
        <v>25.938800000000001</v>
      </c>
      <c r="I100" s="14">
        <v>22.423030000000001</v>
      </c>
      <c r="J100" s="14">
        <v>419.31123000000002</v>
      </c>
      <c r="K100" s="14">
        <v>330.74776000000003</v>
      </c>
      <c r="L100" s="14">
        <v>397.02956</v>
      </c>
      <c r="M100" s="13">
        <v>3100.5010000000002</v>
      </c>
      <c r="N100" s="14" t="s">
        <v>56</v>
      </c>
      <c r="O100" s="14" t="s">
        <v>56</v>
      </c>
      <c r="P100" s="13">
        <v>178.6686</v>
      </c>
      <c r="Q100" s="13">
        <v>105.77549999999999</v>
      </c>
      <c r="R100" s="14">
        <v>14.52885</v>
      </c>
      <c r="S100" s="8">
        <v>0.636822</v>
      </c>
      <c r="T100" s="15">
        <v>3.3843999999999999E-2</v>
      </c>
      <c r="U100" s="14">
        <v>41.108669999999996</v>
      </c>
      <c r="V100" s="13"/>
      <c r="W100" s="13"/>
      <c r="X100" s="9">
        <v>0.53500000000000003</v>
      </c>
      <c r="Y100" s="9">
        <v>0.01</v>
      </c>
      <c r="Z100" s="9">
        <v>0.45500000000000002</v>
      </c>
      <c r="AA100" s="9">
        <v>0.24099999999999999</v>
      </c>
      <c r="AB100" s="9">
        <v>0.17499999999999999</v>
      </c>
      <c r="AC100" s="9">
        <v>0.58299999999999996</v>
      </c>
      <c r="AD100" s="9"/>
      <c r="AE100" s="9">
        <v>0</v>
      </c>
      <c r="AF100" s="9">
        <v>0.59099999999999997</v>
      </c>
      <c r="AG100" s="9"/>
      <c r="AH100" s="9">
        <v>0.14899999999999999</v>
      </c>
      <c r="AI100" s="9">
        <v>0.24299999999999999</v>
      </c>
      <c r="AJ100" s="9">
        <v>1.7000000000000001E-2</v>
      </c>
      <c r="AK100" s="9"/>
      <c r="AL100" s="9"/>
      <c r="AM100" s="9"/>
      <c r="AN100" s="7"/>
      <c r="AO100" s="7"/>
      <c r="AP100" s="7"/>
    </row>
    <row r="101" spans="1:42" s="10" customFormat="1" ht="10.199999999999999" x14ac:dyDescent="0.2">
      <c r="A101" s="7" t="s">
        <v>9</v>
      </c>
      <c r="B101" s="7" t="s">
        <v>10</v>
      </c>
      <c r="C101" s="7">
        <v>1985</v>
      </c>
      <c r="D101" s="13">
        <v>8335.0030000000006</v>
      </c>
      <c r="E101" s="8">
        <v>0.75234900000000005</v>
      </c>
      <c r="F101" s="14">
        <v>26.932469999999999</v>
      </c>
      <c r="G101" s="14">
        <v>20.627960000000002</v>
      </c>
      <c r="H101" s="14">
        <v>26.72747</v>
      </c>
      <c r="I101" s="14">
        <v>22.988800000000001</v>
      </c>
      <c r="J101" s="14">
        <v>411.65062</v>
      </c>
      <c r="K101" s="14">
        <v>322.47523000000001</v>
      </c>
      <c r="L101" s="14">
        <v>386.97474</v>
      </c>
      <c r="M101" s="13">
        <v>3095.9749999999999</v>
      </c>
      <c r="N101" s="14" t="s">
        <v>56</v>
      </c>
      <c r="O101" s="14" t="s">
        <v>56</v>
      </c>
      <c r="P101" s="13">
        <v>176.79920000000001</v>
      </c>
      <c r="Q101" s="13">
        <v>110.73650000000001</v>
      </c>
      <c r="R101" s="14">
        <v>13.895289999999999</v>
      </c>
      <c r="S101" s="8">
        <v>0.67082699999999995</v>
      </c>
      <c r="T101" s="15">
        <v>3.5438999999999998E-2</v>
      </c>
      <c r="U101" s="14">
        <v>41.941000000000003</v>
      </c>
      <c r="V101" s="13"/>
      <c r="W101" s="13"/>
      <c r="X101" s="9">
        <v>0.61099999999999999</v>
      </c>
      <c r="Y101" s="9">
        <v>2.1000000000000001E-2</v>
      </c>
      <c r="Z101" s="9">
        <v>0.36799999999999999</v>
      </c>
      <c r="AA101" s="9">
        <v>0.22800000000000001</v>
      </c>
      <c r="AB101" s="9">
        <v>0.184</v>
      </c>
      <c r="AC101" s="9">
        <v>0.58899999999999997</v>
      </c>
      <c r="AD101" s="9"/>
      <c r="AE101" s="9"/>
      <c r="AF101" s="9">
        <v>0.46</v>
      </c>
      <c r="AG101" s="9"/>
      <c r="AH101" s="9">
        <v>0.21299999999999999</v>
      </c>
      <c r="AI101" s="9">
        <v>0.318</v>
      </c>
      <c r="AJ101" s="9">
        <v>8.9999999999999993E-3</v>
      </c>
      <c r="AK101" s="9"/>
      <c r="AL101" s="9"/>
      <c r="AM101" s="9"/>
      <c r="AN101" s="7"/>
      <c r="AO101" s="7"/>
      <c r="AP101" s="7"/>
    </row>
    <row r="102" spans="1:42" s="10" customFormat="1" ht="10.199999999999999" x14ac:dyDescent="0.2">
      <c r="A102" s="7" t="s">
        <v>9</v>
      </c>
      <c r="B102" s="7" t="s">
        <v>10</v>
      </c>
      <c r="C102" s="7">
        <v>1986</v>
      </c>
      <c r="D102" s="13">
        <v>8336.0030000000006</v>
      </c>
      <c r="E102" s="8">
        <v>0.72072599999999998</v>
      </c>
      <c r="F102" s="14">
        <v>27.852319999999999</v>
      </c>
      <c r="G102" s="14">
        <v>21.19061</v>
      </c>
      <c r="H102" s="14">
        <v>27.568629999999999</v>
      </c>
      <c r="I102" s="14">
        <v>23.691839999999999</v>
      </c>
      <c r="J102" s="14">
        <v>402.65118999999999</v>
      </c>
      <c r="K102" s="14">
        <v>314.18038000000001</v>
      </c>
      <c r="L102" s="14">
        <v>375.22687999999999</v>
      </c>
      <c r="M102" s="13">
        <v>3043.0230000000001</v>
      </c>
      <c r="N102" s="14" t="s">
        <v>56</v>
      </c>
      <c r="O102" s="14" t="s">
        <v>56</v>
      </c>
      <c r="P102" s="13">
        <v>167.32079999999999</v>
      </c>
      <c r="Q102" s="13">
        <v>110.9135</v>
      </c>
      <c r="R102" s="14">
        <v>13.24248</v>
      </c>
      <c r="S102" s="8">
        <v>0.70122600000000002</v>
      </c>
      <c r="T102" s="15">
        <v>3.5965999999999998E-2</v>
      </c>
      <c r="U102" s="14">
        <v>42.611539999999998</v>
      </c>
      <c r="V102" s="13"/>
      <c r="W102" s="13"/>
      <c r="X102" s="9">
        <v>0.70699999999999996</v>
      </c>
      <c r="Y102" s="9">
        <v>0.01</v>
      </c>
      <c r="Z102" s="9">
        <v>0.28199999999999997</v>
      </c>
      <c r="AA102" s="9">
        <v>0.247</v>
      </c>
      <c r="AB102" s="9">
        <v>0.17100000000000001</v>
      </c>
      <c r="AC102" s="9">
        <v>0.58099999999999996</v>
      </c>
      <c r="AD102" s="9"/>
      <c r="AE102" s="9"/>
      <c r="AF102" s="9">
        <v>0.34399999999999997</v>
      </c>
      <c r="AG102" s="9"/>
      <c r="AH102" s="9">
        <v>0.36499999999999999</v>
      </c>
      <c r="AI102" s="9">
        <v>0.28699999999999998</v>
      </c>
      <c r="AJ102" s="9">
        <v>3.0000000000000001E-3</v>
      </c>
      <c r="AK102" s="9">
        <v>4.7E-2</v>
      </c>
      <c r="AL102" s="9"/>
      <c r="AM102" s="9"/>
      <c r="AN102" s="7"/>
      <c r="AO102" s="7"/>
      <c r="AP102" s="7"/>
    </row>
    <row r="103" spans="1:42" s="10" customFormat="1" ht="10.199999999999999" x14ac:dyDescent="0.2">
      <c r="A103" s="7" t="s">
        <v>9</v>
      </c>
      <c r="B103" s="7" t="s">
        <v>10</v>
      </c>
      <c r="C103" s="7">
        <v>1987</v>
      </c>
      <c r="D103" s="13">
        <v>8337.0030000000006</v>
      </c>
      <c r="E103" s="8">
        <v>0.72827600000000003</v>
      </c>
      <c r="F103" s="14">
        <v>28.026620000000001</v>
      </c>
      <c r="G103" s="14">
        <v>21.171900000000001</v>
      </c>
      <c r="H103" s="14">
        <v>27.69136</v>
      </c>
      <c r="I103" s="14">
        <v>23.759720000000002</v>
      </c>
      <c r="J103" s="14">
        <v>404.03679</v>
      </c>
      <c r="K103" s="14">
        <v>313.75522000000001</v>
      </c>
      <c r="L103" s="14">
        <v>374.16179</v>
      </c>
      <c r="M103" s="13">
        <v>3034.9360000000001</v>
      </c>
      <c r="N103" s="14" t="s">
        <v>56</v>
      </c>
      <c r="O103" s="14" t="s">
        <v>56</v>
      </c>
      <c r="P103" s="13">
        <v>161.827</v>
      </c>
      <c r="Q103" s="13">
        <v>112.61060000000001</v>
      </c>
      <c r="R103" s="14">
        <v>13.338559999999999</v>
      </c>
      <c r="S103" s="8">
        <v>0.73208499999999999</v>
      </c>
      <c r="T103" s="15">
        <v>3.6548999999999998E-2</v>
      </c>
      <c r="U103" s="14">
        <v>42.741129999999998</v>
      </c>
      <c r="V103" s="13"/>
      <c r="W103" s="13"/>
      <c r="X103" s="9">
        <v>0.76400000000000001</v>
      </c>
      <c r="Y103" s="9">
        <v>1.0999999999999999E-2</v>
      </c>
      <c r="Z103" s="9">
        <v>0.22600000000000001</v>
      </c>
      <c r="AA103" s="9">
        <v>0.248</v>
      </c>
      <c r="AB103" s="9">
        <v>0.155</v>
      </c>
      <c r="AC103" s="9">
        <v>0.59699999999999998</v>
      </c>
      <c r="AD103" s="9"/>
      <c r="AE103" s="9"/>
      <c r="AF103" s="9">
        <v>0.26500000000000001</v>
      </c>
      <c r="AG103" s="9"/>
      <c r="AH103" s="9">
        <v>0.42399999999999999</v>
      </c>
      <c r="AI103" s="9">
        <v>0.308</v>
      </c>
      <c r="AJ103" s="9">
        <v>2E-3</v>
      </c>
      <c r="AK103" s="9">
        <v>0.14599999999999999</v>
      </c>
      <c r="AL103" s="9"/>
      <c r="AM103" s="9"/>
      <c r="AN103" s="7"/>
      <c r="AO103" s="7"/>
      <c r="AP103" s="7"/>
    </row>
    <row r="104" spans="1:42" s="10" customFormat="1" ht="10.199999999999999" x14ac:dyDescent="0.2">
      <c r="A104" s="7" t="s">
        <v>9</v>
      </c>
      <c r="B104" s="7" t="s">
        <v>10</v>
      </c>
      <c r="C104" s="7">
        <v>1988</v>
      </c>
      <c r="D104" s="13">
        <v>8338.0030000000006</v>
      </c>
      <c r="E104" s="8">
        <v>0.70905200000000002</v>
      </c>
      <c r="F104" s="14">
        <v>28.512360000000001</v>
      </c>
      <c r="G104" s="14">
        <v>21.381150000000002</v>
      </c>
      <c r="H104" s="14">
        <v>28.117429999999999</v>
      </c>
      <c r="I104" s="14">
        <v>24.0868</v>
      </c>
      <c r="J104" s="14">
        <v>399.97764999999998</v>
      </c>
      <c r="K104" s="14">
        <v>309.48890999999998</v>
      </c>
      <c r="L104" s="14">
        <v>368.95974999999999</v>
      </c>
      <c r="M104" s="13">
        <v>3051.0509999999999</v>
      </c>
      <c r="N104" s="14" t="s">
        <v>56</v>
      </c>
      <c r="O104" s="14" t="s">
        <v>56</v>
      </c>
      <c r="P104" s="13">
        <v>160.64840000000001</v>
      </c>
      <c r="Q104" s="13">
        <v>116.1658</v>
      </c>
      <c r="R104" s="14">
        <v>13.262420000000001</v>
      </c>
      <c r="S104" s="8">
        <v>0.75818300000000005</v>
      </c>
      <c r="T104" s="15">
        <v>3.7501E-2</v>
      </c>
      <c r="U104" s="14">
        <v>43.690069999999999</v>
      </c>
      <c r="V104" s="13"/>
      <c r="W104" s="13"/>
      <c r="X104" s="9">
        <v>0.80900000000000005</v>
      </c>
      <c r="Y104" s="9">
        <v>8.0000000000000002E-3</v>
      </c>
      <c r="Z104" s="9">
        <v>0.183</v>
      </c>
      <c r="AA104" s="9">
        <v>0.24299999999999999</v>
      </c>
      <c r="AB104" s="9">
        <v>9.5000000000000001E-2</v>
      </c>
      <c r="AC104" s="9">
        <v>0.66200000000000003</v>
      </c>
      <c r="AD104" s="9"/>
      <c r="AE104" s="9"/>
      <c r="AF104" s="9">
        <v>0.161</v>
      </c>
      <c r="AG104" s="9"/>
      <c r="AH104" s="9">
        <v>0.53700000000000003</v>
      </c>
      <c r="AI104" s="9">
        <v>0.30199999999999999</v>
      </c>
      <c r="AJ104" s="9">
        <v>0</v>
      </c>
      <c r="AK104" s="9">
        <v>0.19700000000000001</v>
      </c>
      <c r="AL104" s="9"/>
      <c r="AM104" s="9"/>
      <c r="AN104" s="7"/>
      <c r="AO104" s="7"/>
      <c r="AP104" s="7"/>
    </row>
    <row r="105" spans="1:42" s="10" customFormat="1" ht="10.199999999999999" x14ac:dyDescent="0.2">
      <c r="A105" s="7" t="s">
        <v>9</v>
      </c>
      <c r="B105" s="7" t="s">
        <v>10</v>
      </c>
      <c r="C105" s="7">
        <v>1989</v>
      </c>
      <c r="D105" s="13">
        <v>8339.0030000000006</v>
      </c>
      <c r="E105" s="8">
        <v>0.70060199999999995</v>
      </c>
      <c r="F105" s="14">
        <v>28.073519999999998</v>
      </c>
      <c r="G105" s="14">
        <v>20.846589999999999</v>
      </c>
      <c r="H105" s="14">
        <v>27.777439999999999</v>
      </c>
      <c r="I105" s="14">
        <v>23.649290000000001</v>
      </c>
      <c r="J105" s="14">
        <v>412.19817999999998</v>
      </c>
      <c r="K105" s="14">
        <v>314.15845999999999</v>
      </c>
      <c r="L105" s="14">
        <v>375.79709000000003</v>
      </c>
      <c r="M105" s="13">
        <v>3103.5039999999999</v>
      </c>
      <c r="N105" s="14" t="s">
        <v>56</v>
      </c>
      <c r="O105" s="14" t="s">
        <v>56</v>
      </c>
      <c r="P105" s="13">
        <v>163.30779999999999</v>
      </c>
      <c r="Q105" s="13">
        <v>121.2814</v>
      </c>
      <c r="R105" s="14">
        <v>12.45382</v>
      </c>
      <c r="S105" s="8">
        <v>0.78166000000000002</v>
      </c>
      <c r="T105" s="15">
        <v>3.8692999999999998E-2</v>
      </c>
      <c r="U105" s="14">
        <v>43.716790000000003</v>
      </c>
      <c r="V105" s="13"/>
      <c r="W105" s="13"/>
      <c r="X105" s="9">
        <v>0.81599999999999995</v>
      </c>
      <c r="Y105" s="9">
        <v>0.01</v>
      </c>
      <c r="Z105" s="9">
        <v>0.17399999999999999</v>
      </c>
      <c r="AA105" s="9">
        <v>0.21099999999999999</v>
      </c>
      <c r="AB105" s="9">
        <v>9.5000000000000001E-2</v>
      </c>
      <c r="AC105" s="9">
        <v>0.69299999999999995</v>
      </c>
      <c r="AD105" s="9">
        <v>1E-3</v>
      </c>
      <c r="AE105" s="9"/>
      <c r="AF105" s="9">
        <v>9.6000000000000002E-2</v>
      </c>
      <c r="AG105" s="9"/>
      <c r="AH105" s="9">
        <v>0.622</v>
      </c>
      <c r="AI105" s="9">
        <v>0.28100000000000003</v>
      </c>
      <c r="AJ105" s="9">
        <v>0</v>
      </c>
      <c r="AK105" s="9">
        <v>0.24099999999999999</v>
      </c>
      <c r="AL105" s="9"/>
      <c r="AM105" s="9"/>
      <c r="AN105" s="7"/>
      <c r="AO105" s="7"/>
      <c r="AP105" s="7"/>
    </row>
    <row r="106" spans="1:42" s="10" customFormat="1" ht="10.199999999999999" x14ac:dyDescent="0.2">
      <c r="A106" s="7" t="s">
        <v>9</v>
      </c>
      <c r="B106" s="7" t="s">
        <v>10</v>
      </c>
      <c r="C106" s="7">
        <v>1990</v>
      </c>
      <c r="D106" s="13">
        <v>8340.0030000000006</v>
      </c>
      <c r="E106" s="8">
        <v>0.703538</v>
      </c>
      <c r="F106" s="14">
        <v>27.73321</v>
      </c>
      <c r="G106" s="14">
        <v>20.43092</v>
      </c>
      <c r="H106" s="14">
        <v>27.4405</v>
      </c>
      <c r="I106" s="14">
        <v>23.29344</v>
      </c>
      <c r="J106" s="14">
        <v>421.99065000000002</v>
      </c>
      <c r="K106" s="14">
        <v>318.77435000000003</v>
      </c>
      <c r="L106" s="14">
        <v>381.54136999999997</v>
      </c>
      <c r="M106" s="13">
        <v>3178.4189999999999</v>
      </c>
      <c r="N106" s="14" t="s">
        <v>56</v>
      </c>
      <c r="O106" s="14" t="s">
        <v>56</v>
      </c>
      <c r="P106" s="13">
        <v>163.37280000000001</v>
      </c>
      <c r="Q106" s="13">
        <v>128.6336</v>
      </c>
      <c r="R106" s="14">
        <v>11.350910000000001</v>
      </c>
      <c r="S106" s="8">
        <v>0.82858100000000001</v>
      </c>
      <c r="T106" s="15">
        <v>4.0141999999999997E-2</v>
      </c>
      <c r="U106" s="14">
        <v>44.190510000000003</v>
      </c>
      <c r="V106" s="13"/>
      <c r="W106" s="13"/>
      <c r="X106" s="9">
        <v>0.84</v>
      </c>
      <c r="Y106" s="9">
        <v>0.01</v>
      </c>
      <c r="Z106" s="9">
        <v>0.15</v>
      </c>
      <c r="AA106" s="9">
        <v>0.19800000000000001</v>
      </c>
      <c r="AB106" s="9">
        <v>7.3999999999999996E-2</v>
      </c>
      <c r="AC106" s="9">
        <v>0.72799999999999998</v>
      </c>
      <c r="AD106" s="9">
        <v>0</v>
      </c>
      <c r="AE106" s="9"/>
      <c r="AF106" s="9">
        <v>1.4E-2</v>
      </c>
      <c r="AG106" s="9"/>
      <c r="AH106" s="9">
        <v>0.77400000000000002</v>
      </c>
      <c r="AI106" s="9">
        <v>0.21199999999999999</v>
      </c>
      <c r="AJ106" s="9">
        <v>0</v>
      </c>
      <c r="AK106" s="9">
        <v>0.32800000000000001</v>
      </c>
      <c r="AL106" s="9">
        <v>6.0000000000000001E-3</v>
      </c>
      <c r="AM106" s="9"/>
      <c r="AN106" s="7"/>
      <c r="AO106" s="7"/>
      <c r="AP106" s="7"/>
    </row>
    <row r="107" spans="1:42" s="10" customFormat="1" ht="10.199999999999999" x14ac:dyDescent="0.2">
      <c r="A107" s="7" t="s">
        <v>9</v>
      </c>
      <c r="B107" s="7" t="s">
        <v>10</v>
      </c>
      <c r="C107" s="7">
        <v>1991</v>
      </c>
      <c r="D107" s="13">
        <v>8341.0030000000006</v>
      </c>
      <c r="E107" s="8">
        <v>0.69575399999999998</v>
      </c>
      <c r="F107" s="14">
        <v>27.789259999999999</v>
      </c>
      <c r="G107" s="14">
        <v>20.354949999999999</v>
      </c>
      <c r="H107" s="14">
        <v>27.365210000000001</v>
      </c>
      <c r="I107" s="14">
        <v>23.257770000000001</v>
      </c>
      <c r="J107" s="14">
        <v>421.60449</v>
      </c>
      <c r="K107" s="14">
        <v>318.10897</v>
      </c>
      <c r="L107" s="14">
        <v>382.16421000000003</v>
      </c>
      <c r="M107" s="13">
        <v>3168.471</v>
      </c>
      <c r="N107" s="14" t="s">
        <v>56</v>
      </c>
      <c r="O107" s="14" t="s">
        <v>56</v>
      </c>
      <c r="P107" s="13">
        <v>163.9451</v>
      </c>
      <c r="Q107" s="13">
        <v>132.52869999999999</v>
      </c>
      <c r="R107" s="14">
        <v>11.29585</v>
      </c>
      <c r="S107" s="8">
        <v>0.84679199999999999</v>
      </c>
      <c r="T107" s="15">
        <v>4.1266999999999998E-2</v>
      </c>
      <c r="U107" s="14">
        <v>44.213079999999998</v>
      </c>
      <c r="V107" s="13"/>
      <c r="W107" s="13"/>
      <c r="X107" s="9">
        <v>0.81100000000000005</v>
      </c>
      <c r="Y107" s="9">
        <v>1.2999999999999999E-2</v>
      </c>
      <c r="Z107" s="9">
        <v>0.17499999999999999</v>
      </c>
      <c r="AA107" s="9">
        <v>0.20599999999999999</v>
      </c>
      <c r="AB107" s="9">
        <v>5.7000000000000002E-2</v>
      </c>
      <c r="AC107" s="9">
        <v>0.73699999999999999</v>
      </c>
      <c r="AD107" s="9">
        <v>0</v>
      </c>
      <c r="AE107" s="9"/>
      <c r="AF107" s="9">
        <v>1E-3</v>
      </c>
      <c r="AG107" s="9"/>
      <c r="AH107" s="9">
        <v>0.77200000000000002</v>
      </c>
      <c r="AI107" s="9">
        <v>0.22600000000000001</v>
      </c>
      <c r="AJ107" s="9">
        <v>1E-3</v>
      </c>
      <c r="AK107" s="9">
        <v>0.33200000000000002</v>
      </c>
      <c r="AL107" s="9">
        <v>2.4E-2</v>
      </c>
      <c r="AM107" s="9"/>
      <c r="AN107" s="7"/>
      <c r="AO107" s="7"/>
      <c r="AP107" s="7"/>
    </row>
    <row r="108" spans="1:42" s="10" customFormat="1" ht="10.199999999999999" x14ac:dyDescent="0.2">
      <c r="A108" s="7" t="s">
        <v>9</v>
      </c>
      <c r="B108" s="7" t="s">
        <v>10</v>
      </c>
      <c r="C108" s="7">
        <v>1992</v>
      </c>
      <c r="D108" s="13">
        <v>8342.0030000000006</v>
      </c>
      <c r="E108" s="8">
        <v>0.68601699999999999</v>
      </c>
      <c r="F108" s="14">
        <v>27.385649999999998</v>
      </c>
      <c r="G108" s="14">
        <v>19.819790000000001</v>
      </c>
      <c r="H108" s="14">
        <v>27.182939999999999</v>
      </c>
      <c r="I108" s="14">
        <v>22.87528</v>
      </c>
      <c r="J108" s="14">
        <v>432.77364</v>
      </c>
      <c r="K108" s="14">
        <v>320.17320999999998</v>
      </c>
      <c r="L108" s="14">
        <v>388.52677</v>
      </c>
      <c r="M108" s="13">
        <v>3253.6109999999999</v>
      </c>
      <c r="N108" s="14" t="s">
        <v>56</v>
      </c>
      <c r="O108" s="14" t="s">
        <v>56</v>
      </c>
      <c r="P108" s="13">
        <v>170.86670000000001</v>
      </c>
      <c r="Q108" s="13">
        <v>140.8622</v>
      </c>
      <c r="R108" s="14">
        <v>10.75051</v>
      </c>
      <c r="S108" s="8">
        <v>0.86416199999999999</v>
      </c>
      <c r="T108" s="15">
        <v>4.2729999999999997E-2</v>
      </c>
      <c r="U108" s="14">
        <v>44.733240000000002</v>
      </c>
      <c r="V108" s="13"/>
      <c r="W108" s="13"/>
      <c r="X108" s="9">
        <v>0.78400000000000003</v>
      </c>
      <c r="Y108" s="9">
        <v>1.0999999999999999E-2</v>
      </c>
      <c r="Z108" s="9">
        <v>0.20499999999999999</v>
      </c>
      <c r="AA108" s="9">
        <v>0.17599999999999999</v>
      </c>
      <c r="AB108" s="9">
        <v>0.06</v>
      </c>
      <c r="AC108" s="9">
        <v>0.76400000000000001</v>
      </c>
      <c r="AD108" s="9">
        <v>0</v>
      </c>
      <c r="AE108" s="9"/>
      <c r="AF108" s="9">
        <v>0</v>
      </c>
      <c r="AG108" s="9"/>
      <c r="AH108" s="9">
        <v>0.88900000000000001</v>
      </c>
      <c r="AI108" s="9">
        <v>0.11</v>
      </c>
      <c r="AJ108" s="9">
        <v>1E-3</v>
      </c>
      <c r="AK108" s="9">
        <v>0.34</v>
      </c>
      <c r="AL108" s="9">
        <v>4.3999999999999997E-2</v>
      </c>
      <c r="AM108" s="9"/>
      <c r="AN108" s="7"/>
      <c r="AO108" s="7"/>
      <c r="AP108" s="7"/>
    </row>
    <row r="109" spans="1:42" s="10" customFormat="1" ht="10.199999999999999" x14ac:dyDescent="0.2">
      <c r="A109" s="7" t="s">
        <v>9</v>
      </c>
      <c r="B109" s="7" t="s">
        <v>10</v>
      </c>
      <c r="C109" s="7">
        <v>1993</v>
      </c>
      <c r="D109" s="13">
        <v>8343.0030000000006</v>
      </c>
      <c r="E109" s="8">
        <v>0.67590700000000004</v>
      </c>
      <c r="F109" s="14">
        <v>27.638390000000001</v>
      </c>
      <c r="G109" s="14">
        <v>19.89986</v>
      </c>
      <c r="H109" s="14">
        <v>27.258880000000001</v>
      </c>
      <c r="I109" s="14">
        <v>22.999369999999999</v>
      </c>
      <c r="J109" s="14">
        <v>430.59025000000003</v>
      </c>
      <c r="K109" s="14">
        <v>318.37112999999999</v>
      </c>
      <c r="L109" s="14">
        <v>386.40192000000002</v>
      </c>
      <c r="M109" s="13">
        <v>3241.07</v>
      </c>
      <c r="N109" s="14" t="s">
        <v>56</v>
      </c>
      <c r="O109" s="14" t="s">
        <v>56</v>
      </c>
      <c r="P109" s="13">
        <v>170.1395</v>
      </c>
      <c r="Q109" s="13">
        <v>140.4357</v>
      </c>
      <c r="R109" s="14">
        <v>10.09254</v>
      </c>
      <c r="S109" s="8">
        <v>0.85940099999999997</v>
      </c>
      <c r="T109" s="15">
        <v>4.2729999999999997E-2</v>
      </c>
      <c r="U109" s="14">
        <v>45.05368</v>
      </c>
      <c r="V109" s="13"/>
      <c r="W109" s="13"/>
      <c r="X109" s="9">
        <v>0.80600000000000005</v>
      </c>
      <c r="Y109" s="9">
        <v>1.0999999999999999E-2</v>
      </c>
      <c r="Z109" s="9">
        <v>0.183</v>
      </c>
      <c r="AA109" s="9">
        <v>0.17499999999999999</v>
      </c>
      <c r="AB109" s="9">
        <v>4.9000000000000002E-2</v>
      </c>
      <c r="AC109" s="9">
        <v>0.77600000000000002</v>
      </c>
      <c r="AD109" s="9">
        <v>0</v>
      </c>
      <c r="AE109" s="9"/>
      <c r="AF109" s="9">
        <v>0</v>
      </c>
      <c r="AG109" s="9"/>
      <c r="AH109" s="9">
        <v>0.91500000000000004</v>
      </c>
      <c r="AI109" s="9">
        <v>8.5000000000000006E-2</v>
      </c>
      <c r="AJ109" s="9"/>
      <c r="AK109" s="9">
        <v>0.34799999999999998</v>
      </c>
      <c r="AL109" s="9">
        <v>4.4999999999999998E-2</v>
      </c>
      <c r="AM109" s="9"/>
      <c r="AN109" s="7"/>
      <c r="AO109" s="7"/>
      <c r="AP109" s="7"/>
    </row>
    <row r="110" spans="1:42" s="10" customFormat="1" ht="10.199999999999999" x14ac:dyDescent="0.2">
      <c r="A110" s="7" t="s">
        <v>9</v>
      </c>
      <c r="B110" s="7" t="s">
        <v>10</v>
      </c>
      <c r="C110" s="7">
        <v>1994</v>
      </c>
      <c r="D110" s="13">
        <v>8344.0030000000006</v>
      </c>
      <c r="E110" s="8">
        <v>0.61923499999999998</v>
      </c>
      <c r="F110" s="14">
        <v>27.74464</v>
      </c>
      <c r="G110" s="14">
        <v>19.814129999999999</v>
      </c>
      <c r="H110" s="14">
        <v>27.354759999999999</v>
      </c>
      <c r="I110" s="14">
        <v>23.019680000000001</v>
      </c>
      <c r="J110" s="14">
        <v>433.69420000000002</v>
      </c>
      <c r="K110" s="14">
        <v>318.07260000000002</v>
      </c>
      <c r="L110" s="14">
        <v>386.06547999999998</v>
      </c>
      <c r="M110" s="13">
        <v>3268.1060000000002</v>
      </c>
      <c r="N110" s="14" t="s">
        <v>56</v>
      </c>
      <c r="O110" s="14" t="s">
        <v>56</v>
      </c>
      <c r="P110" s="13">
        <v>169.28620000000001</v>
      </c>
      <c r="Q110" s="13">
        <v>143.58590000000001</v>
      </c>
      <c r="R110" s="14">
        <v>9.92544</v>
      </c>
      <c r="S110" s="8">
        <v>0.88015399999999999</v>
      </c>
      <c r="T110" s="15">
        <v>4.3237999999999999E-2</v>
      </c>
      <c r="U110" s="14">
        <v>45.534489999999998</v>
      </c>
      <c r="V110" s="13"/>
      <c r="W110" s="13"/>
      <c r="X110" s="9">
        <v>0.81299999999999994</v>
      </c>
      <c r="Y110" s="9">
        <v>4.0000000000000001E-3</v>
      </c>
      <c r="Z110" s="9">
        <v>0.183</v>
      </c>
      <c r="AA110" s="9">
        <v>0.16900000000000001</v>
      </c>
      <c r="AB110" s="9">
        <v>4.1000000000000002E-2</v>
      </c>
      <c r="AC110" s="9">
        <v>0.78900000000000003</v>
      </c>
      <c r="AD110" s="9"/>
      <c r="AE110" s="9"/>
      <c r="AF110" s="9"/>
      <c r="AG110" s="9"/>
      <c r="AH110" s="9">
        <v>0.94799999999999995</v>
      </c>
      <c r="AI110" s="9">
        <v>5.1999999999999998E-2</v>
      </c>
      <c r="AJ110" s="9">
        <v>0</v>
      </c>
      <c r="AK110" s="9">
        <v>0.39900000000000002</v>
      </c>
      <c r="AL110" s="9">
        <v>7.6999999999999999E-2</v>
      </c>
      <c r="AM110" s="9"/>
      <c r="AN110" s="7"/>
      <c r="AO110" s="7"/>
      <c r="AP110" s="7"/>
    </row>
    <row r="111" spans="1:42" s="10" customFormat="1" ht="10.199999999999999" x14ac:dyDescent="0.2">
      <c r="A111" s="7" t="s">
        <v>9</v>
      </c>
      <c r="B111" s="7" t="s">
        <v>10</v>
      </c>
      <c r="C111" s="7">
        <v>1995</v>
      </c>
      <c r="D111" s="13">
        <v>8345.0030000000006</v>
      </c>
      <c r="E111" s="8">
        <v>0.63493500000000003</v>
      </c>
      <c r="F111" s="14">
        <v>28.120159999999998</v>
      </c>
      <c r="G111" s="14">
        <v>19.849920000000001</v>
      </c>
      <c r="H111" s="14">
        <v>27.87744</v>
      </c>
      <c r="I111" s="14">
        <v>23.27497</v>
      </c>
      <c r="J111" s="14">
        <v>433.73939999999999</v>
      </c>
      <c r="K111" s="14">
        <v>313.06549999999999</v>
      </c>
      <c r="L111" s="14">
        <v>381.85388</v>
      </c>
      <c r="M111" s="13">
        <v>3274.0909999999999</v>
      </c>
      <c r="N111" s="14" t="s">
        <v>56</v>
      </c>
      <c r="O111" s="14" t="s">
        <v>56</v>
      </c>
      <c r="P111" s="13">
        <v>167.98929999999999</v>
      </c>
      <c r="Q111" s="13">
        <v>152.75470000000001</v>
      </c>
      <c r="R111" s="14">
        <v>9.8051600000000008</v>
      </c>
      <c r="S111" s="8">
        <v>0.94093199999999999</v>
      </c>
      <c r="T111" s="15">
        <v>4.5963999999999998E-2</v>
      </c>
      <c r="U111" s="14">
        <v>46.230020000000003</v>
      </c>
      <c r="V111" s="13"/>
      <c r="W111" s="13"/>
      <c r="X111" s="9">
        <v>0.80100000000000005</v>
      </c>
      <c r="Y111" s="9">
        <v>1.0999999999999999E-2</v>
      </c>
      <c r="Z111" s="9">
        <v>0.188</v>
      </c>
      <c r="AA111" s="9">
        <v>0.16300000000000001</v>
      </c>
      <c r="AB111" s="9">
        <v>1.7999999999999999E-2</v>
      </c>
      <c r="AC111" s="9">
        <v>0.81899999999999995</v>
      </c>
      <c r="AD111" s="9"/>
      <c r="AE111" s="9"/>
      <c r="AF111" s="9"/>
      <c r="AG111" s="9"/>
      <c r="AH111" s="9">
        <v>0.98599999999999999</v>
      </c>
      <c r="AI111" s="9">
        <v>1.2999999999999999E-2</v>
      </c>
      <c r="AJ111" s="9">
        <v>1E-3</v>
      </c>
      <c r="AK111" s="9">
        <v>0.51400000000000001</v>
      </c>
      <c r="AL111" s="9">
        <v>9.6000000000000002E-2</v>
      </c>
      <c r="AM111" s="9"/>
      <c r="AN111" s="7"/>
      <c r="AO111" s="7"/>
      <c r="AP111" s="7"/>
    </row>
    <row r="112" spans="1:42" s="10" customFormat="1" ht="10.199999999999999" x14ac:dyDescent="0.2">
      <c r="A112" s="7" t="s">
        <v>9</v>
      </c>
      <c r="B112" s="7" t="s">
        <v>10</v>
      </c>
      <c r="C112" s="7">
        <v>1996</v>
      </c>
      <c r="D112" s="13">
        <v>8346.0030000000006</v>
      </c>
      <c r="E112" s="8">
        <v>0.62211000000000005</v>
      </c>
      <c r="F112" s="14">
        <v>28.0259</v>
      </c>
      <c r="G112" s="14">
        <v>19.67145</v>
      </c>
      <c r="H112" s="14">
        <v>27.64414</v>
      </c>
      <c r="I112" s="14">
        <v>23.118739999999999</v>
      </c>
      <c r="J112" s="14">
        <v>439.26258999999999</v>
      </c>
      <c r="K112" s="14">
        <v>316.19907000000001</v>
      </c>
      <c r="L112" s="14">
        <v>384.44202999999999</v>
      </c>
      <c r="M112" s="13">
        <v>3296.7719999999999</v>
      </c>
      <c r="N112" s="14" t="s">
        <v>56</v>
      </c>
      <c r="O112" s="14" t="s">
        <v>56</v>
      </c>
      <c r="P112" s="13">
        <v>167.18780000000001</v>
      </c>
      <c r="Q112" s="13">
        <v>154.5761</v>
      </c>
      <c r="R112" s="14">
        <v>10.11848</v>
      </c>
      <c r="S112" s="8">
        <v>0.95230999999999999</v>
      </c>
      <c r="T112" s="15">
        <v>4.6308000000000002E-2</v>
      </c>
      <c r="U112" s="14">
        <v>46.35463</v>
      </c>
      <c r="V112" s="13"/>
      <c r="W112" s="13"/>
      <c r="X112" s="9">
        <v>0.83699999999999997</v>
      </c>
      <c r="Y112" s="9">
        <v>1.4E-2</v>
      </c>
      <c r="Z112" s="9">
        <v>0.14799999999999999</v>
      </c>
      <c r="AA112" s="9">
        <v>0.14899999999999999</v>
      </c>
      <c r="AB112" s="9">
        <v>1.4999999999999999E-2</v>
      </c>
      <c r="AC112" s="9">
        <v>0.83599999999999997</v>
      </c>
      <c r="AD112" s="9">
        <v>0</v>
      </c>
      <c r="AE112" s="9"/>
      <c r="AF112" s="9"/>
      <c r="AG112" s="9"/>
      <c r="AH112" s="9">
        <v>0.98799999999999999</v>
      </c>
      <c r="AI112" s="9">
        <v>1.0999999999999999E-2</v>
      </c>
      <c r="AJ112" s="9">
        <v>1E-3</v>
      </c>
      <c r="AK112" s="9">
        <v>0.56399999999999995</v>
      </c>
      <c r="AL112" s="9">
        <v>0.113</v>
      </c>
      <c r="AM112" s="9"/>
      <c r="AN112" s="7"/>
      <c r="AO112" s="7"/>
      <c r="AP112" s="7"/>
    </row>
    <row r="113" spans="1:42" s="10" customFormat="1" ht="10.199999999999999" x14ac:dyDescent="0.2">
      <c r="A113" s="7" t="s">
        <v>9</v>
      </c>
      <c r="B113" s="7" t="s">
        <v>10</v>
      </c>
      <c r="C113" s="7">
        <v>1997</v>
      </c>
      <c r="D113" s="13">
        <v>8347.0030000000006</v>
      </c>
      <c r="E113" s="8">
        <v>0.60142099999999998</v>
      </c>
      <c r="F113" s="14">
        <v>28.188359999999999</v>
      </c>
      <c r="G113" s="14">
        <v>19.673999999999999</v>
      </c>
      <c r="H113" s="14">
        <v>27.63955</v>
      </c>
      <c r="I113" s="14">
        <v>23.165790000000001</v>
      </c>
      <c r="J113" s="14">
        <v>439.85525999999999</v>
      </c>
      <c r="K113" s="14">
        <v>316.39060999999998</v>
      </c>
      <c r="L113" s="14">
        <v>383.65375</v>
      </c>
      <c r="M113" s="13">
        <v>3285.482</v>
      </c>
      <c r="N113" s="14" t="s">
        <v>56</v>
      </c>
      <c r="O113" s="14" t="s">
        <v>56</v>
      </c>
      <c r="P113" s="13">
        <v>164.6841</v>
      </c>
      <c r="Q113" s="13">
        <v>156.166</v>
      </c>
      <c r="R113" s="14">
        <v>10.04205</v>
      </c>
      <c r="S113" s="8">
        <v>0.97032499999999999</v>
      </c>
      <c r="T113" s="15">
        <v>4.6816999999999998E-2</v>
      </c>
      <c r="U113" s="14">
        <v>46.46949</v>
      </c>
      <c r="V113" s="13"/>
      <c r="W113" s="13"/>
      <c r="X113" s="9">
        <v>0.83799999999999997</v>
      </c>
      <c r="Y113" s="9">
        <v>1.7000000000000001E-2</v>
      </c>
      <c r="Z113" s="9">
        <v>0.14499999999999999</v>
      </c>
      <c r="AA113" s="9">
        <v>0.13900000000000001</v>
      </c>
      <c r="AB113" s="9">
        <v>8.0000000000000002E-3</v>
      </c>
      <c r="AC113" s="9">
        <v>0.85199999999999998</v>
      </c>
      <c r="AD113" s="9">
        <v>1E-3</v>
      </c>
      <c r="AE113" s="9"/>
      <c r="AF113" s="9"/>
      <c r="AG113" s="9"/>
      <c r="AH113" s="9">
        <v>0.99199999999999999</v>
      </c>
      <c r="AI113" s="9">
        <v>8.0000000000000002E-3</v>
      </c>
      <c r="AJ113" s="9">
        <v>1E-3</v>
      </c>
      <c r="AK113" s="9">
        <v>0.58399999999999996</v>
      </c>
      <c r="AL113" s="9">
        <v>0.108</v>
      </c>
      <c r="AM113" s="9"/>
      <c r="AN113" s="7"/>
      <c r="AO113" s="7"/>
      <c r="AP113" s="7"/>
    </row>
    <row r="114" spans="1:42" s="10" customFormat="1" ht="10.199999999999999" x14ac:dyDescent="0.2">
      <c r="A114" s="7" t="s">
        <v>9</v>
      </c>
      <c r="B114" s="7" t="s">
        <v>10</v>
      </c>
      <c r="C114" s="7">
        <v>1998</v>
      </c>
      <c r="D114" s="13">
        <v>8348.0030000000006</v>
      </c>
      <c r="E114" s="8">
        <v>0.582843</v>
      </c>
      <c r="F114" s="14">
        <v>28.099640000000001</v>
      </c>
      <c r="G114" s="14">
        <v>19.48574</v>
      </c>
      <c r="H114" s="14">
        <v>27.45167</v>
      </c>
      <c r="I114" s="14">
        <v>23.01887</v>
      </c>
      <c r="J114" s="14">
        <v>444.65872999999999</v>
      </c>
      <c r="K114" s="14">
        <v>318.26035999999999</v>
      </c>
      <c r="L114" s="14">
        <v>386.13753000000003</v>
      </c>
      <c r="M114" s="13">
        <v>3333.9319999999998</v>
      </c>
      <c r="N114" s="14" t="s">
        <v>56</v>
      </c>
      <c r="O114" s="14" t="s">
        <v>56</v>
      </c>
      <c r="P114" s="13">
        <v>166.7466</v>
      </c>
      <c r="Q114" s="13">
        <v>159.59200000000001</v>
      </c>
      <c r="R114" s="14">
        <v>10.213789999999999</v>
      </c>
      <c r="S114" s="8">
        <v>0.98267099999999996</v>
      </c>
      <c r="T114" s="15">
        <v>4.7306000000000001E-2</v>
      </c>
      <c r="U114" s="14">
        <v>47.09346</v>
      </c>
      <c r="V114" s="13"/>
      <c r="W114" s="13"/>
      <c r="X114" s="9">
        <v>0.82899999999999996</v>
      </c>
      <c r="Y114" s="9">
        <v>2.1000000000000001E-2</v>
      </c>
      <c r="Z114" s="9">
        <v>0.15</v>
      </c>
      <c r="AA114" s="9">
        <v>0.122</v>
      </c>
      <c r="AB114" s="9">
        <v>3.0000000000000001E-3</v>
      </c>
      <c r="AC114" s="9">
        <v>0.874</v>
      </c>
      <c r="AD114" s="9">
        <v>1E-3</v>
      </c>
      <c r="AE114" s="9"/>
      <c r="AF114" s="9"/>
      <c r="AG114" s="9"/>
      <c r="AH114" s="9">
        <v>0.997</v>
      </c>
      <c r="AI114" s="9">
        <v>1E-3</v>
      </c>
      <c r="AJ114" s="9">
        <v>2E-3</v>
      </c>
      <c r="AK114" s="9">
        <v>0.59599999999999997</v>
      </c>
      <c r="AL114" s="9">
        <v>0.17399999999999999</v>
      </c>
      <c r="AM114" s="9"/>
      <c r="AN114" s="7"/>
      <c r="AO114" s="7"/>
      <c r="AP114" s="7"/>
    </row>
    <row r="115" spans="1:42" s="10" customFormat="1" ht="10.199999999999999" x14ac:dyDescent="0.2">
      <c r="A115" s="7" t="s">
        <v>9</v>
      </c>
      <c r="B115" s="7" t="s">
        <v>10</v>
      </c>
      <c r="C115" s="7">
        <v>1999</v>
      </c>
      <c r="D115" s="13">
        <v>8349.0030000000006</v>
      </c>
      <c r="E115" s="8">
        <v>0.58265299999999998</v>
      </c>
      <c r="F115" s="14">
        <v>27.79663</v>
      </c>
      <c r="G115" s="14">
        <v>19.16469</v>
      </c>
      <c r="H115" s="14">
        <v>27.039809999999999</v>
      </c>
      <c r="I115" s="14">
        <v>22.700949999999999</v>
      </c>
      <c r="J115" s="14">
        <v>453.72480999999999</v>
      </c>
      <c r="K115" s="14">
        <v>323.97393</v>
      </c>
      <c r="L115" s="14">
        <v>391.53942000000001</v>
      </c>
      <c r="M115" s="13">
        <v>3390.2739999999999</v>
      </c>
      <c r="N115" s="14" t="s">
        <v>56</v>
      </c>
      <c r="O115" s="14" t="s">
        <v>56</v>
      </c>
      <c r="P115" s="13">
        <v>168.23259999999999</v>
      </c>
      <c r="Q115" s="13">
        <v>164.28729999999999</v>
      </c>
      <c r="R115" s="14">
        <v>10.077769999999999</v>
      </c>
      <c r="S115" s="8">
        <v>1.0000199999999999</v>
      </c>
      <c r="T115" s="15">
        <v>4.7926000000000003E-2</v>
      </c>
      <c r="U115" s="14">
        <v>47.299469999999999</v>
      </c>
      <c r="V115" s="13"/>
      <c r="W115" s="13"/>
      <c r="X115" s="9">
        <v>0.83199999999999996</v>
      </c>
      <c r="Y115" s="9">
        <v>2.1000000000000001E-2</v>
      </c>
      <c r="Z115" s="9">
        <v>0.14699999999999999</v>
      </c>
      <c r="AA115" s="9">
        <v>0.108</v>
      </c>
      <c r="AB115" s="9">
        <v>6.0000000000000001E-3</v>
      </c>
      <c r="AC115" s="9">
        <v>0.88600000000000001</v>
      </c>
      <c r="AD115" s="9">
        <v>0</v>
      </c>
      <c r="AE115" s="9"/>
      <c r="AF115" s="9"/>
      <c r="AG115" s="9"/>
      <c r="AH115" s="9">
        <v>0.998</v>
      </c>
      <c r="AI115" s="9">
        <v>1E-3</v>
      </c>
      <c r="AJ115" s="9">
        <v>2E-3</v>
      </c>
      <c r="AK115" s="9">
        <v>0.63200000000000001</v>
      </c>
      <c r="AL115" s="9">
        <v>0.16400000000000001</v>
      </c>
      <c r="AM115" s="9"/>
      <c r="AN115" s="7"/>
      <c r="AO115" s="7"/>
      <c r="AP115" s="7"/>
    </row>
    <row r="116" spans="1:42" s="10" customFormat="1" ht="10.199999999999999" x14ac:dyDescent="0.2">
      <c r="A116" s="7" t="s">
        <v>9</v>
      </c>
      <c r="B116" s="7" t="s">
        <v>10</v>
      </c>
      <c r="C116" s="7">
        <v>2000</v>
      </c>
      <c r="D116" s="13">
        <v>8350.0030000000006</v>
      </c>
      <c r="E116" s="8">
        <v>0.58789000000000002</v>
      </c>
      <c r="F116" s="14">
        <v>27.675360000000001</v>
      </c>
      <c r="G116" s="14">
        <v>19.000730000000001</v>
      </c>
      <c r="H116" s="14">
        <v>26.70778</v>
      </c>
      <c r="I116" s="14">
        <v>22.514399999999998</v>
      </c>
      <c r="J116" s="14">
        <v>457.35730999999998</v>
      </c>
      <c r="K116" s="14">
        <v>327.57116000000002</v>
      </c>
      <c r="L116" s="14">
        <v>394.79768999999999</v>
      </c>
      <c r="M116" s="13">
        <v>3400.9090000000001</v>
      </c>
      <c r="N116" s="14" t="s">
        <v>56</v>
      </c>
      <c r="O116" s="14" t="s">
        <v>56</v>
      </c>
      <c r="P116" s="13">
        <v>168.29900000000001</v>
      </c>
      <c r="Q116" s="13">
        <v>168.2936</v>
      </c>
      <c r="R116" s="14">
        <v>9.5415299999999998</v>
      </c>
      <c r="S116" s="8">
        <v>1.02078</v>
      </c>
      <c r="T116" s="15">
        <v>4.8887E-2</v>
      </c>
      <c r="U116" s="14">
        <v>47.274349999999998</v>
      </c>
      <c r="V116" s="13"/>
      <c r="W116" s="13"/>
      <c r="X116" s="9">
        <v>0.80400000000000005</v>
      </c>
      <c r="Y116" s="9">
        <v>0.02</v>
      </c>
      <c r="Z116" s="9">
        <v>0.17699999999999999</v>
      </c>
      <c r="AA116" s="9">
        <v>0.108</v>
      </c>
      <c r="AB116" s="9">
        <v>0.01</v>
      </c>
      <c r="AC116" s="9">
        <v>0.88100000000000001</v>
      </c>
      <c r="AD116" s="9">
        <v>0</v>
      </c>
      <c r="AE116" s="9"/>
      <c r="AF116" s="9"/>
      <c r="AG116" s="9"/>
      <c r="AH116" s="9">
        <v>0.997</v>
      </c>
      <c r="AI116" s="9">
        <v>1E-3</v>
      </c>
      <c r="AJ116" s="9">
        <v>2E-3</v>
      </c>
      <c r="AK116" s="9">
        <v>0.63200000000000001</v>
      </c>
      <c r="AL116" s="9">
        <v>0.222</v>
      </c>
      <c r="AM116" s="9">
        <v>1E-3</v>
      </c>
      <c r="AN116" s="7"/>
      <c r="AO116" s="7"/>
      <c r="AP116" s="7"/>
    </row>
    <row r="117" spans="1:42" s="10" customFormat="1" ht="10.199999999999999" x14ac:dyDescent="0.2">
      <c r="A117" s="7" t="s">
        <v>9</v>
      </c>
      <c r="B117" s="7" t="s">
        <v>10</v>
      </c>
      <c r="C117" s="7">
        <v>2001</v>
      </c>
      <c r="D117" s="13">
        <v>8351.0030000000006</v>
      </c>
      <c r="E117" s="8">
        <v>0.58618899999999996</v>
      </c>
      <c r="F117" s="14">
        <v>27.947949999999999</v>
      </c>
      <c r="G117" s="14">
        <v>19.095009999999998</v>
      </c>
      <c r="H117" s="14">
        <v>26.74363</v>
      </c>
      <c r="I117" s="14">
        <v>22.634229999999999</v>
      </c>
      <c r="J117" s="14">
        <v>453.26882999999998</v>
      </c>
      <c r="K117" s="14">
        <v>326.15681000000001</v>
      </c>
      <c r="L117" s="14">
        <v>392.71861999999999</v>
      </c>
      <c r="M117" s="13">
        <v>3410.9490000000001</v>
      </c>
      <c r="N117" s="14" t="s">
        <v>56</v>
      </c>
      <c r="O117" s="14" t="s">
        <v>56</v>
      </c>
      <c r="P117" s="13">
        <v>167.00020000000001</v>
      </c>
      <c r="Q117" s="13">
        <v>169.3082</v>
      </c>
      <c r="R117" s="14">
        <v>9.3510200000000001</v>
      </c>
      <c r="S117" s="8">
        <v>1.0352250000000001</v>
      </c>
      <c r="T117" s="15">
        <v>4.9110000000000001E-2</v>
      </c>
      <c r="U117" s="14">
        <v>48.032679999999999</v>
      </c>
      <c r="V117" s="13"/>
      <c r="W117" s="13"/>
      <c r="X117" s="9">
        <v>0.80300000000000005</v>
      </c>
      <c r="Y117" s="9">
        <v>0.03</v>
      </c>
      <c r="Z117" s="9">
        <v>0.16700000000000001</v>
      </c>
      <c r="AA117" s="9">
        <v>0.11</v>
      </c>
      <c r="AB117" s="9">
        <v>8.0000000000000002E-3</v>
      </c>
      <c r="AC117" s="9">
        <v>0.88</v>
      </c>
      <c r="AD117" s="9">
        <v>2E-3</v>
      </c>
      <c r="AE117" s="9"/>
      <c r="AF117" s="9"/>
      <c r="AG117" s="9"/>
      <c r="AH117" s="9">
        <v>0.998</v>
      </c>
      <c r="AI117" s="9"/>
      <c r="AJ117" s="9">
        <v>2E-3</v>
      </c>
      <c r="AK117" s="9">
        <v>0.65300000000000002</v>
      </c>
      <c r="AL117" s="9">
        <v>0.26900000000000002</v>
      </c>
      <c r="AM117" s="9">
        <v>2E-3</v>
      </c>
      <c r="AN117" s="7"/>
      <c r="AO117" s="7"/>
      <c r="AP117" s="7"/>
    </row>
    <row r="118" spans="1:42" s="10" customFormat="1" ht="10.199999999999999" x14ac:dyDescent="0.2">
      <c r="A118" s="7" t="s">
        <v>9</v>
      </c>
      <c r="B118" s="7" t="s">
        <v>10</v>
      </c>
      <c r="C118" s="7">
        <v>2002</v>
      </c>
      <c r="D118" s="13">
        <v>8352.0030000000006</v>
      </c>
      <c r="E118" s="8">
        <v>0.55249400000000004</v>
      </c>
      <c r="F118" s="14">
        <v>28.267060000000001</v>
      </c>
      <c r="G118" s="14">
        <v>19.22165</v>
      </c>
      <c r="H118" s="14">
        <v>26.802700000000002</v>
      </c>
      <c r="I118" s="14">
        <v>22.78274</v>
      </c>
      <c r="J118" s="14">
        <v>452.00029000000001</v>
      </c>
      <c r="K118" s="14">
        <v>326.09958999999998</v>
      </c>
      <c r="L118" s="14">
        <v>390.20578999999998</v>
      </c>
      <c r="M118" s="13">
        <v>3415.317</v>
      </c>
      <c r="N118" s="14" t="s">
        <v>56</v>
      </c>
      <c r="O118" s="14" t="s">
        <v>56</v>
      </c>
      <c r="P118" s="13">
        <v>166.69990000000001</v>
      </c>
      <c r="Q118" s="13">
        <v>173.32679999999999</v>
      </c>
      <c r="R118" s="14">
        <v>9.3502200000000002</v>
      </c>
      <c r="S118" s="8">
        <v>1.0613630000000001</v>
      </c>
      <c r="T118" s="15">
        <v>5.0224999999999999E-2</v>
      </c>
      <c r="U118" s="14">
        <v>48.613930000000003</v>
      </c>
      <c r="V118" s="13"/>
      <c r="W118" s="13"/>
      <c r="X118" s="9">
        <v>0.82899999999999996</v>
      </c>
      <c r="Y118" s="9">
        <v>3.5999999999999997E-2</v>
      </c>
      <c r="Z118" s="9">
        <v>0.13500000000000001</v>
      </c>
      <c r="AA118" s="9">
        <v>0.109</v>
      </c>
      <c r="AB118" s="9">
        <v>2E-3</v>
      </c>
      <c r="AC118" s="9">
        <v>0.88400000000000001</v>
      </c>
      <c r="AD118" s="9">
        <v>4.0000000000000001E-3</v>
      </c>
      <c r="AE118" s="9"/>
      <c r="AF118" s="9"/>
      <c r="AG118" s="9"/>
      <c r="AH118" s="9">
        <v>0.996</v>
      </c>
      <c r="AI118" s="9"/>
      <c r="AJ118" s="9">
        <v>4.0000000000000001E-3</v>
      </c>
      <c r="AK118" s="9">
        <v>0.69899999999999995</v>
      </c>
      <c r="AL118" s="9">
        <v>0.32800000000000001</v>
      </c>
      <c r="AM118" s="9">
        <v>3.0000000000000001E-3</v>
      </c>
      <c r="AN118" s="7"/>
      <c r="AO118" s="7"/>
      <c r="AP118" s="7"/>
    </row>
    <row r="119" spans="1:42" s="10" customFormat="1" ht="10.199999999999999" x14ac:dyDescent="0.2">
      <c r="A119" s="7" t="s">
        <v>9</v>
      </c>
      <c r="B119" s="7" t="s">
        <v>10</v>
      </c>
      <c r="C119" s="7">
        <v>2003</v>
      </c>
      <c r="D119" s="13">
        <v>8353.0030000000006</v>
      </c>
      <c r="E119" s="8">
        <v>0.53863300000000003</v>
      </c>
      <c r="F119" s="14">
        <v>28.656179999999999</v>
      </c>
      <c r="G119" s="14">
        <v>19.31663</v>
      </c>
      <c r="H119" s="14">
        <v>27.118130000000001</v>
      </c>
      <c r="I119" s="14">
        <v>23.013829999999999</v>
      </c>
      <c r="J119" s="14">
        <v>449.06402000000003</v>
      </c>
      <c r="K119" s="14">
        <v>322.41268000000002</v>
      </c>
      <c r="L119" s="14">
        <v>386.27663000000001</v>
      </c>
      <c r="M119" s="13">
        <v>3437.1689999999999</v>
      </c>
      <c r="N119" s="14" t="s">
        <v>56</v>
      </c>
      <c r="O119" s="14" t="s">
        <v>56</v>
      </c>
      <c r="P119" s="13">
        <v>166.36859999999999</v>
      </c>
      <c r="Q119" s="13">
        <v>176.43610000000001</v>
      </c>
      <c r="R119" s="14">
        <v>9.1433199999999992</v>
      </c>
      <c r="S119" s="8">
        <v>1.0816209999999999</v>
      </c>
      <c r="T119" s="15">
        <v>5.0838000000000001E-2</v>
      </c>
      <c r="U119" s="14">
        <v>49.662439999999997</v>
      </c>
      <c r="V119" s="13"/>
      <c r="W119" s="13"/>
      <c r="X119" s="9">
        <v>0.80900000000000005</v>
      </c>
      <c r="Y119" s="9">
        <v>3.2000000000000001E-2</v>
      </c>
      <c r="Z119" s="9">
        <v>0.159</v>
      </c>
      <c r="AA119" s="9">
        <v>0.109</v>
      </c>
      <c r="AB119" s="9"/>
      <c r="AC119" s="9">
        <v>0.877</v>
      </c>
      <c r="AD119" s="9">
        <v>1.4E-2</v>
      </c>
      <c r="AE119" s="9"/>
      <c r="AF119" s="9"/>
      <c r="AG119" s="9"/>
      <c r="AH119" s="9">
        <v>0.997</v>
      </c>
      <c r="AI119" s="9"/>
      <c r="AJ119" s="9">
        <v>3.0000000000000001E-3</v>
      </c>
      <c r="AK119" s="9">
        <v>0.73399999999999999</v>
      </c>
      <c r="AL119" s="9">
        <v>0.39800000000000002</v>
      </c>
      <c r="AM119" s="9">
        <v>6.0000000000000001E-3</v>
      </c>
      <c r="AN119" s="7"/>
      <c r="AO119" s="7"/>
      <c r="AP119" s="7"/>
    </row>
    <row r="120" spans="1:42" s="10" customFormat="1" ht="10.199999999999999" x14ac:dyDescent="0.2">
      <c r="A120" s="7" t="s">
        <v>9</v>
      </c>
      <c r="B120" s="7" t="s">
        <v>10</v>
      </c>
      <c r="C120" s="7">
        <v>2004</v>
      </c>
      <c r="D120" s="13">
        <v>8354.0030000000006</v>
      </c>
      <c r="E120" s="8">
        <v>0.52044699999999999</v>
      </c>
      <c r="F120" s="14">
        <v>28.525759999999998</v>
      </c>
      <c r="G120" s="14">
        <v>19.058309999999999</v>
      </c>
      <c r="H120" s="14">
        <v>27.015039999999999</v>
      </c>
      <c r="I120" s="14">
        <v>22.856549999999999</v>
      </c>
      <c r="J120" s="14">
        <v>453.04791999999998</v>
      </c>
      <c r="K120" s="14">
        <v>323.05576000000002</v>
      </c>
      <c r="L120" s="14">
        <v>388.91998999999998</v>
      </c>
      <c r="M120" s="13">
        <v>3492.2669999999998</v>
      </c>
      <c r="N120" s="14" t="s">
        <v>56</v>
      </c>
      <c r="O120" s="14" t="s">
        <v>56</v>
      </c>
      <c r="P120" s="13">
        <v>170.0026</v>
      </c>
      <c r="Q120" s="13">
        <v>183.67599999999999</v>
      </c>
      <c r="R120" s="14">
        <v>8.9816000000000003</v>
      </c>
      <c r="S120" s="8">
        <v>1.1008880000000001</v>
      </c>
      <c r="T120" s="15">
        <v>5.2025000000000002E-2</v>
      </c>
      <c r="U120" s="14">
        <v>50.28848</v>
      </c>
      <c r="V120" s="13"/>
      <c r="W120" s="13"/>
      <c r="X120" s="9">
        <v>0.80200000000000005</v>
      </c>
      <c r="Y120" s="9">
        <v>5.2999999999999999E-2</v>
      </c>
      <c r="Z120" s="9">
        <v>0.14499999999999999</v>
      </c>
      <c r="AA120" s="9">
        <v>9.8000000000000004E-2</v>
      </c>
      <c r="AB120" s="9">
        <v>2E-3</v>
      </c>
      <c r="AC120" s="9">
        <v>0.88200000000000001</v>
      </c>
      <c r="AD120" s="9">
        <v>1.7000000000000001E-2</v>
      </c>
      <c r="AE120" s="9"/>
      <c r="AF120" s="9"/>
      <c r="AG120" s="9"/>
      <c r="AH120" s="9">
        <v>0.997</v>
      </c>
      <c r="AI120" s="9"/>
      <c r="AJ120" s="9">
        <v>3.0000000000000001E-3</v>
      </c>
      <c r="AK120" s="9">
        <v>0.77100000000000002</v>
      </c>
      <c r="AL120" s="9">
        <v>0.437</v>
      </c>
      <c r="AM120" s="9">
        <v>8.9999999999999993E-3</v>
      </c>
      <c r="AN120" s="7"/>
      <c r="AO120" s="7"/>
      <c r="AP120" s="7"/>
    </row>
    <row r="121" spans="1:42" s="10" customFormat="1" ht="10.199999999999999" x14ac:dyDescent="0.2">
      <c r="A121" s="7" t="s">
        <v>9</v>
      </c>
      <c r="B121" s="7" t="s">
        <v>10</v>
      </c>
      <c r="C121" s="7">
        <v>2005</v>
      </c>
      <c r="D121" s="13">
        <v>8355.0030000000006</v>
      </c>
      <c r="E121" s="8">
        <v>0.55620499999999995</v>
      </c>
      <c r="F121" s="14">
        <v>29.073409999999999</v>
      </c>
      <c r="G121" s="14">
        <v>19.358260000000001</v>
      </c>
      <c r="H121" s="14">
        <v>27.154540000000001</v>
      </c>
      <c r="I121" s="14">
        <v>23.146159999999998</v>
      </c>
      <c r="J121" s="14">
        <v>442.68682000000001</v>
      </c>
      <c r="K121" s="14">
        <v>320.49826000000002</v>
      </c>
      <c r="L121" s="14">
        <v>384.11838999999998</v>
      </c>
      <c r="M121" s="13">
        <v>3498.114</v>
      </c>
      <c r="N121" s="14" t="s">
        <v>56</v>
      </c>
      <c r="O121" s="14" t="s">
        <v>56</v>
      </c>
      <c r="P121" s="13">
        <v>168.06450000000001</v>
      </c>
      <c r="Q121" s="13">
        <v>183.0839</v>
      </c>
      <c r="R121" s="14">
        <v>8.96312</v>
      </c>
      <c r="S121" s="8">
        <v>1.107712</v>
      </c>
      <c r="T121" s="15">
        <v>5.1649E-2</v>
      </c>
      <c r="U121" s="14">
        <v>51.542870000000001</v>
      </c>
      <c r="V121" s="13"/>
      <c r="W121" s="13"/>
      <c r="X121" s="9">
        <v>0.79200000000000004</v>
      </c>
      <c r="Y121" s="9">
        <v>6.6000000000000003E-2</v>
      </c>
      <c r="Z121" s="9">
        <v>0.14199999999999999</v>
      </c>
      <c r="AA121" s="9">
        <v>8.7999999999999995E-2</v>
      </c>
      <c r="AB121" s="9">
        <v>1E-3</v>
      </c>
      <c r="AC121" s="9">
        <v>0.88400000000000001</v>
      </c>
      <c r="AD121" s="9">
        <v>2.8000000000000001E-2</v>
      </c>
      <c r="AE121" s="9"/>
      <c r="AF121" s="9"/>
      <c r="AG121" s="9"/>
      <c r="AH121" s="9">
        <v>0.996</v>
      </c>
      <c r="AI121" s="9"/>
      <c r="AJ121" s="9">
        <v>4.0000000000000001E-3</v>
      </c>
      <c r="AK121" s="9">
        <v>0.77200000000000002</v>
      </c>
      <c r="AL121" s="9">
        <v>0.49399999999999999</v>
      </c>
      <c r="AM121" s="9">
        <v>1.9E-2</v>
      </c>
      <c r="AN121" s="7"/>
      <c r="AO121" s="7"/>
      <c r="AP121" s="7"/>
    </row>
    <row r="122" spans="1:42" s="10" customFormat="1" ht="10.199999999999999" x14ac:dyDescent="0.2">
      <c r="A122" s="7" t="s">
        <v>9</v>
      </c>
      <c r="B122" s="7" t="s">
        <v>10</v>
      </c>
      <c r="C122" s="7">
        <v>2006</v>
      </c>
      <c r="D122" s="13">
        <v>8356.0030000000006</v>
      </c>
      <c r="E122" s="8">
        <v>0.57893399999999995</v>
      </c>
      <c r="F122" s="14">
        <v>28.888120000000001</v>
      </c>
      <c r="G122" s="14">
        <v>19.207940000000001</v>
      </c>
      <c r="H122" s="14">
        <v>27.083480000000002</v>
      </c>
      <c r="I122" s="14">
        <v>23.024170000000002</v>
      </c>
      <c r="J122" s="14">
        <v>446.90674999999999</v>
      </c>
      <c r="K122" s="14">
        <v>321.25529</v>
      </c>
      <c r="L122" s="14">
        <v>386.21242000000001</v>
      </c>
      <c r="M122" s="13">
        <v>3563.4569999999999</v>
      </c>
      <c r="N122" s="14" t="s">
        <v>56</v>
      </c>
      <c r="O122" s="14" t="s">
        <v>56</v>
      </c>
      <c r="P122" s="13">
        <v>172.9248</v>
      </c>
      <c r="Q122" s="13">
        <v>193.79300000000001</v>
      </c>
      <c r="R122" s="14">
        <v>8.7826299999999993</v>
      </c>
      <c r="S122" s="8">
        <v>1.1377649999999999</v>
      </c>
      <c r="T122" s="15">
        <v>5.3616999999999998E-2</v>
      </c>
      <c r="U122" s="14">
        <v>52.178550000000001</v>
      </c>
      <c r="V122" s="13"/>
      <c r="W122" s="13"/>
      <c r="X122" s="9">
        <v>0.75900000000000001</v>
      </c>
      <c r="Y122" s="9">
        <v>0.06</v>
      </c>
      <c r="Z122" s="9">
        <v>0.18</v>
      </c>
      <c r="AA122" s="9">
        <v>8.7999999999999995E-2</v>
      </c>
      <c r="AB122" s="9">
        <v>1E-3</v>
      </c>
      <c r="AC122" s="9">
        <v>0.88400000000000001</v>
      </c>
      <c r="AD122" s="9">
        <v>2.7E-2</v>
      </c>
      <c r="AE122" s="9"/>
      <c r="AF122" s="9"/>
      <c r="AG122" s="9"/>
      <c r="AH122" s="9">
        <v>0.99399999999999999</v>
      </c>
      <c r="AI122" s="9"/>
      <c r="AJ122" s="9">
        <v>6.0000000000000001E-3</v>
      </c>
      <c r="AK122" s="9">
        <v>0.81299999999999994</v>
      </c>
      <c r="AL122" s="9">
        <v>0.58199999999999996</v>
      </c>
      <c r="AM122" s="9">
        <v>1.4999999999999999E-2</v>
      </c>
      <c r="AN122" s="7"/>
      <c r="AO122" s="7"/>
      <c r="AP122" s="7"/>
    </row>
    <row r="123" spans="1:42" s="10" customFormat="1" ht="10.199999999999999" x14ac:dyDescent="0.2">
      <c r="A123" s="7" t="s">
        <v>9</v>
      </c>
      <c r="B123" s="7" t="s">
        <v>10</v>
      </c>
      <c r="C123" s="7">
        <v>2007</v>
      </c>
      <c r="D123" s="13">
        <v>8357.0030000000006</v>
      </c>
      <c r="E123" s="8">
        <v>0.58923400000000004</v>
      </c>
      <c r="F123" s="14">
        <v>29.817959999999999</v>
      </c>
      <c r="G123" s="14">
        <v>19.83548</v>
      </c>
      <c r="H123" s="14">
        <v>27.786290000000001</v>
      </c>
      <c r="I123" s="14">
        <v>23.701149999999998</v>
      </c>
      <c r="J123" s="14">
        <v>428.43979000000002</v>
      </c>
      <c r="K123" s="14">
        <v>312.34609</v>
      </c>
      <c r="L123" s="14">
        <v>374.98304999999999</v>
      </c>
      <c r="M123" s="13">
        <v>3550.9769999999999</v>
      </c>
      <c r="N123" s="14" t="s">
        <v>56</v>
      </c>
      <c r="O123" s="14" t="s">
        <v>56</v>
      </c>
      <c r="P123" s="13">
        <v>167.3887</v>
      </c>
      <c r="Q123" s="13">
        <v>191.2876</v>
      </c>
      <c r="R123" s="14">
        <v>8.8662600000000005</v>
      </c>
      <c r="S123" s="8">
        <v>1.1540589999999999</v>
      </c>
      <c r="T123" s="15">
        <v>5.3005999999999998E-2</v>
      </c>
      <c r="U123" s="14">
        <v>53.92991</v>
      </c>
      <c r="V123" s="13"/>
      <c r="W123" s="13"/>
      <c r="X123" s="9">
        <v>0.81</v>
      </c>
      <c r="Y123" s="9">
        <v>5.6000000000000001E-2</v>
      </c>
      <c r="Z123" s="9">
        <v>0.13400000000000001</v>
      </c>
      <c r="AA123" s="9">
        <v>7.8E-2</v>
      </c>
      <c r="AB123" s="9">
        <v>0</v>
      </c>
      <c r="AC123" s="9">
        <v>0.82499999999999996</v>
      </c>
      <c r="AD123" s="9">
        <v>9.7000000000000003E-2</v>
      </c>
      <c r="AE123" s="9"/>
      <c r="AF123" s="9"/>
      <c r="AG123" s="9">
        <v>3.0000000000000001E-3</v>
      </c>
      <c r="AH123" s="9">
        <v>0.997</v>
      </c>
      <c r="AI123" s="9"/>
      <c r="AJ123" s="9">
        <v>0</v>
      </c>
      <c r="AK123" s="9">
        <v>0.84599999999999997</v>
      </c>
      <c r="AL123" s="9">
        <v>0.63300000000000001</v>
      </c>
      <c r="AM123" s="9">
        <v>3.2000000000000001E-2</v>
      </c>
      <c r="AN123" s="7"/>
      <c r="AO123" s="7"/>
      <c r="AP123" s="7"/>
    </row>
    <row r="124" spans="1:42" s="10" customFormat="1" ht="10.199999999999999" x14ac:dyDescent="0.2">
      <c r="A124" s="7" t="s">
        <v>9</v>
      </c>
      <c r="B124" s="7" t="s">
        <v>10</v>
      </c>
      <c r="C124" s="7">
        <v>2008</v>
      </c>
      <c r="D124" s="13">
        <v>8358.0030000000006</v>
      </c>
      <c r="E124" s="8">
        <v>0.59305699999999995</v>
      </c>
      <c r="F124" s="14">
        <v>30.05097</v>
      </c>
      <c r="G124" s="14">
        <v>19.976610000000001</v>
      </c>
      <c r="H124" s="14">
        <v>28.005410000000001</v>
      </c>
      <c r="I124" s="14">
        <v>23.87867</v>
      </c>
      <c r="J124" s="14">
        <v>424.32623999999998</v>
      </c>
      <c r="K124" s="14">
        <v>309.88639000000001</v>
      </c>
      <c r="L124" s="14">
        <v>372.20130999999998</v>
      </c>
      <c r="M124" s="13">
        <v>3568.989</v>
      </c>
      <c r="N124" s="14">
        <v>45.3</v>
      </c>
      <c r="O124" s="14" t="s">
        <v>56</v>
      </c>
      <c r="P124" s="13">
        <v>166.49780000000001</v>
      </c>
      <c r="Q124" s="13">
        <v>194.066</v>
      </c>
      <c r="R124" s="14">
        <v>8.87242</v>
      </c>
      <c r="S124" s="8">
        <v>1.1736599999999999</v>
      </c>
      <c r="T124" s="15">
        <v>5.3433000000000001E-2</v>
      </c>
      <c r="U124" s="14">
        <v>54.6479</v>
      </c>
      <c r="V124" s="13"/>
      <c r="W124" s="13"/>
      <c r="X124" s="9">
        <v>0.78800000000000003</v>
      </c>
      <c r="Y124" s="9">
        <v>7.0999999999999994E-2</v>
      </c>
      <c r="Z124" s="9">
        <v>0.14099999999999999</v>
      </c>
      <c r="AA124" s="9">
        <v>7.1999999999999995E-2</v>
      </c>
      <c r="AB124" s="9">
        <v>3.0000000000000001E-3</v>
      </c>
      <c r="AC124" s="9">
        <v>0.81699999999999995</v>
      </c>
      <c r="AD124" s="9">
        <v>0.108</v>
      </c>
      <c r="AE124" s="9"/>
      <c r="AF124" s="9"/>
      <c r="AG124" s="9">
        <v>3.1E-2</v>
      </c>
      <c r="AH124" s="9">
        <v>0.96899999999999997</v>
      </c>
      <c r="AI124" s="9"/>
      <c r="AJ124" s="9">
        <v>1E-3</v>
      </c>
      <c r="AK124" s="9">
        <v>0.88</v>
      </c>
      <c r="AL124" s="9">
        <v>0.627</v>
      </c>
      <c r="AM124" s="9">
        <v>3.3000000000000002E-2</v>
      </c>
      <c r="AN124" s="7"/>
      <c r="AO124" s="7"/>
      <c r="AP124" s="7"/>
    </row>
    <row r="125" spans="1:42" s="10" customFormat="1" ht="10.199999999999999" x14ac:dyDescent="0.2">
      <c r="A125" s="7" t="s">
        <v>9</v>
      </c>
      <c r="B125" s="7" t="s">
        <v>10</v>
      </c>
      <c r="C125" s="7">
        <v>2009</v>
      </c>
      <c r="D125" s="13">
        <v>8359.0030000000006</v>
      </c>
      <c r="E125" s="8">
        <v>0.67030299999999998</v>
      </c>
      <c r="F125" s="14">
        <v>31.610659999999999</v>
      </c>
      <c r="G125" s="14">
        <v>21.00573</v>
      </c>
      <c r="H125" s="14">
        <v>29.15699</v>
      </c>
      <c r="I125" s="14">
        <v>24.974150000000002</v>
      </c>
      <c r="J125" s="14">
        <v>406.90071</v>
      </c>
      <c r="K125" s="14">
        <v>298.67525000000001</v>
      </c>
      <c r="L125" s="14">
        <v>356.09500000000003</v>
      </c>
      <c r="M125" s="13">
        <v>3501.6289999999999</v>
      </c>
      <c r="N125" s="14">
        <v>45</v>
      </c>
      <c r="O125" s="14" t="s">
        <v>56</v>
      </c>
      <c r="P125" s="13">
        <v>156.89660000000001</v>
      </c>
      <c r="Q125" s="13">
        <v>186.00190000000001</v>
      </c>
      <c r="R125" s="14">
        <v>8.8526000000000007</v>
      </c>
      <c r="S125" s="8">
        <v>1.1885559999999999</v>
      </c>
      <c r="T125" s="15">
        <v>5.2162E-2</v>
      </c>
      <c r="U125" s="14">
        <v>56.252139999999997</v>
      </c>
      <c r="V125" s="13"/>
      <c r="W125" s="13"/>
      <c r="X125" s="9">
        <v>0.83499999999999996</v>
      </c>
      <c r="Y125" s="9">
        <v>6.3E-2</v>
      </c>
      <c r="Z125" s="9">
        <v>0.10199999999999999</v>
      </c>
      <c r="AA125" s="9">
        <v>6.2E-2</v>
      </c>
      <c r="AB125" s="9">
        <v>3.0000000000000001E-3</v>
      </c>
      <c r="AC125" s="9">
        <v>0.82399999999999995</v>
      </c>
      <c r="AD125" s="9">
        <v>0.111</v>
      </c>
      <c r="AE125" s="9"/>
      <c r="AF125" s="9"/>
      <c r="AG125" s="9">
        <v>4.2000000000000003E-2</v>
      </c>
      <c r="AH125" s="9">
        <v>0.95199999999999996</v>
      </c>
      <c r="AI125" s="9"/>
      <c r="AJ125" s="9">
        <v>6.0000000000000001E-3</v>
      </c>
      <c r="AK125" s="9">
        <v>0.92200000000000004</v>
      </c>
      <c r="AL125" s="9">
        <v>0.79100000000000004</v>
      </c>
      <c r="AM125" s="9">
        <v>2.9000000000000001E-2</v>
      </c>
      <c r="AN125" s="7"/>
      <c r="AO125" s="7"/>
      <c r="AP125" s="7"/>
    </row>
    <row r="126" spans="1:42" s="10" customFormat="1" ht="10.199999999999999" x14ac:dyDescent="0.2">
      <c r="A126" s="7" t="s">
        <v>9</v>
      </c>
      <c r="B126" s="7" t="s">
        <v>10</v>
      </c>
      <c r="C126" s="7">
        <v>2010</v>
      </c>
      <c r="D126" s="13">
        <v>8360.0030000000006</v>
      </c>
      <c r="E126" s="8">
        <v>0.62750099999999998</v>
      </c>
      <c r="F126" s="14">
        <v>32.575740000000003</v>
      </c>
      <c r="G126" s="14">
        <v>21.669840000000001</v>
      </c>
      <c r="H126" s="14">
        <v>29.901730000000001</v>
      </c>
      <c r="I126" s="14">
        <v>25.70318</v>
      </c>
      <c r="J126" s="14">
        <v>0</v>
      </c>
      <c r="K126" s="14">
        <v>0</v>
      </c>
      <c r="L126" s="14">
        <v>346.08157</v>
      </c>
      <c r="M126" s="13">
        <v>3536.415</v>
      </c>
      <c r="N126" s="14">
        <v>45.4</v>
      </c>
      <c r="O126" s="14" t="s">
        <v>56</v>
      </c>
      <c r="P126" s="13">
        <v>158.06659999999999</v>
      </c>
      <c r="Q126" s="13">
        <v>190.18559999999999</v>
      </c>
      <c r="R126" s="14">
        <v>8.7949199999999994</v>
      </c>
      <c r="S126" s="8">
        <v>1.2026269999999999</v>
      </c>
      <c r="T126" s="15">
        <v>5.2833999999999999E-2</v>
      </c>
      <c r="U126" s="14">
        <v>59.573059999999998</v>
      </c>
      <c r="V126" s="13"/>
      <c r="W126" s="13"/>
      <c r="X126" s="9">
        <v>0.82499999999999996</v>
      </c>
      <c r="Y126" s="9">
        <v>6.3E-2</v>
      </c>
      <c r="Z126" s="9">
        <v>0.112</v>
      </c>
      <c r="AA126" s="9">
        <v>0.05</v>
      </c>
      <c r="AB126" s="9">
        <v>1.6E-2</v>
      </c>
      <c r="AC126" s="9">
        <v>0.79400000000000004</v>
      </c>
      <c r="AD126" s="9">
        <v>0.14000000000000001</v>
      </c>
      <c r="AE126" s="9"/>
      <c r="AF126" s="9"/>
      <c r="AG126" s="9">
        <v>9.1999999999999998E-2</v>
      </c>
      <c r="AH126" s="9">
        <v>0.89900000000000002</v>
      </c>
      <c r="AI126" s="9"/>
      <c r="AJ126" s="9">
        <v>8.9999999999999993E-3</v>
      </c>
      <c r="AK126" s="9">
        <v>0.93799999999999994</v>
      </c>
      <c r="AL126" s="9">
        <v>0.91800000000000004</v>
      </c>
      <c r="AM126" s="9">
        <v>5.6000000000000001E-2</v>
      </c>
      <c r="AN126" s="7"/>
      <c r="AO126" s="7"/>
      <c r="AP126" s="7"/>
    </row>
    <row r="127" spans="1:42" s="10" customFormat="1" ht="10.199999999999999" x14ac:dyDescent="0.2">
      <c r="A127" s="7" t="s">
        <v>9</v>
      </c>
      <c r="B127" s="7" t="s">
        <v>10</v>
      </c>
      <c r="C127" s="7">
        <v>2011</v>
      </c>
      <c r="D127" s="13">
        <v>8361.0030000000006</v>
      </c>
      <c r="E127" s="8">
        <v>0.57822499999999999</v>
      </c>
      <c r="F127" s="14">
        <v>32.326770000000003</v>
      </c>
      <c r="G127" s="14">
        <v>21.327950000000001</v>
      </c>
      <c r="H127" s="14">
        <v>29.64592</v>
      </c>
      <c r="I127" s="14">
        <v>25.388269999999999</v>
      </c>
      <c r="J127" s="14">
        <v>0</v>
      </c>
      <c r="K127" s="14">
        <v>0</v>
      </c>
      <c r="L127" s="14">
        <v>350.28393</v>
      </c>
      <c r="M127" s="13">
        <v>3616.5169999999998</v>
      </c>
      <c r="N127" s="14">
        <v>46</v>
      </c>
      <c r="O127" s="14" t="s">
        <v>56</v>
      </c>
      <c r="P127" s="13">
        <v>160.4906</v>
      </c>
      <c r="Q127" s="13">
        <v>200.0428</v>
      </c>
      <c r="R127" s="14">
        <v>8.5625900000000001</v>
      </c>
      <c r="S127" s="8">
        <v>1.2503580000000001</v>
      </c>
      <c r="T127" s="15">
        <v>5.4398000000000002E-2</v>
      </c>
      <c r="U127" s="14">
        <v>60.014659999999999</v>
      </c>
      <c r="V127" s="13"/>
      <c r="W127" s="13"/>
      <c r="X127" s="9">
        <v>0.80100000000000005</v>
      </c>
      <c r="Y127" s="9">
        <v>8.5999999999999993E-2</v>
      </c>
      <c r="Z127" s="9">
        <v>0.113</v>
      </c>
      <c r="AA127" s="9">
        <v>4.5999999999999999E-2</v>
      </c>
      <c r="AB127" s="9">
        <v>5.0000000000000001E-3</v>
      </c>
      <c r="AC127" s="9">
        <v>0.83</v>
      </c>
      <c r="AD127" s="9">
        <v>0.12</v>
      </c>
      <c r="AE127" s="9"/>
      <c r="AF127" s="9"/>
      <c r="AG127" s="9">
        <v>0.184</v>
      </c>
      <c r="AH127" s="9">
        <v>0.80600000000000005</v>
      </c>
      <c r="AI127" s="9"/>
      <c r="AJ127" s="9">
        <v>8.9999999999999993E-3</v>
      </c>
      <c r="AK127" s="9">
        <v>0.94499999999999995</v>
      </c>
      <c r="AL127" s="9">
        <v>0.94799999999999995</v>
      </c>
      <c r="AM127" s="9">
        <v>3.4000000000000002E-2</v>
      </c>
      <c r="AN127" s="7"/>
      <c r="AO127" s="7"/>
      <c r="AP127" s="7"/>
    </row>
    <row r="128" spans="1:42" s="10" customFormat="1" ht="10.199999999999999" x14ac:dyDescent="0.2">
      <c r="A128" s="7" t="s">
        <v>9</v>
      </c>
      <c r="B128" s="7" t="s">
        <v>10</v>
      </c>
      <c r="C128" s="7">
        <v>2012</v>
      </c>
      <c r="D128" s="13">
        <v>8362.0030000000006</v>
      </c>
      <c r="E128" s="8">
        <v>0.64381999999999995</v>
      </c>
      <c r="F128" s="14">
        <v>34.406840000000003</v>
      </c>
      <c r="G128" s="14">
        <v>22.699210000000001</v>
      </c>
      <c r="H128" s="14">
        <v>31.209389999999999</v>
      </c>
      <c r="I128" s="14">
        <v>26.876570000000001</v>
      </c>
      <c r="J128" s="14">
        <v>0</v>
      </c>
      <c r="K128" s="14">
        <v>0</v>
      </c>
      <c r="L128" s="14">
        <v>330.86342000000002</v>
      </c>
      <c r="M128" s="13">
        <v>3519.4940000000001</v>
      </c>
      <c r="N128" s="14">
        <v>45.7</v>
      </c>
      <c r="O128" s="14" t="s">
        <v>56</v>
      </c>
      <c r="P128" s="13">
        <v>150.46940000000001</v>
      </c>
      <c r="Q128" s="13">
        <v>191.9836</v>
      </c>
      <c r="R128" s="14">
        <v>8.6004100000000001</v>
      </c>
      <c r="S128" s="8">
        <v>1.276397</v>
      </c>
      <c r="T128" s="15">
        <v>5.3588999999999998E-2</v>
      </c>
      <c r="U128" s="14">
        <v>62.593789999999998</v>
      </c>
      <c r="V128" s="13"/>
      <c r="W128" s="13"/>
      <c r="X128" s="9">
        <v>0.83799999999999997</v>
      </c>
      <c r="Y128" s="9">
        <v>7.4999999999999997E-2</v>
      </c>
      <c r="Z128" s="9">
        <v>8.7999999999999995E-2</v>
      </c>
      <c r="AA128" s="9">
        <v>4.9000000000000002E-2</v>
      </c>
      <c r="AB128" s="9">
        <v>1.7999999999999999E-2</v>
      </c>
      <c r="AC128" s="9">
        <v>0.78400000000000003</v>
      </c>
      <c r="AD128" s="9">
        <v>0.15</v>
      </c>
      <c r="AE128" s="9"/>
      <c r="AF128" s="9"/>
      <c r="AG128" s="9">
        <v>0.27400000000000002</v>
      </c>
      <c r="AH128" s="9">
        <v>0.71299999999999997</v>
      </c>
      <c r="AI128" s="9"/>
      <c r="AJ128" s="9">
        <v>0.01</v>
      </c>
      <c r="AK128" s="9">
        <v>0.98</v>
      </c>
      <c r="AL128" s="9">
        <v>0.97499999999999998</v>
      </c>
      <c r="AM128" s="9">
        <v>5.0999999999999997E-2</v>
      </c>
      <c r="AN128" s="7"/>
      <c r="AO128" s="7"/>
      <c r="AP128" s="7"/>
    </row>
    <row r="129" spans="1:42" s="10" customFormat="1" ht="10.199999999999999" x14ac:dyDescent="0.2">
      <c r="A129" s="7" t="s">
        <v>9</v>
      </c>
      <c r="B129" s="7" t="s">
        <v>10</v>
      </c>
      <c r="C129" s="7">
        <v>2013</v>
      </c>
      <c r="D129" s="13">
        <v>8363.0030000000006</v>
      </c>
      <c r="E129" s="8">
        <v>0.64088599999999996</v>
      </c>
      <c r="F129" s="14">
        <v>35.502789999999997</v>
      </c>
      <c r="G129" s="14">
        <v>23.40212</v>
      </c>
      <c r="H129" s="14">
        <v>32.072589999999998</v>
      </c>
      <c r="I129" s="14">
        <v>27.665130000000001</v>
      </c>
      <c r="J129" s="14">
        <v>0</v>
      </c>
      <c r="K129" s="14">
        <v>0</v>
      </c>
      <c r="L129" s="14">
        <v>321.20855999999998</v>
      </c>
      <c r="M129" s="13">
        <v>3542.9720000000002</v>
      </c>
      <c r="N129" s="14">
        <v>45.9</v>
      </c>
      <c r="O129" s="14" t="s">
        <v>56</v>
      </c>
      <c r="P129" s="13">
        <v>147.22550000000001</v>
      </c>
      <c r="Q129" s="13">
        <v>197.00409999999999</v>
      </c>
      <c r="R129" s="14">
        <v>8.4616900000000008</v>
      </c>
      <c r="S129" s="8">
        <v>1.344519</v>
      </c>
      <c r="T129" s="15">
        <v>5.4609999999999999E-2</v>
      </c>
      <c r="U129" s="14">
        <v>65.69059</v>
      </c>
      <c r="V129" s="13"/>
      <c r="W129" s="13"/>
      <c r="X129" s="9">
        <v>0.83</v>
      </c>
      <c r="Y129" s="9">
        <v>7.6999999999999999E-2</v>
      </c>
      <c r="Z129" s="9">
        <v>9.2999999999999999E-2</v>
      </c>
      <c r="AA129" s="9">
        <v>4.8000000000000001E-2</v>
      </c>
      <c r="AB129" s="9">
        <v>2.1999999999999999E-2</v>
      </c>
      <c r="AC129" s="9">
        <v>0.75</v>
      </c>
      <c r="AD129" s="9">
        <v>0.18099999999999999</v>
      </c>
      <c r="AE129" s="9"/>
      <c r="AF129" s="9"/>
      <c r="AG129" s="9">
        <v>0.373</v>
      </c>
      <c r="AH129" s="9">
        <v>0.61099999999999999</v>
      </c>
      <c r="AI129" s="9"/>
      <c r="AJ129" s="9">
        <v>1.0999999999999999E-2</v>
      </c>
      <c r="AK129" s="9">
        <v>0.98</v>
      </c>
      <c r="AL129" s="9">
        <v>0.97599999999999998</v>
      </c>
      <c r="AM129" s="9">
        <v>5.8999999999999997E-2</v>
      </c>
      <c r="AN129" s="7"/>
      <c r="AO129" s="7"/>
      <c r="AP129" s="7"/>
    </row>
    <row r="130" spans="1:42" s="10" customFormat="1" ht="10.199999999999999" x14ac:dyDescent="0.2">
      <c r="A130" s="7" t="s">
        <v>9</v>
      </c>
      <c r="B130" s="7" t="s">
        <v>10</v>
      </c>
      <c r="C130" s="7">
        <v>2014</v>
      </c>
      <c r="D130" s="13">
        <v>8364.0030000000006</v>
      </c>
      <c r="E130" s="8">
        <v>0.59342799999999996</v>
      </c>
      <c r="F130" s="14">
        <v>35.584760000000003</v>
      </c>
      <c r="G130" s="14">
        <v>23.384139999999999</v>
      </c>
      <c r="H130" s="14">
        <v>32.004600000000003</v>
      </c>
      <c r="I130" s="14">
        <v>27.62548</v>
      </c>
      <c r="J130" s="14">
        <v>0</v>
      </c>
      <c r="K130" s="14">
        <v>0</v>
      </c>
      <c r="L130" s="14">
        <v>321.72019</v>
      </c>
      <c r="M130" s="13">
        <v>3559.2959999999998</v>
      </c>
      <c r="N130" s="14">
        <v>46.1</v>
      </c>
      <c r="O130" s="14" t="s">
        <v>56</v>
      </c>
      <c r="P130" s="13">
        <v>147.5856</v>
      </c>
      <c r="Q130" s="13">
        <v>198.19139999999999</v>
      </c>
      <c r="R130" s="14">
        <v>8.4333100000000005</v>
      </c>
      <c r="S130" s="8">
        <v>1.351669</v>
      </c>
      <c r="T130" s="15">
        <v>5.4636999999999998E-2</v>
      </c>
      <c r="U130" s="14">
        <v>65.987459999999999</v>
      </c>
      <c r="V130" s="13"/>
      <c r="W130" s="13"/>
      <c r="X130" s="9">
        <v>0.81299999999999994</v>
      </c>
      <c r="Y130" s="9">
        <v>8.2000000000000003E-2</v>
      </c>
      <c r="Z130" s="9">
        <v>0.106</v>
      </c>
      <c r="AA130" s="9">
        <v>0.04</v>
      </c>
      <c r="AB130" s="9">
        <v>2.7E-2</v>
      </c>
      <c r="AC130" s="9">
        <v>0.68400000000000005</v>
      </c>
      <c r="AD130" s="9">
        <v>0.25</v>
      </c>
      <c r="AE130" s="9"/>
      <c r="AF130" s="9"/>
      <c r="AG130" s="9">
        <v>0.42699999999999999</v>
      </c>
      <c r="AH130" s="9">
        <v>0.55500000000000005</v>
      </c>
      <c r="AI130" s="9"/>
      <c r="AJ130" s="9">
        <v>1.2999999999999999E-2</v>
      </c>
      <c r="AK130" s="9">
        <v>0.97599999999999998</v>
      </c>
      <c r="AL130" s="9">
        <v>0.97299999999999998</v>
      </c>
      <c r="AM130" s="9">
        <v>4.8000000000000001E-2</v>
      </c>
      <c r="AN130" s="7"/>
      <c r="AO130" s="7"/>
      <c r="AP130" s="7"/>
    </row>
    <row r="131" spans="1:42" s="10" customFormat="1" ht="10.199999999999999" x14ac:dyDescent="0.2">
      <c r="A131" s="7" t="s">
        <v>9</v>
      </c>
      <c r="B131" s="7" t="s">
        <v>10</v>
      </c>
      <c r="C131" s="7">
        <v>2015</v>
      </c>
      <c r="D131" s="13">
        <v>8365.0030000000006</v>
      </c>
      <c r="E131" s="8">
        <v>0.573573</v>
      </c>
      <c r="F131" s="14">
        <v>36.466450000000002</v>
      </c>
      <c r="G131" s="14">
        <v>23.907409999999999</v>
      </c>
      <c r="H131" s="14">
        <v>32.710340000000002</v>
      </c>
      <c r="I131" s="14">
        <v>28.23922</v>
      </c>
      <c r="J131" s="14">
        <v>0</v>
      </c>
      <c r="K131" s="14">
        <v>0</v>
      </c>
      <c r="L131" s="14">
        <v>314.27496000000002</v>
      </c>
      <c r="M131" s="13">
        <v>3555.91</v>
      </c>
      <c r="N131" s="14">
        <v>46.1</v>
      </c>
      <c r="O131" s="14" t="s">
        <v>56</v>
      </c>
      <c r="P131" s="13">
        <v>146.26750000000001</v>
      </c>
      <c r="Q131" s="13">
        <v>197.3586</v>
      </c>
      <c r="R131" s="14">
        <v>8.4013399999999994</v>
      </c>
      <c r="S131" s="8">
        <v>1.3563970000000001</v>
      </c>
      <c r="T131" s="15">
        <v>5.4448000000000003E-2</v>
      </c>
      <c r="U131" s="14">
        <v>68.037840000000003</v>
      </c>
      <c r="V131" s="13"/>
      <c r="W131" s="13"/>
      <c r="X131" s="9">
        <v>0.80400000000000005</v>
      </c>
      <c r="Y131" s="9">
        <v>9.9000000000000005E-2</v>
      </c>
      <c r="Z131" s="9">
        <v>9.7000000000000003E-2</v>
      </c>
      <c r="AA131" s="9">
        <v>3.9E-2</v>
      </c>
      <c r="AB131" s="9">
        <v>2.3E-2</v>
      </c>
      <c r="AC131" s="9">
        <v>0.63900000000000001</v>
      </c>
      <c r="AD131" s="9">
        <v>0.29899999999999999</v>
      </c>
      <c r="AE131" s="9"/>
      <c r="AF131" s="9"/>
      <c r="AG131" s="9">
        <v>0.44</v>
      </c>
      <c r="AH131" s="9">
        <v>0.54300000000000004</v>
      </c>
      <c r="AI131" s="9"/>
      <c r="AJ131" s="9">
        <v>8.0000000000000002E-3</v>
      </c>
      <c r="AK131" s="9">
        <v>0.97599999999999998</v>
      </c>
      <c r="AL131" s="9">
        <v>0.97599999999999998</v>
      </c>
      <c r="AM131" s="9">
        <v>4.3999999999999997E-2</v>
      </c>
      <c r="AN131" s="7"/>
      <c r="AO131" s="7"/>
      <c r="AP131" s="7"/>
    </row>
    <row r="132" spans="1:42" s="10" customFormat="1" ht="10.199999999999999" x14ac:dyDescent="0.2">
      <c r="A132" s="7" t="s">
        <v>9</v>
      </c>
      <c r="B132" s="7" t="s">
        <v>10</v>
      </c>
      <c r="C132" s="7">
        <v>2016</v>
      </c>
      <c r="D132" s="13">
        <v>8366.0030000000006</v>
      </c>
      <c r="E132" s="8">
        <v>0.55328699999999997</v>
      </c>
      <c r="F132" s="14">
        <v>36.915909999999997</v>
      </c>
      <c r="G132" s="14">
        <v>24.19828</v>
      </c>
      <c r="H132" s="14">
        <v>33.022500000000001</v>
      </c>
      <c r="I132" s="14">
        <v>28.546289999999999</v>
      </c>
      <c r="J132" s="14">
        <v>0</v>
      </c>
      <c r="K132" s="14">
        <v>0</v>
      </c>
      <c r="L132" s="14">
        <v>310.53316000000001</v>
      </c>
      <c r="M132" s="13">
        <v>3533.3980000000001</v>
      </c>
      <c r="N132" s="14">
        <v>46.1</v>
      </c>
      <c r="O132" s="14" t="s">
        <v>56</v>
      </c>
      <c r="P132" s="13">
        <v>141.75569999999999</v>
      </c>
      <c r="Q132" s="13">
        <v>196.3724</v>
      </c>
      <c r="R132" s="14">
        <v>8.3925400000000003</v>
      </c>
      <c r="S132" s="8">
        <v>1.3957740000000001</v>
      </c>
      <c r="T132" s="15">
        <v>5.4607000000000003E-2</v>
      </c>
      <c r="U132" s="14">
        <v>68.601929999999996</v>
      </c>
      <c r="V132" s="13"/>
      <c r="W132" s="13"/>
      <c r="X132" s="9">
        <v>0.79800000000000004</v>
      </c>
      <c r="Y132" s="9">
        <v>0.11</v>
      </c>
      <c r="Z132" s="9">
        <v>9.0999999999999998E-2</v>
      </c>
      <c r="AA132" s="9">
        <v>3.4000000000000002E-2</v>
      </c>
      <c r="AB132" s="9">
        <v>4.7E-2</v>
      </c>
      <c r="AC132" s="9">
        <v>0.624</v>
      </c>
      <c r="AD132" s="9">
        <v>0.29599999999999999</v>
      </c>
      <c r="AE132" s="9"/>
      <c r="AF132" s="9"/>
      <c r="AG132" s="9">
        <v>0.496</v>
      </c>
      <c r="AH132" s="9">
        <v>0.495</v>
      </c>
      <c r="AI132" s="9"/>
      <c r="AJ132" s="9">
        <v>1E-3</v>
      </c>
      <c r="AK132" s="9">
        <v>0.97599999999999998</v>
      </c>
      <c r="AL132" s="9">
        <v>0.99</v>
      </c>
      <c r="AM132" s="9">
        <v>3.2000000000000001E-2</v>
      </c>
      <c r="AN132" s="7"/>
      <c r="AO132" s="7"/>
      <c r="AP132" s="7"/>
    </row>
    <row r="133" spans="1:42" s="10" customFormat="1" ht="10.199999999999999" x14ac:dyDescent="0.2">
      <c r="A133" s="7" t="s">
        <v>9</v>
      </c>
      <c r="B133" s="7" t="s">
        <v>10</v>
      </c>
      <c r="C133" s="7">
        <v>2017</v>
      </c>
      <c r="D133" s="13">
        <v>8367.0030000000006</v>
      </c>
      <c r="E133" s="8">
        <v>0.525451</v>
      </c>
      <c r="F133" s="14">
        <v>37.64481</v>
      </c>
      <c r="G133" s="14">
        <v>24.816880000000001</v>
      </c>
      <c r="H133" s="14">
        <v>33.774850000000001</v>
      </c>
      <c r="I133" s="14">
        <v>29.23687</v>
      </c>
      <c r="J133" s="14">
        <v>0</v>
      </c>
      <c r="K133" s="14">
        <v>0</v>
      </c>
      <c r="L133" s="14">
        <v>302.92246</v>
      </c>
      <c r="M133" s="13">
        <v>3554.9540000000002</v>
      </c>
      <c r="N133" s="14">
        <v>46.2</v>
      </c>
      <c r="O133" s="14" t="s">
        <v>56</v>
      </c>
      <c r="P133" s="13">
        <v>137.77420000000001</v>
      </c>
      <c r="Q133" s="13">
        <v>193.86789999999999</v>
      </c>
      <c r="R133" s="14">
        <v>8.43614</v>
      </c>
      <c r="S133" s="8">
        <v>1.420218</v>
      </c>
      <c r="T133" s="15">
        <v>5.3629000000000003E-2</v>
      </c>
      <c r="U133" s="14">
        <v>72.605069999999998</v>
      </c>
      <c r="V133" s="13"/>
      <c r="W133" s="13"/>
      <c r="X133" s="9">
        <v>0.79800000000000004</v>
      </c>
      <c r="Y133" s="9">
        <v>0.11899999999999999</v>
      </c>
      <c r="Z133" s="9">
        <v>8.3000000000000004E-2</v>
      </c>
      <c r="AA133" s="9">
        <v>3.5000000000000003E-2</v>
      </c>
      <c r="AB133" s="9">
        <v>4.7E-2</v>
      </c>
      <c r="AC133" s="9">
        <v>0.60099999999999998</v>
      </c>
      <c r="AD133" s="9">
        <v>0.318</v>
      </c>
      <c r="AE133" s="9"/>
      <c r="AF133" s="9"/>
      <c r="AG133" s="9">
        <v>0.52400000000000002</v>
      </c>
      <c r="AH133" s="9">
        <v>0.46300000000000002</v>
      </c>
      <c r="AI133" s="9"/>
      <c r="AJ133" s="9">
        <v>1E-3</v>
      </c>
      <c r="AK133" s="9">
        <v>0.97499999999999998</v>
      </c>
      <c r="AL133" s="9">
        <v>0.98399999999999999</v>
      </c>
      <c r="AM133" s="9">
        <v>4.7E-2</v>
      </c>
      <c r="AN133" s="7"/>
      <c r="AO133" s="7"/>
      <c r="AP133" s="7"/>
    </row>
    <row r="134" spans="1:42" s="10" customFormat="1" ht="10.199999999999999" x14ac:dyDescent="0.2">
      <c r="A134" s="7" t="s">
        <v>9</v>
      </c>
      <c r="B134" s="7" t="s">
        <v>10</v>
      </c>
      <c r="C134" s="7">
        <v>2018</v>
      </c>
      <c r="D134" s="13">
        <v>8368.0030000000006</v>
      </c>
      <c r="E134" s="8">
        <v>0.51711799999999997</v>
      </c>
      <c r="F134" s="14">
        <v>39.102240000000002</v>
      </c>
      <c r="G134" s="14">
        <v>25.72052</v>
      </c>
      <c r="H134" s="14">
        <v>34.143439999999998</v>
      </c>
      <c r="I134" s="14">
        <v>29.92897</v>
      </c>
      <c r="J134" s="14">
        <v>0</v>
      </c>
      <c r="K134" s="14">
        <v>0</v>
      </c>
      <c r="L134" s="14">
        <v>292.89530000000002</v>
      </c>
      <c r="M134" s="13">
        <v>3578.1170000000002</v>
      </c>
      <c r="N134" s="14">
        <v>46.5</v>
      </c>
      <c r="O134" s="14" t="s">
        <v>56</v>
      </c>
      <c r="P134" s="13">
        <v>134.64169999999999</v>
      </c>
      <c r="Q134" s="13">
        <v>200.18209999999999</v>
      </c>
      <c r="R134" s="14">
        <v>8.1816499999999994</v>
      </c>
      <c r="S134" s="8">
        <v>1.485317</v>
      </c>
      <c r="T134" s="15">
        <v>5.4885000000000003E-2</v>
      </c>
      <c r="U134" s="14">
        <v>80.671589999999995</v>
      </c>
      <c r="V134" s="13"/>
      <c r="W134" s="13"/>
      <c r="X134" s="9">
        <v>0.76300000000000001</v>
      </c>
      <c r="Y134" s="9">
        <v>0.128</v>
      </c>
      <c r="Z134" s="9">
        <v>0.109</v>
      </c>
      <c r="AA134" s="9">
        <v>0.04</v>
      </c>
      <c r="AB134" s="9">
        <v>6.4000000000000001E-2</v>
      </c>
      <c r="AC134" s="9">
        <v>0.59</v>
      </c>
      <c r="AD134" s="9">
        <v>0.30599999999999999</v>
      </c>
      <c r="AE134" s="9"/>
      <c r="AF134" s="9"/>
      <c r="AG134" s="9">
        <v>0.51700000000000002</v>
      </c>
      <c r="AH134" s="9">
        <v>0.443</v>
      </c>
      <c r="AI134" s="9"/>
      <c r="AJ134" s="9">
        <v>5.0000000000000001E-3</v>
      </c>
      <c r="AK134" s="9">
        <v>0.95299999999999996</v>
      </c>
      <c r="AL134" s="9">
        <v>0.95699999999999996</v>
      </c>
      <c r="AM134" s="9">
        <v>6.2E-2</v>
      </c>
      <c r="AN134" s="7"/>
      <c r="AO134" s="7"/>
      <c r="AP134" s="7"/>
    </row>
    <row r="135" spans="1:42" s="10" customFormat="1" ht="10.199999999999999" x14ac:dyDescent="0.2">
      <c r="A135" s="7" t="s">
        <v>12</v>
      </c>
      <c r="B135" s="7" t="s">
        <v>11</v>
      </c>
      <c r="C135" s="7">
        <v>1975</v>
      </c>
      <c r="D135" s="13">
        <v>8369.0030000000006</v>
      </c>
      <c r="E135" s="8">
        <v>4.4699999999999997E-2</v>
      </c>
      <c r="F135" s="14">
        <v>13.07367</v>
      </c>
      <c r="G135" s="14">
        <v>10.556419999999999</v>
      </c>
      <c r="H135" s="14">
        <v>11.86084</v>
      </c>
      <c r="I135" s="14">
        <v>11.106059999999999</v>
      </c>
      <c r="J135" s="14">
        <v>819.29677000000004</v>
      </c>
      <c r="K135" s="14">
        <v>717.58780999999999</v>
      </c>
      <c r="L135" s="14">
        <v>800.19398000000001</v>
      </c>
      <c r="M135" s="13">
        <v>4195.6899999999996</v>
      </c>
      <c r="N135" s="14" t="s">
        <v>56</v>
      </c>
      <c r="O135" s="14" t="s">
        <v>56</v>
      </c>
      <c r="P135" s="13">
        <v>317.51130000000001</v>
      </c>
      <c r="Q135" s="13">
        <v>143.22450000000001</v>
      </c>
      <c r="R135" s="14" t="s">
        <v>56</v>
      </c>
      <c r="S135" s="8">
        <v>0.44787199999999999</v>
      </c>
      <c r="T135" s="15">
        <v>3.4072999999999999E-2</v>
      </c>
      <c r="U135" s="14">
        <v>28.062709999999999</v>
      </c>
      <c r="V135" s="13"/>
      <c r="W135" s="13"/>
      <c r="X135" s="9"/>
      <c r="Y135" s="9"/>
      <c r="Z135" s="9">
        <v>1</v>
      </c>
      <c r="AA135" s="9">
        <v>0.23300000000000001</v>
      </c>
      <c r="AB135" s="9">
        <v>0.76700000000000002</v>
      </c>
      <c r="AC135" s="9"/>
      <c r="AD135" s="9"/>
      <c r="AE135" s="9"/>
      <c r="AF135" s="9">
        <v>0.998</v>
      </c>
      <c r="AG135" s="9"/>
      <c r="AH135" s="9"/>
      <c r="AI135" s="9">
        <v>2E-3</v>
      </c>
      <c r="AJ135" s="9"/>
      <c r="AK135" s="9"/>
      <c r="AL135" s="9"/>
      <c r="AM135" s="9"/>
      <c r="AN135" s="7"/>
      <c r="AO135" s="7"/>
      <c r="AP135" s="7"/>
    </row>
    <row r="136" spans="1:42" s="10" customFormat="1" ht="10.199999999999999" x14ac:dyDescent="0.2">
      <c r="A136" s="7" t="s">
        <v>12</v>
      </c>
      <c r="B136" s="7" t="s">
        <v>11</v>
      </c>
      <c r="C136" s="7">
        <v>1976</v>
      </c>
      <c r="D136" s="13">
        <v>8370.0030000000006</v>
      </c>
      <c r="E136" s="8">
        <v>4.0716000000000002E-2</v>
      </c>
      <c r="F136" s="14">
        <v>13.856870000000001</v>
      </c>
      <c r="G136" s="14">
        <v>11.058590000000001</v>
      </c>
      <c r="H136" s="14">
        <v>12.810919999999999</v>
      </c>
      <c r="I136" s="14">
        <v>11.78392</v>
      </c>
      <c r="J136" s="14">
        <v>783.149</v>
      </c>
      <c r="K136" s="14">
        <v>675.27594999999997</v>
      </c>
      <c r="L136" s="14">
        <v>754.16317000000004</v>
      </c>
      <c r="M136" s="13">
        <v>4199.8639999999996</v>
      </c>
      <c r="N136" s="14" t="s">
        <v>56</v>
      </c>
      <c r="O136" s="14" t="s">
        <v>56</v>
      </c>
      <c r="P136" s="13">
        <v>323.65839999999997</v>
      </c>
      <c r="Q136" s="13">
        <v>145.62719999999999</v>
      </c>
      <c r="R136" s="14" t="s">
        <v>56</v>
      </c>
      <c r="S136" s="8">
        <v>0.44739699999999999</v>
      </c>
      <c r="T136" s="15">
        <v>3.4712E-2</v>
      </c>
      <c r="U136" s="14">
        <v>29.6861</v>
      </c>
      <c r="V136" s="13"/>
      <c r="W136" s="13"/>
      <c r="X136" s="9"/>
      <c r="Y136" s="9"/>
      <c r="Z136" s="9">
        <v>1</v>
      </c>
      <c r="AA136" s="9">
        <v>0.20499999999999999</v>
      </c>
      <c r="AB136" s="9">
        <v>0.79500000000000004</v>
      </c>
      <c r="AC136" s="9"/>
      <c r="AD136" s="9"/>
      <c r="AE136" s="9"/>
      <c r="AF136" s="9">
        <v>0.997</v>
      </c>
      <c r="AG136" s="9"/>
      <c r="AH136" s="9"/>
      <c r="AI136" s="9">
        <v>3.0000000000000001E-3</v>
      </c>
      <c r="AJ136" s="9"/>
      <c r="AK136" s="9"/>
      <c r="AL136" s="9"/>
      <c r="AM136" s="9"/>
      <c r="AN136" s="7"/>
      <c r="AO136" s="7"/>
      <c r="AP136" s="7"/>
    </row>
    <row r="137" spans="1:42" s="10" customFormat="1" ht="10.199999999999999" x14ac:dyDescent="0.2">
      <c r="A137" s="7" t="s">
        <v>12</v>
      </c>
      <c r="B137" s="7" t="s">
        <v>11</v>
      </c>
      <c r="C137" s="7">
        <v>1977</v>
      </c>
      <c r="D137" s="13">
        <v>8371.0030000000006</v>
      </c>
      <c r="E137" s="8">
        <v>3.6422000000000003E-2</v>
      </c>
      <c r="F137" s="14">
        <v>14.73635</v>
      </c>
      <c r="G137" s="14">
        <v>11.94984</v>
      </c>
      <c r="H137" s="14">
        <v>13.277699999999999</v>
      </c>
      <c r="I137" s="14">
        <v>12.512969999999999</v>
      </c>
      <c r="J137" s="14">
        <v>729.56389000000001</v>
      </c>
      <c r="K137" s="14">
        <v>653.86649</v>
      </c>
      <c r="L137" s="14">
        <v>710.22334000000001</v>
      </c>
      <c r="M137" s="13">
        <v>4252.2839999999997</v>
      </c>
      <c r="N137" s="14" t="s">
        <v>56</v>
      </c>
      <c r="O137" s="14" t="s">
        <v>56</v>
      </c>
      <c r="P137" s="13">
        <v>331.82400000000001</v>
      </c>
      <c r="Q137" s="13">
        <v>152.36609999999999</v>
      </c>
      <c r="R137" s="14" t="s">
        <v>56</v>
      </c>
      <c r="S137" s="8">
        <v>0.45803199999999999</v>
      </c>
      <c r="T137" s="15">
        <v>3.5883999999999999E-2</v>
      </c>
      <c r="U137" s="14">
        <v>31.716049999999999</v>
      </c>
      <c r="V137" s="13"/>
      <c r="W137" s="13"/>
      <c r="X137" s="9"/>
      <c r="Y137" s="9"/>
      <c r="Z137" s="9">
        <v>1</v>
      </c>
      <c r="AA137" s="9">
        <v>0.14299999999999999</v>
      </c>
      <c r="AB137" s="9">
        <v>0.85699999999999998</v>
      </c>
      <c r="AC137" s="9"/>
      <c r="AD137" s="9"/>
      <c r="AE137" s="9"/>
      <c r="AF137" s="9">
        <v>0.996</v>
      </c>
      <c r="AG137" s="9"/>
      <c r="AH137" s="9"/>
      <c r="AI137" s="9">
        <v>4.0000000000000001E-3</v>
      </c>
      <c r="AJ137" s="9"/>
      <c r="AK137" s="9"/>
      <c r="AL137" s="9"/>
      <c r="AM137" s="9"/>
      <c r="AN137" s="7"/>
      <c r="AO137" s="7"/>
      <c r="AP137" s="7"/>
    </row>
    <row r="138" spans="1:42" s="10" customFormat="1" ht="10.199999999999999" x14ac:dyDescent="0.2">
      <c r="A138" s="7" t="s">
        <v>12</v>
      </c>
      <c r="B138" s="7" t="s">
        <v>11</v>
      </c>
      <c r="C138" s="7">
        <v>1978</v>
      </c>
      <c r="D138" s="13">
        <v>8372.0030000000006</v>
      </c>
      <c r="E138" s="8">
        <v>4.3272999999999999E-2</v>
      </c>
      <c r="F138" s="14">
        <v>14.23762</v>
      </c>
      <c r="G138" s="14">
        <v>11.638920000000001</v>
      </c>
      <c r="H138" s="14">
        <v>12.66691</v>
      </c>
      <c r="I138" s="14">
        <v>12.08009</v>
      </c>
      <c r="J138" s="14">
        <v>746.74057000000005</v>
      </c>
      <c r="K138" s="14">
        <v>680.89946999999995</v>
      </c>
      <c r="L138" s="14">
        <v>735.67345</v>
      </c>
      <c r="M138" s="13">
        <v>4249.5510000000004</v>
      </c>
      <c r="N138" s="14" t="s">
        <v>56</v>
      </c>
      <c r="O138" s="14" t="s">
        <v>56</v>
      </c>
      <c r="P138" s="13">
        <v>329.24239999999998</v>
      </c>
      <c r="Q138" s="13">
        <v>149.13210000000001</v>
      </c>
      <c r="R138" s="14">
        <v>13.363390000000001</v>
      </c>
      <c r="S138" s="8">
        <v>0.45304299999999997</v>
      </c>
      <c r="T138" s="15">
        <v>3.5108E-2</v>
      </c>
      <c r="U138" s="14">
        <v>30.752109999999998</v>
      </c>
      <c r="V138" s="13"/>
      <c r="W138" s="13"/>
      <c r="X138" s="9"/>
      <c r="Y138" s="9"/>
      <c r="Z138" s="9">
        <v>1</v>
      </c>
      <c r="AA138" s="9">
        <v>0.13</v>
      </c>
      <c r="AB138" s="9">
        <v>0.87</v>
      </c>
      <c r="AC138" s="9"/>
      <c r="AD138" s="9"/>
      <c r="AE138" s="9"/>
      <c r="AF138" s="9">
        <v>0.996</v>
      </c>
      <c r="AG138" s="9"/>
      <c r="AH138" s="9"/>
      <c r="AI138" s="9">
        <v>4.0000000000000001E-3</v>
      </c>
      <c r="AJ138" s="9"/>
      <c r="AK138" s="9"/>
      <c r="AL138" s="9"/>
      <c r="AM138" s="9"/>
      <c r="AN138" s="7"/>
      <c r="AO138" s="7"/>
      <c r="AP138" s="7"/>
    </row>
    <row r="139" spans="1:42" s="10" customFormat="1" ht="10.199999999999999" x14ac:dyDescent="0.2">
      <c r="A139" s="7" t="s">
        <v>12</v>
      </c>
      <c r="B139" s="7" t="s">
        <v>11</v>
      </c>
      <c r="C139" s="7">
        <v>1979</v>
      </c>
      <c r="D139" s="13">
        <v>8373.0030000000006</v>
      </c>
      <c r="E139" s="8">
        <v>3.4615E-2</v>
      </c>
      <c r="F139" s="14">
        <v>13.535159999999999</v>
      </c>
      <c r="G139" s="14">
        <v>11.05875</v>
      </c>
      <c r="H139" s="14">
        <v>12.05184</v>
      </c>
      <c r="I139" s="14">
        <v>11.48461</v>
      </c>
      <c r="J139" s="14">
        <v>780.33091999999999</v>
      </c>
      <c r="K139" s="14">
        <v>716.83347000000003</v>
      </c>
      <c r="L139" s="14">
        <v>773.81839000000002</v>
      </c>
      <c r="M139" s="13">
        <v>4540.9690000000001</v>
      </c>
      <c r="N139" s="14" t="s">
        <v>56</v>
      </c>
      <c r="O139" s="14" t="s">
        <v>56</v>
      </c>
      <c r="P139" s="13">
        <v>321.94459999999998</v>
      </c>
      <c r="Q139" s="13">
        <v>144.29390000000001</v>
      </c>
      <c r="R139" s="14">
        <v>15.45452</v>
      </c>
      <c r="S139" s="8">
        <v>0.45091399999999998</v>
      </c>
      <c r="T139" s="15">
        <v>3.1731000000000002E-2</v>
      </c>
      <c r="U139" s="14">
        <v>31.27619</v>
      </c>
      <c r="V139" s="13"/>
      <c r="W139" s="13"/>
      <c r="X139" s="9"/>
      <c r="Y139" s="9"/>
      <c r="Z139" s="9">
        <v>1</v>
      </c>
      <c r="AA139" s="9">
        <v>0.14799999999999999</v>
      </c>
      <c r="AB139" s="9">
        <v>0.78400000000000003</v>
      </c>
      <c r="AC139" s="9">
        <v>6.8000000000000005E-2</v>
      </c>
      <c r="AD139" s="9"/>
      <c r="AE139" s="9"/>
      <c r="AF139" s="9">
        <v>0.98199999999999998</v>
      </c>
      <c r="AG139" s="9"/>
      <c r="AH139" s="9"/>
      <c r="AI139" s="9">
        <v>1.7999999999999999E-2</v>
      </c>
      <c r="AJ139" s="9"/>
      <c r="AK139" s="9"/>
      <c r="AL139" s="9"/>
      <c r="AM139" s="9"/>
      <c r="AN139" s="7"/>
      <c r="AO139" s="7"/>
      <c r="AP139" s="7"/>
    </row>
    <row r="140" spans="1:42" s="10" customFormat="1" ht="10.199999999999999" x14ac:dyDescent="0.2">
      <c r="A140" s="7" t="s">
        <v>12</v>
      </c>
      <c r="B140" s="7" t="s">
        <v>11</v>
      </c>
      <c r="C140" s="7">
        <v>1980</v>
      </c>
      <c r="D140" s="13">
        <v>8374.0030000000006</v>
      </c>
      <c r="E140" s="8">
        <v>2.1373E-2</v>
      </c>
      <c r="F140" s="14">
        <v>16.62519</v>
      </c>
      <c r="G140" s="14">
        <v>13.267300000000001</v>
      </c>
      <c r="H140" s="14">
        <v>15.36678</v>
      </c>
      <c r="I140" s="14">
        <v>14.136419999999999</v>
      </c>
      <c r="J140" s="14">
        <v>658.15191000000004</v>
      </c>
      <c r="K140" s="14">
        <v>566.28363999999999</v>
      </c>
      <c r="L140" s="14">
        <v>628.65989999999999</v>
      </c>
      <c r="M140" s="13">
        <v>4352.7420000000002</v>
      </c>
      <c r="N140" s="14" t="s">
        <v>56</v>
      </c>
      <c r="O140" s="14" t="s">
        <v>56</v>
      </c>
      <c r="P140" s="13">
        <v>287.85199999999998</v>
      </c>
      <c r="Q140" s="13">
        <v>130.59039999999999</v>
      </c>
      <c r="R140" s="14">
        <v>16.519939999999998</v>
      </c>
      <c r="S140" s="8">
        <v>0.4592</v>
      </c>
      <c r="T140" s="15">
        <v>2.9911E-2</v>
      </c>
      <c r="U140" s="14">
        <v>36.443100000000001</v>
      </c>
      <c r="V140" s="13"/>
      <c r="W140" s="13"/>
      <c r="X140" s="9"/>
      <c r="Y140" s="9"/>
      <c r="Z140" s="9">
        <v>1</v>
      </c>
      <c r="AA140" s="9">
        <v>0.26</v>
      </c>
      <c r="AB140" s="9">
        <v>0.35</v>
      </c>
      <c r="AC140" s="9">
        <v>0.39</v>
      </c>
      <c r="AD140" s="9"/>
      <c r="AE140" s="9"/>
      <c r="AF140" s="9">
        <v>0.93500000000000005</v>
      </c>
      <c r="AG140" s="9"/>
      <c r="AH140" s="9"/>
      <c r="AI140" s="9">
        <v>6.5000000000000002E-2</v>
      </c>
      <c r="AJ140" s="9"/>
      <c r="AK140" s="9"/>
      <c r="AL140" s="9"/>
      <c r="AM140" s="9"/>
      <c r="AN140" s="7"/>
      <c r="AO140" s="7"/>
      <c r="AP140" s="7"/>
    </row>
    <row r="141" spans="1:42" s="10" customFormat="1" ht="10.199999999999999" x14ac:dyDescent="0.2">
      <c r="A141" s="7" t="s">
        <v>12</v>
      </c>
      <c r="B141" s="7" t="s">
        <v>11</v>
      </c>
      <c r="C141" s="7">
        <v>1981</v>
      </c>
      <c r="D141" s="13">
        <v>8375.0030000000006</v>
      </c>
      <c r="E141" s="8">
        <v>2.3203999999999999E-2</v>
      </c>
      <c r="F141" s="14">
        <v>17.460159999999998</v>
      </c>
      <c r="G141" s="14">
        <v>13.98387</v>
      </c>
      <c r="H141" s="14">
        <v>16.045950000000001</v>
      </c>
      <c r="I141" s="14">
        <v>14.84219</v>
      </c>
      <c r="J141" s="14">
        <v>628.08210999999994</v>
      </c>
      <c r="K141" s="14">
        <v>546.22820000000002</v>
      </c>
      <c r="L141" s="14">
        <v>598.76601000000005</v>
      </c>
      <c r="M141" s="13">
        <v>4323.9849999999997</v>
      </c>
      <c r="N141" s="14" t="s">
        <v>56</v>
      </c>
      <c r="O141" s="14" t="s">
        <v>56</v>
      </c>
      <c r="P141" s="13">
        <v>284.0573</v>
      </c>
      <c r="Q141" s="13">
        <v>129.03550000000001</v>
      </c>
      <c r="R141" s="14">
        <v>16.531829999999999</v>
      </c>
      <c r="S141" s="8">
        <v>0.458036</v>
      </c>
      <c r="T141" s="15">
        <v>2.9760999999999999E-2</v>
      </c>
      <c r="U141" s="14">
        <v>37.982489999999999</v>
      </c>
      <c r="V141" s="13"/>
      <c r="W141" s="13"/>
      <c r="X141" s="9">
        <v>3.0000000000000001E-3</v>
      </c>
      <c r="Y141" s="9"/>
      <c r="Z141" s="9">
        <v>0.997</v>
      </c>
      <c r="AA141" s="9">
        <v>0.219</v>
      </c>
      <c r="AB141" s="9">
        <v>0.314</v>
      </c>
      <c r="AC141" s="9">
        <v>0.46600000000000003</v>
      </c>
      <c r="AD141" s="9"/>
      <c r="AE141" s="9"/>
      <c r="AF141" s="9">
        <v>0.95399999999999996</v>
      </c>
      <c r="AG141" s="9"/>
      <c r="AH141" s="9"/>
      <c r="AI141" s="9">
        <v>4.5999999999999999E-2</v>
      </c>
      <c r="AJ141" s="9"/>
      <c r="AK141" s="9"/>
      <c r="AL141" s="9"/>
      <c r="AM141" s="9"/>
      <c r="AN141" s="7"/>
      <c r="AO141" s="7"/>
      <c r="AP141" s="7"/>
    </row>
    <row r="142" spans="1:42" s="10" customFormat="1" ht="10.199999999999999" x14ac:dyDescent="0.2">
      <c r="A142" s="7" t="s">
        <v>12</v>
      </c>
      <c r="B142" s="7" t="s">
        <v>11</v>
      </c>
      <c r="C142" s="7">
        <v>1982</v>
      </c>
      <c r="D142" s="13">
        <v>8376.0030000000006</v>
      </c>
      <c r="E142" s="8">
        <v>3.1904000000000002E-2</v>
      </c>
      <c r="F142" s="14">
        <v>17.32255</v>
      </c>
      <c r="G142" s="14">
        <v>13.89743</v>
      </c>
      <c r="H142" s="14">
        <v>15.878360000000001</v>
      </c>
      <c r="I142" s="14">
        <v>14.72404</v>
      </c>
      <c r="J142" s="14">
        <v>629.35765000000004</v>
      </c>
      <c r="K142" s="14">
        <v>551.76541999999995</v>
      </c>
      <c r="L142" s="14">
        <v>604.50910999999996</v>
      </c>
      <c r="M142" s="13">
        <v>4342.08</v>
      </c>
      <c r="N142" s="14" t="s">
        <v>56</v>
      </c>
      <c r="O142" s="14" t="s">
        <v>56</v>
      </c>
      <c r="P142" s="13">
        <v>286.86099999999999</v>
      </c>
      <c r="Q142" s="13">
        <v>132.2636</v>
      </c>
      <c r="R142" s="14">
        <v>17.596430000000002</v>
      </c>
      <c r="S142" s="8">
        <v>0.46317000000000003</v>
      </c>
      <c r="T142" s="15">
        <v>3.0318999999999999E-2</v>
      </c>
      <c r="U142" s="14">
        <v>37.990189999999998</v>
      </c>
      <c r="V142" s="13"/>
      <c r="W142" s="13"/>
      <c r="X142" s="9"/>
      <c r="Y142" s="9"/>
      <c r="Z142" s="9">
        <v>1</v>
      </c>
      <c r="AA142" s="9">
        <v>0.157</v>
      </c>
      <c r="AB142" s="9">
        <v>0.38500000000000001</v>
      </c>
      <c r="AC142" s="9">
        <v>0.45800000000000002</v>
      </c>
      <c r="AD142" s="9"/>
      <c r="AE142" s="9"/>
      <c r="AF142" s="9">
        <v>0.95199999999999996</v>
      </c>
      <c r="AG142" s="9"/>
      <c r="AH142" s="9"/>
      <c r="AI142" s="9">
        <v>0.03</v>
      </c>
      <c r="AJ142" s="9">
        <v>1.7999999999999999E-2</v>
      </c>
      <c r="AK142" s="9"/>
      <c r="AL142" s="9"/>
      <c r="AM142" s="9"/>
      <c r="AN142" s="7"/>
      <c r="AO142" s="7"/>
      <c r="AP142" s="7"/>
    </row>
    <row r="143" spans="1:42" s="10" customFormat="1" ht="10.199999999999999" x14ac:dyDescent="0.2">
      <c r="A143" s="7" t="s">
        <v>12</v>
      </c>
      <c r="B143" s="7" t="s">
        <v>11</v>
      </c>
      <c r="C143" s="7">
        <v>1983</v>
      </c>
      <c r="D143" s="13">
        <v>8377.0030000000006</v>
      </c>
      <c r="E143" s="8">
        <v>3.7141E-2</v>
      </c>
      <c r="F143" s="14">
        <v>17.711960000000001</v>
      </c>
      <c r="G143" s="14">
        <v>14.06695</v>
      </c>
      <c r="H143" s="14">
        <v>16.49935</v>
      </c>
      <c r="I143" s="14">
        <v>15.066470000000001</v>
      </c>
      <c r="J143" s="14">
        <v>626.20795999999996</v>
      </c>
      <c r="K143" s="14">
        <v>531.92178000000001</v>
      </c>
      <c r="L143" s="14">
        <v>592.64476999999999</v>
      </c>
      <c r="M143" s="13">
        <v>4414.28</v>
      </c>
      <c r="N143" s="14" t="s">
        <v>56</v>
      </c>
      <c r="O143" s="14" t="s">
        <v>56</v>
      </c>
      <c r="P143" s="13">
        <v>294.40899999999999</v>
      </c>
      <c r="Q143" s="13">
        <v>136.1429</v>
      </c>
      <c r="R143" s="14">
        <v>15.650550000000001</v>
      </c>
      <c r="S143" s="8">
        <v>0.46571299999999999</v>
      </c>
      <c r="T143" s="15">
        <v>3.0734999999999998E-2</v>
      </c>
      <c r="U143" s="14">
        <v>39.661020000000001</v>
      </c>
      <c r="V143" s="13"/>
      <c r="W143" s="13"/>
      <c r="X143" s="9">
        <v>2E-3</v>
      </c>
      <c r="Y143" s="9"/>
      <c r="Z143" s="9">
        <v>0.998</v>
      </c>
      <c r="AA143" s="9">
        <v>0.12</v>
      </c>
      <c r="AB143" s="9">
        <v>0.28599999999999998</v>
      </c>
      <c r="AC143" s="9">
        <v>0.59299999999999997</v>
      </c>
      <c r="AD143" s="9"/>
      <c r="AE143" s="9"/>
      <c r="AF143" s="9">
        <v>0.92</v>
      </c>
      <c r="AG143" s="9"/>
      <c r="AH143" s="9"/>
      <c r="AI143" s="9">
        <v>3.5000000000000003E-2</v>
      </c>
      <c r="AJ143" s="9">
        <v>4.4999999999999998E-2</v>
      </c>
      <c r="AK143" s="9"/>
      <c r="AL143" s="9"/>
      <c r="AM143" s="9"/>
      <c r="AN143" s="7"/>
      <c r="AO143" s="7"/>
      <c r="AP143" s="7"/>
    </row>
    <row r="144" spans="1:42" s="10" customFormat="1" ht="10.199999999999999" x14ac:dyDescent="0.2">
      <c r="A144" s="7" t="s">
        <v>12</v>
      </c>
      <c r="B144" s="7" t="s">
        <v>11</v>
      </c>
      <c r="C144" s="7">
        <v>1984</v>
      </c>
      <c r="D144" s="13">
        <v>8378.0030000000006</v>
      </c>
      <c r="E144" s="8">
        <v>4.8233999999999999E-2</v>
      </c>
      <c r="F144" s="14">
        <v>18.936360000000001</v>
      </c>
      <c r="G144" s="14">
        <v>14.98634</v>
      </c>
      <c r="H144" s="14">
        <v>17.745729999999998</v>
      </c>
      <c r="I144" s="14">
        <v>16.113880000000002</v>
      </c>
      <c r="J144" s="14">
        <v>567.68988000000002</v>
      </c>
      <c r="K144" s="14">
        <v>480.37621999999999</v>
      </c>
      <c r="L144" s="14">
        <v>552.24249999999995</v>
      </c>
      <c r="M144" s="13">
        <v>4074.7440000000001</v>
      </c>
      <c r="N144" s="14" t="s">
        <v>56</v>
      </c>
      <c r="O144" s="14" t="s">
        <v>56</v>
      </c>
      <c r="P144" s="13">
        <v>249.26480000000001</v>
      </c>
      <c r="Q144" s="13">
        <v>126.0343</v>
      </c>
      <c r="R144" s="14">
        <v>15.87261</v>
      </c>
      <c r="S144" s="8">
        <v>0.53780600000000001</v>
      </c>
      <c r="T144" s="15">
        <v>3.0695E-2</v>
      </c>
      <c r="U144" s="14">
        <v>39.306489999999997</v>
      </c>
      <c r="V144" s="13"/>
      <c r="W144" s="13"/>
      <c r="X144" s="9">
        <v>0.223</v>
      </c>
      <c r="Y144" s="9"/>
      <c r="Z144" s="9">
        <v>0.77700000000000002</v>
      </c>
      <c r="AA144" s="9">
        <v>0.155</v>
      </c>
      <c r="AB144" s="9">
        <v>0.39</v>
      </c>
      <c r="AC144" s="9">
        <v>0.45600000000000002</v>
      </c>
      <c r="AD144" s="9"/>
      <c r="AE144" s="9">
        <v>0</v>
      </c>
      <c r="AF144" s="9">
        <v>0.89</v>
      </c>
      <c r="AG144" s="9"/>
      <c r="AH144" s="9">
        <v>6.6000000000000003E-2</v>
      </c>
      <c r="AI144" s="9">
        <v>3.1E-2</v>
      </c>
      <c r="AJ144" s="9">
        <v>1.2E-2</v>
      </c>
      <c r="AK144" s="9"/>
      <c r="AL144" s="9"/>
      <c r="AM144" s="9"/>
      <c r="AN144" s="7"/>
      <c r="AO144" s="7"/>
      <c r="AP144" s="7"/>
    </row>
    <row r="145" spans="1:42" s="10" customFormat="1" ht="10.199999999999999" x14ac:dyDescent="0.2">
      <c r="A145" s="7" t="s">
        <v>12</v>
      </c>
      <c r="B145" s="7" t="s">
        <v>11</v>
      </c>
      <c r="C145" s="7">
        <v>1985</v>
      </c>
      <c r="D145" s="13">
        <v>8379.0030000000006</v>
      </c>
      <c r="E145" s="8">
        <v>5.9159000000000003E-2</v>
      </c>
      <c r="F145" s="14">
        <v>19.451409999999999</v>
      </c>
      <c r="G145" s="14">
        <v>15.45961</v>
      </c>
      <c r="H145" s="14">
        <v>18.100200000000001</v>
      </c>
      <c r="I145" s="14">
        <v>16.545829999999999</v>
      </c>
      <c r="J145" s="14">
        <v>552.08893</v>
      </c>
      <c r="K145" s="14">
        <v>469.67223999999999</v>
      </c>
      <c r="L145" s="14">
        <v>537.31516999999997</v>
      </c>
      <c r="M145" s="13">
        <v>3975.1660000000002</v>
      </c>
      <c r="N145" s="14" t="s">
        <v>56</v>
      </c>
      <c r="O145" s="14" t="s">
        <v>56</v>
      </c>
      <c r="P145" s="13">
        <v>236.05269999999999</v>
      </c>
      <c r="Q145" s="13">
        <v>129.06110000000001</v>
      </c>
      <c r="R145" s="14">
        <v>15.321289999999999</v>
      </c>
      <c r="S145" s="8">
        <v>0.57840999999999998</v>
      </c>
      <c r="T145" s="15">
        <v>3.2249E-2</v>
      </c>
      <c r="U145" s="14">
        <v>39.276629999999997</v>
      </c>
      <c r="V145" s="13"/>
      <c r="W145" s="13"/>
      <c r="X145" s="9">
        <v>0.30399999999999999</v>
      </c>
      <c r="Y145" s="9">
        <v>3.0000000000000001E-3</v>
      </c>
      <c r="Z145" s="9">
        <v>0.69299999999999995</v>
      </c>
      <c r="AA145" s="9">
        <v>0.1</v>
      </c>
      <c r="AB145" s="9">
        <v>0.42699999999999999</v>
      </c>
      <c r="AC145" s="9">
        <v>0.47399999999999998</v>
      </c>
      <c r="AD145" s="9"/>
      <c r="AE145" s="9"/>
      <c r="AF145" s="9">
        <v>0.90400000000000003</v>
      </c>
      <c r="AG145" s="9"/>
      <c r="AH145" s="9">
        <v>6.3E-2</v>
      </c>
      <c r="AI145" s="9">
        <v>2.9000000000000001E-2</v>
      </c>
      <c r="AJ145" s="9">
        <v>3.0000000000000001E-3</v>
      </c>
      <c r="AK145" s="9"/>
      <c r="AL145" s="9"/>
      <c r="AM145" s="9"/>
      <c r="AN145" s="7"/>
      <c r="AO145" s="7"/>
      <c r="AP145" s="7"/>
    </row>
    <row r="146" spans="1:42" s="10" customFormat="1" ht="10.199999999999999" x14ac:dyDescent="0.2">
      <c r="A146" s="7" t="s">
        <v>12</v>
      </c>
      <c r="B146" s="7" t="s">
        <v>11</v>
      </c>
      <c r="C146" s="7">
        <v>1986</v>
      </c>
      <c r="D146" s="13">
        <v>8380.0030000000006</v>
      </c>
      <c r="E146" s="8">
        <v>6.7976999999999996E-2</v>
      </c>
      <c r="F146" s="14">
        <v>20.588450000000002</v>
      </c>
      <c r="G146" s="14">
        <v>16.132639999999999</v>
      </c>
      <c r="H146" s="14">
        <v>19.382280000000002</v>
      </c>
      <c r="I146" s="14">
        <v>17.469889999999999</v>
      </c>
      <c r="J146" s="14">
        <v>536.36559999999997</v>
      </c>
      <c r="K146" s="14">
        <v>444.73901999999998</v>
      </c>
      <c r="L146" s="14">
        <v>508.95915000000002</v>
      </c>
      <c r="M146" s="13">
        <v>3997.9090000000001</v>
      </c>
      <c r="N146" s="14" t="s">
        <v>56</v>
      </c>
      <c r="O146" s="14" t="s">
        <v>56</v>
      </c>
      <c r="P146" s="13">
        <v>227.75829999999999</v>
      </c>
      <c r="Q146" s="13">
        <v>127.491</v>
      </c>
      <c r="R146" s="14">
        <v>14.72813</v>
      </c>
      <c r="S146" s="8">
        <v>0.58820499999999998</v>
      </c>
      <c r="T146" s="15">
        <v>3.1744000000000001E-2</v>
      </c>
      <c r="U146" s="14">
        <v>41.478859999999997</v>
      </c>
      <c r="V146" s="13"/>
      <c r="W146" s="13"/>
      <c r="X146" s="9">
        <v>0.24399999999999999</v>
      </c>
      <c r="Y146" s="9">
        <v>1.2999999999999999E-2</v>
      </c>
      <c r="Z146" s="9">
        <v>0.74299999999999999</v>
      </c>
      <c r="AA146" s="9">
        <v>8.5000000000000006E-2</v>
      </c>
      <c r="AB146" s="9">
        <v>0.314</v>
      </c>
      <c r="AC146" s="9">
        <v>0.60099999999999998</v>
      </c>
      <c r="AD146" s="9"/>
      <c r="AE146" s="9"/>
      <c r="AF146" s="9">
        <v>0.61499999999999999</v>
      </c>
      <c r="AG146" s="9"/>
      <c r="AH146" s="9">
        <v>0.218</v>
      </c>
      <c r="AI146" s="9">
        <v>0.16300000000000001</v>
      </c>
      <c r="AJ146" s="9">
        <v>4.0000000000000001E-3</v>
      </c>
      <c r="AK146" s="9"/>
      <c r="AL146" s="9"/>
      <c r="AM146" s="9"/>
      <c r="AN146" s="7"/>
      <c r="AO146" s="7"/>
      <c r="AP146" s="7"/>
    </row>
    <row r="147" spans="1:42" s="10" customFormat="1" ht="10.199999999999999" x14ac:dyDescent="0.2">
      <c r="A147" s="7" t="s">
        <v>12</v>
      </c>
      <c r="B147" s="7" t="s">
        <v>11</v>
      </c>
      <c r="C147" s="7">
        <v>1987</v>
      </c>
      <c r="D147" s="13">
        <v>8381.0030000000006</v>
      </c>
      <c r="E147" s="8">
        <v>7.4940999999999994E-2</v>
      </c>
      <c r="F147" s="14">
        <v>20.865400000000001</v>
      </c>
      <c r="G147" s="14">
        <v>16.16028</v>
      </c>
      <c r="H147" s="14">
        <v>19.789380000000001</v>
      </c>
      <c r="I147" s="14">
        <v>17.659369999999999</v>
      </c>
      <c r="J147" s="14">
        <v>536.42039999999997</v>
      </c>
      <c r="K147" s="14">
        <v>436.64177999999998</v>
      </c>
      <c r="L147" s="14">
        <v>503.29962999999998</v>
      </c>
      <c r="M147" s="13">
        <v>3972.056</v>
      </c>
      <c r="N147" s="14" t="s">
        <v>56</v>
      </c>
      <c r="O147" s="14" t="s">
        <v>56</v>
      </c>
      <c r="P147" s="13">
        <v>225.92230000000001</v>
      </c>
      <c r="Q147" s="13">
        <v>141.7261</v>
      </c>
      <c r="R147" s="14">
        <v>13.92915</v>
      </c>
      <c r="S147" s="8">
        <v>0.65705800000000003</v>
      </c>
      <c r="T147" s="15">
        <v>3.5593E-2</v>
      </c>
      <c r="U147" s="14">
        <v>41.739809999999999</v>
      </c>
      <c r="V147" s="13"/>
      <c r="W147" s="13"/>
      <c r="X147" s="9">
        <v>0.27500000000000002</v>
      </c>
      <c r="Y147" s="9">
        <v>1.9E-2</v>
      </c>
      <c r="Z147" s="9">
        <v>0.70499999999999996</v>
      </c>
      <c r="AA147" s="9">
        <v>6.4000000000000001E-2</v>
      </c>
      <c r="AB147" s="9">
        <v>0.25700000000000001</v>
      </c>
      <c r="AC147" s="9">
        <v>0.67600000000000005</v>
      </c>
      <c r="AD147" s="9"/>
      <c r="AE147" s="9">
        <v>2E-3</v>
      </c>
      <c r="AF147" s="9">
        <v>0.23899999999999999</v>
      </c>
      <c r="AG147" s="9"/>
      <c r="AH147" s="9">
        <v>0.45800000000000002</v>
      </c>
      <c r="AI147" s="9">
        <v>0.30199999999999999</v>
      </c>
      <c r="AJ147" s="9">
        <v>1E-3</v>
      </c>
      <c r="AK147" s="9"/>
      <c r="AL147" s="9"/>
      <c r="AM147" s="9"/>
      <c r="AN147" s="7"/>
      <c r="AO147" s="7"/>
      <c r="AP147" s="7"/>
    </row>
    <row r="148" spans="1:42" s="10" customFormat="1" ht="10.199999999999999" x14ac:dyDescent="0.2">
      <c r="A148" s="7" t="s">
        <v>12</v>
      </c>
      <c r="B148" s="7" t="s">
        <v>11</v>
      </c>
      <c r="C148" s="7">
        <v>1988</v>
      </c>
      <c r="D148" s="13">
        <v>8382.0030000000006</v>
      </c>
      <c r="E148" s="8">
        <v>7.4066999999999994E-2</v>
      </c>
      <c r="F148" s="14">
        <v>21.169730000000001</v>
      </c>
      <c r="G148" s="14">
        <v>16.15447</v>
      </c>
      <c r="H148" s="14">
        <v>20.333659999999998</v>
      </c>
      <c r="I148" s="14">
        <v>17.87781</v>
      </c>
      <c r="J148" s="14">
        <v>539.63112999999998</v>
      </c>
      <c r="K148" s="14">
        <v>427.12324999999998</v>
      </c>
      <c r="L148" s="14">
        <v>497.17367000000002</v>
      </c>
      <c r="M148" s="13">
        <v>4052.761</v>
      </c>
      <c r="N148" s="14" t="s">
        <v>56</v>
      </c>
      <c r="O148" s="14" t="s">
        <v>56</v>
      </c>
      <c r="P148" s="13">
        <v>228.7961</v>
      </c>
      <c r="Q148" s="13">
        <v>146.94489999999999</v>
      </c>
      <c r="R148" s="14">
        <v>13.85853</v>
      </c>
      <c r="S148" s="8">
        <v>0.67103100000000004</v>
      </c>
      <c r="T148" s="15">
        <v>3.6302000000000001E-2</v>
      </c>
      <c r="U148" s="14">
        <v>43.154029999999999</v>
      </c>
      <c r="V148" s="13"/>
      <c r="W148" s="13"/>
      <c r="X148" s="9">
        <v>0.36299999999999999</v>
      </c>
      <c r="Y148" s="9">
        <v>8.0000000000000002E-3</v>
      </c>
      <c r="Z148" s="9">
        <v>0.63</v>
      </c>
      <c r="AA148" s="9">
        <v>3.6999999999999998E-2</v>
      </c>
      <c r="AB148" s="9">
        <v>0.17599999999999999</v>
      </c>
      <c r="AC148" s="9">
        <v>0.78700000000000003</v>
      </c>
      <c r="AD148" s="9"/>
      <c r="AE148" s="9"/>
      <c r="AF148" s="9">
        <v>2E-3</v>
      </c>
      <c r="AG148" s="9"/>
      <c r="AH148" s="9">
        <v>0.56899999999999995</v>
      </c>
      <c r="AI148" s="9">
        <v>0.42799999999999999</v>
      </c>
      <c r="AJ148" s="9">
        <v>1E-3</v>
      </c>
      <c r="AK148" s="9"/>
      <c r="AL148" s="9"/>
      <c r="AM148" s="9"/>
      <c r="AN148" s="7"/>
      <c r="AO148" s="7"/>
      <c r="AP148" s="7"/>
    </row>
    <row r="149" spans="1:42" s="10" customFormat="1" ht="10.199999999999999" x14ac:dyDescent="0.2">
      <c r="A149" s="7" t="s">
        <v>12</v>
      </c>
      <c r="B149" s="7" t="s">
        <v>11</v>
      </c>
      <c r="C149" s="7">
        <v>1989</v>
      </c>
      <c r="D149" s="13">
        <v>8383.0030000000006</v>
      </c>
      <c r="E149" s="8">
        <v>8.8398000000000004E-2</v>
      </c>
      <c r="F149" s="14">
        <v>21.14254</v>
      </c>
      <c r="G149" s="14">
        <v>16.05678</v>
      </c>
      <c r="H149" s="14">
        <v>20.215299999999999</v>
      </c>
      <c r="I149" s="14">
        <v>17.796790000000001</v>
      </c>
      <c r="J149" s="14">
        <v>542.41</v>
      </c>
      <c r="K149" s="14">
        <v>430.00734</v>
      </c>
      <c r="L149" s="14">
        <v>499.40913999999998</v>
      </c>
      <c r="M149" s="13">
        <v>4057.2660000000001</v>
      </c>
      <c r="N149" s="14" t="s">
        <v>56</v>
      </c>
      <c r="O149" s="14" t="s">
        <v>56</v>
      </c>
      <c r="P149" s="13">
        <v>225.40389999999999</v>
      </c>
      <c r="Q149" s="13">
        <v>146.08619999999999</v>
      </c>
      <c r="R149" s="14">
        <v>13.394259999999999</v>
      </c>
      <c r="S149" s="8">
        <v>0.67954999999999999</v>
      </c>
      <c r="T149" s="15">
        <v>3.5971999999999997E-2</v>
      </c>
      <c r="U149" s="14">
        <v>43.224829999999997</v>
      </c>
      <c r="V149" s="13"/>
      <c r="W149" s="13"/>
      <c r="X149" s="9">
        <v>0.34399999999999997</v>
      </c>
      <c r="Y149" s="9">
        <v>7.0000000000000001E-3</v>
      </c>
      <c r="Z149" s="9">
        <v>0.64900000000000002</v>
      </c>
      <c r="AA149" s="9">
        <v>2.9000000000000001E-2</v>
      </c>
      <c r="AB149" s="9">
        <v>0.20499999999999999</v>
      </c>
      <c r="AC149" s="9">
        <v>0.76500000000000001</v>
      </c>
      <c r="AD149" s="9"/>
      <c r="AE149" s="9">
        <v>0</v>
      </c>
      <c r="AF149" s="9"/>
      <c r="AG149" s="9"/>
      <c r="AH149" s="9">
        <v>0.58099999999999996</v>
      </c>
      <c r="AI149" s="9">
        <v>0.41799999999999998</v>
      </c>
      <c r="AJ149" s="9">
        <v>1E-3</v>
      </c>
      <c r="AK149" s="9"/>
      <c r="AL149" s="9"/>
      <c r="AM149" s="9"/>
      <c r="AN149" s="7"/>
      <c r="AO149" s="7"/>
      <c r="AP149" s="7"/>
    </row>
    <row r="150" spans="1:42" s="10" customFormat="1" ht="10.199999999999999" x14ac:dyDescent="0.2">
      <c r="A150" s="7" t="s">
        <v>12</v>
      </c>
      <c r="B150" s="7" t="s">
        <v>11</v>
      </c>
      <c r="C150" s="7">
        <v>1990</v>
      </c>
      <c r="D150" s="13">
        <v>8384.0030000000006</v>
      </c>
      <c r="E150" s="8">
        <v>0.10007099999999999</v>
      </c>
      <c r="F150" s="14">
        <v>21.24849</v>
      </c>
      <c r="G150" s="14">
        <v>15.964969999999999</v>
      </c>
      <c r="H150" s="14">
        <v>20.435410000000001</v>
      </c>
      <c r="I150" s="14">
        <v>17.84376</v>
      </c>
      <c r="J150" s="14">
        <v>546.37393999999995</v>
      </c>
      <c r="K150" s="14">
        <v>426.04203999999999</v>
      </c>
      <c r="L150" s="14">
        <v>498.09174000000002</v>
      </c>
      <c r="M150" s="13">
        <v>4094.99</v>
      </c>
      <c r="N150" s="14" t="s">
        <v>56</v>
      </c>
      <c r="O150" s="14" t="s">
        <v>56</v>
      </c>
      <c r="P150" s="13">
        <v>225.39850000000001</v>
      </c>
      <c r="Q150" s="13">
        <v>148.8218</v>
      </c>
      <c r="R150" s="14">
        <v>12.475770000000001</v>
      </c>
      <c r="S150" s="8">
        <v>0.68181000000000003</v>
      </c>
      <c r="T150" s="15">
        <v>3.6346999999999997E-2</v>
      </c>
      <c r="U150" s="14">
        <v>43.83887</v>
      </c>
      <c r="V150" s="13"/>
      <c r="W150" s="13"/>
      <c r="X150" s="9">
        <v>0.46800000000000003</v>
      </c>
      <c r="Y150" s="9">
        <v>6.6000000000000003E-2</v>
      </c>
      <c r="Z150" s="9">
        <v>0.46700000000000003</v>
      </c>
      <c r="AA150" s="9">
        <v>1.7999999999999999E-2</v>
      </c>
      <c r="AB150" s="9">
        <v>4.7E-2</v>
      </c>
      <c r="AC150" s="9">
        <v>0.93500000000000005</v>
      </c>
      <c r="AD150" s="9"/>
      <c r="AE150" s="9">
        <v>0</v>
      </c>
      <c r="AF150" s="9"/>
      <c r="AG150" s="9"/>
      <c r="AH150" s="9">
        <v>0.58099999999999996</v>
      </c>
      <c r="AI150" s="9">
        <v>0.41899999999999998</v>
      </c>
      <c r="AJ150" s="9">
        <v>1E-3</v>
      </c>
      <c r="AK150" s="9"/>
      <c r="AL150" s="9"/>
      <c r="AM150" s="9"/>
      <c r="AN150" s="7"/>
      <c r="AO150" s="7"/>
      <c r="AP150" s="7"/>
    </row>
    <row r="151" spans="1:42" s="10" customFormat="1" ht="10.199999999999999" x14ac:dyDescent="0.2">
      <c r="A151" s="7" t="s">
        <v>12</v>
      </c>
      <c r="B151" s="7" t="s">
        <v>11</v>
      </c>
      <c r="C151" s="7">
        <v>1991</v>
      </c>
      <c r="D151" s="13">
        <v>8385.0030000000006</v>
      </c>
      <c r="E151" s="8">
        <v>8.2202999999999998E-2</v>
      </c>
      <c r="F151" s="14">
        <v>21.40258</v>
      </c>
      <c r="G151" s="14">
        <v>16.015899999999998</v>
      </c>
      <c r="H151" s="14">
        <v>20.453510000000001</v>
      </c>
      <c r="I151" s="14">
        <v>17.91037</v>
      </c>
      <c r="J151" s="14">
        <v>546.40800000000002</v>
      </c>
      <c r="K151" s="14">
        <v>428.08756</v>
      </c>
      <c r="L151" s="14">
        <v>496.24509999999998</v>
      </c>
      <c r="M151" s="13">
        <v>4132.5910000000003</v>
      </c>
      <c r="N151" s="14" t="s">
        <v>56</v>
      </c>
      <c r="O151" s="14" t="s">
        <v>56</v>
      </c>
      <c r="P151" s="13">
        <v>219.57579999999999</v>
      </c>
      <c r="Q151" s="13">
        <v>148.5607</v>
      </c>
      <c r="R151" s="14">
        <v>12.688789999999999</v>
      </c>
      <c r="S151" s="8">
        <v>0.70079400000000003</v>
      </c>
      <c r="T151" s="15">
        <v>3.5907000000000001E-2</v>
      </c>
      <c r="U151" s="14">
        <v>44.520380000000003</v>
      </c>
      <c r="V151" s="13"/>
      <c r="W151" s="13"/>
      <c r="X151" s="9">
        <v>0.38200000000000001</v>
      </c>
      <c r="Y151" s="9">
        <v>0.109</v>
      </c>
      <c r="Z151" s="9">
        <v>0.50900000000000001</v>
      </c>
      <c r="AA151" s="9">
        <v>1.4E-2</v>
      </c>
      <c r="AB151" s="9">
        <v>2.1000000000000001E-2</v>
      </c>
      <c r="AC151" s="9">
        <v>0.96499999999999997</v>
      </c>
      <c r="AD151" s="9"/>
      <c r="AE151" s="9"/>
      <c r="AF151" s="9"/>
      <c r="AG151" s="9"/>
      <c r="AH151" s="9">
        <v>0.63300000000000001</v>
      </c>
      <c r="AI151" s="9">
        <v>0.36599999999999999</v>
      </c>
      <c r="AJ151" s="9">
        <v>1E-3</v>
      </c>
      <c r="AK151" s="9"/>
      <c r="AL151" s="9"/>
      <c r="AM151" s="9"/>
      <c r="AN151" s="7"/>
      <c r="AO151" s="7"/>
      <c r="AP151" s="7"/>
    </row>
    <row r="152" spans="1:42" s="10" customFormat="1" ht="10.199999999999999" x14ac:dyDescent="0.2">
      <c r="A152" s="7" t="s">
        <v>12</v>
      </c>
      <c r="B152" s="7" t="s">
        <v>11</v>
      </c>
      <c r="C152" s="7">
        <v>1992</v>
      </c>
      <c r="D152" s="13">
        <v>8386.0030000000006</v>
      </c>
      <c r="E152" s="8">
        <v>0.100328</v>
      </c>
      <c r="F152" s="14">
        <v>21.474689999999999</v>
      </c>
      <c r="G152" s="14">
        <v>15.948180000000001</v>
      </c>
      <c r="H152" s="14">
        <v>20.528739999999999</v>
      </c>
      <c r="I152" s="14">
        <v>17.92191</v>
      </c>
      <c r="J152" s="14">
        <v>547.95991000000004</v>
      </c>
      <c r="K152" s="14">
        <v>425.78881999999999</v>
      </c>
      <c r="L152" s="14">
        <v>495.91014000000001</v>
      </c>
      <c r="M152" s="13">
        <v>4151.2079999999996</v>
      </c>
      <c r="N152" s="14" t="s">
        <v>56</v>
      </c>
      <c r="O152" s="14" t="s">
        <v>56</v>
      </c>
      <c r="P152" s="13">
        <v>222.3151</v>
      </c>
      <c r="Q152" s="13">
        <v>151.953</v>
      </c>
      <c r="R152" s="14">
        <v>12.2324</v>
      </c>
      <c r="S152" s="8">
        <v>0.705372</v>
      </c>
      <c r="T152" s="15">
        <v>3.6566000000000001E-2</v>
      </c>
      <c r="U152" s="14">
        <v>44.832990000000002</v>
      </c>
      <c r="V152" s="13"/>
      <c r="W152" s="13"/>
      <c r="X152" s="9">
        <v>0.45400000000000001</v>
      </c>
      <c r="Y152" s="9">
        <v>5.5E-2</v>
      </c>
      <c r="Z152" s="9">
        <v>0.49099999999999999</v>
      </c>
      <c r="AA152" s="9">
        <v>1.6E-2</v>
      </c>
      <c r="AB152" s="9">
        <v>0.02</v>
      </c>
      <c r="AC152" s="9">
        <v>0.96399999999999997</v>
      </c>
      <c r="AD152" s="9"/>
      <c r="AE152" s="9"/>
      <c r="AF152" s="9"/>
      <c r="AG152" s="9"/>
      <c r="AH152" s="9">
        <v>0.71899999999999997</v>
      </c>
      <c r="AI152" s="9">
        <v>0.28100000000000003</v>
      </c>
      <c r="AJ152" s="9">
        <v>1E-3</v>
      </c>
      <c r="AK152" s="9"/>
      <c r="AL152" s="9"/>
      <c r="AM152" s="9"/>
      <c r="AN152" s="7"/>
      <c r="AO152" s="7"/>
      <c r="AP152" s="7"/>
    </row>
    <row r="153" spans="1:42" s="10" customFormat="1" ht="10.199999999999999" x14ac:dyDescent="0.2">
      <c r="A153" s="7" t="s">
        <v>12</v>
      </c>
      <c r="B153" s="7" t="s">
        <v>11</v>
      </c>
      <c r="C153" s="7">
        <v>1993</v>
      </c>
      <c r="D153" s="13">
        <v>8387.0030000000006</v>
      </c>
      <c r="E153" s="8">
        <v>0.109102</v>
      </c>
      <c r="F153" s="14">
        <v>21.857250000000001</v>
      </c>
      <c r="G153" s="14">
        <v>16.03783</v>
      </c>
      <c r="H153" s="14">
        <v>21.04927</v>
      </c>
      <c r="I153" s="14">
        <v>18.202159999999999</v>
      </c>
      <c r="J153" s="14">
        <v>547.04105000000004</v>
      </c>
      <c r="K153" s="14">
        <v>416.02884999999998</v>
      </c>
      <c r="L153" s="14">
        <v>488.23885999999999</v>
      </c>
      <c r="M153" s="13">
        <v>4105.4960000000001</v>
      </c>
      <c r="N153" s="14" t="s">
        <v>56</v>
      </c>
      <c r="O153" s="14" t="s">
        <v>56</v>
      </c>
      <c r="P153" s="13">
        <v>217.75380000000001</v>
      </c>
      <c r="Q153" s="13">
        <v>155.08340000000001</v>
      </c>
      <c r="R153" s="14">
        <v>11.20514</v>
      </c>
      <c r="S153" s="8">
        <v>0.73048199999999996</v>
      </c>
      <c r="T153" s="15">
        <v>3.7794000000000001E-2</v>
      </c>
      <c r="U153" s="14">
        <v>44.983750000000001</v>
      </c>
      <c r="V153" s="13"/>
      <c r="W153" s="13"/>
      <c r="X153" s="9">
        <v>0.498</v>
      </c>
      <c r="Y153" s="9">
        <v>4.4999999999999998E-2</v>
      </c>
      <c r="Z153" s="9">
        <v>0.45600000000000002</v>
      </c>
      <c r="AA153" s="9">
        <v>1.2E-2</v>
      </c>
      <c r="AB153" s="9">
        <v>1.7000000000000001E-2</v>
      </c>
      <c r="AC153" s="9">
        <v>0.97199999999999998</v>
      </c>
      <c r="AD153" s="9"/>
      <c r="AE153" s="9"/>
      <c r="AF153" s="9"/>
      <c r="AG153" s="9"/>
      <c r="AH153" s="9">
        <v>0.79</v>
      </c>
      <c r="AI153" s="9">
        <v>0.21</v>
      </c>
      <c r="AJ153" s="9"/>
      <c r="AK153" s="9"/>
      <c r="AL153" s="9"/>
      <c r="AM153" s="9"/>
      <c r="AN153" s="7"/>
      <c r="AO153" s="7"/>
      <c r="AP153" s="7"/>
    </row>
    <row r="154" spans="1:42" s="10" customFormat="1" ht="10.199999999999999" x14ac:dyDescent="0.2">
      <c r="A154" s="7" t="s">
        <v>12</v>
      </c>
      <c r="B154" s="7" t="s">
        <v>11</v>
      </c>
      <c r="C154" s="7">
        <v>1994</v>
      </c>
      <c r="D154" s="13">
        <v>8388.0030000000006</v>
      </c>
      <c r="E154" s="8">
        <v>0.100378</v>
      </c>
      <c r="F154" s="14">
        <v>21.4894</v>
      </c>
      <c r="G154" s="14">
        <v>15.718450000000001</v>
      </c>
      <c r="H154" s="14">
        <v>20.546949999999999</v>
      </c>
      <c r="I154" s="14">
        <v>17.837569999999999</v>
      </c>
      <c r="J154" s="14">
        <v>557.41571999999996</v>
      </c>
      <c r="K154" s="14">
        <v>425.74121000000002</v>
      </c>
      <c r="L154" s="14">
        <v>498.21818000000002</v>
      </c>
      <c r="M154" s="13">
        <v>4156.4849999999997</v>
      </c>
      <c r="N154" s="14" t="s">
        <v>56</v>
      </c>
      <c r="O154" s="14" t="s">
        <v>56</v>
      </c>
      <c r="P154" s="13">
        <v>225.99039999999999</v>
      </c>
      <c r="Q154" s="13">
        <v>159.4923</v>
      </c>
      <c r="R154" s="14">
        <v>11.0199</v>
      </c>
      <c r="S154" s="8">
        <v>0.72134399999999999</v>
      </c>
      <c r="T154" s="15">
        <v>3.8350000000000002E-2</v>
      </c>
      <c r="U154" s="14">
        <v>44.862209999999997</v>
      </c>
      <c r="V154" s="13"/>
      <c r="W154" s="13"/>
      <c r="X154" s="9">
        <v>0.52300000000000002</v>
      </c>
      <c r="Y154" s="9">
        <v>6.4000000000000001E-2</v>
      </c>
      <c r="Z154" s="9">
        <v>0.41299999999999998</v>
      </c>
      <c r="AA154" s="9">
        <v>5.0000000000000001E-3</v>
      </c>
      <c r="AB154" s="9">
        <v>2.1000000000000001E-2</v>
      </c>
      <c r="AC154" s="9">
        <v>0.97399999999999998</v>
      </c>
      <c r="AD154" s="9"/>
      <c r="AE154" s="9"/>
      <c r="AF154" s="9"/>
      <c r="AG154" s="9"/>
      <c r="AH154" s="9">
        <v>0.81200000000000006</v>
      </c>
      <c r="AI154" s="9">
        <v>0.188</v>
      </c>
      <c r="AJ154" s="9"/>
      <c r="AK154" s="9">
        <v>3.5000000000000003E-2</v>
      </c>
      <c r="AL154" s="9"/>
      <c r="AM154" s="9"/>
      <c r="AN154" s="7"/>
      <c r="AO154" s="7"/>
      <c r="AP154" s="7"/>
    </row>
    <row r="155" spans="1:42" s="10" customFormat="1" ht="10.199999999999999" x14ac:dyDescent="0.2">
      <c r="A155" s="7" t="s">
        <v>12</v>
      </c>
      <c r="B155" s="7" t="s">
        <v>11</v>
      </c>
      <c r="C155" s="7">
        <v>1995</v>
      </c>
      <c r="D155" s="13">
        <v>8389.0030000000006</v>
      </c>
      <c r="E155" s="8">
        <v>0.109724</v>
      </c>
      <c r="F155" s="14">
        <v>21.821960000000001</v>
      </c>
      <c r="G155" s="14">
        <v>15.77474</v>
      </c>
      <c r="H155" s="14">
        <v>21.009239999999998</v>
      </c>
      <c r="I155" s="14">
        <v>18.077999999999999</v>
      </c>
      <c r="J155" s="14">
        <v>556.27599999999995</v>
      </c>
      <c r="K155" s="14">
        <v>416.21940000000001</v>
      </c>
      <c r="L155" s="14">
        <v>491.59188999999998</v>
      </c>
      <c r="M155" s="13">
        <v>4109.5119999999997</v>
      </c>
      <c r="N155" s="14" t="s">
        <v>56</v>
      </c>
      <c r="O155" s="14" t="s">
        <v>56</v>
      </c>
      <c r="P155" s="13">
        <v>230.96090000000001</v>
      </c>
      <c r="Q155" s="13">
        <v>158.89259999999999</v>
      </c>
      <c r="R155" s="14">
        <v>11.17985</v>
      </c>
      <c r="S155" s="8">
        <v>0.70835400000000004</v>
      </c>
      <c r="T155" s="15">
        <v>3.8685999999999998E-2</v>
      </c>
      <c r="U155" s="14">
        <v>44.988109999999999</v>
      </c>
      <c r="V155" s="13"/>
      <c r="W155" s="13"/>
      <c r="X155" s="9">
        <v>0.61299999999999999</v>
      </c>
      <c r="Y155" s="9">
        <v>9.0999999999999998E-2</v>
      </c>
      <c r="Z155" s="9">
        <v>0.29599999999999999</v>
      </c>
      <c r="AA155" s="9">
        <v>1E-3</v>
      </c>
      <c r="AB155" s="9">
        <v>1.6E-2</v>
      </c>
      <c r="AC155" s="9">
        <v>0.98199999999999998</v>
      </c>
      <c r="AD155" s="9"/>
      <c r="AE155" s="9"/>
      <c r="AF155" s="9"/>
      <c r="AG155" s="9"/>
      <c r="AH155" s="9">
        <v>0.874</v>
      </c>
      <c r="AI155" s="9">
        <v>0.126</v>
      </c>
      <c r="AJ155" s="9"/>
      <c r="AK155" s="9">
        <v>4.4999999999999998E-2</v>
      </c>
      <c r="AL155" s="9"/>
      <c r="AM155" s="9"/>
      <c r="AN155" s="7"/>
      <c r="AO155" s="7"/>
      <c r="AP155" s="7"/>
    </row>
    <row r="156" spans="1:42" s="10" customFormat="1" ht="10.199999999999999" x14ac:dyDescent="0.2">
      <c r="A156" s="7" t="s">
        <v>12</v>
      </c>
      <c r="B156" s="7" t="s">
        <v>11</v>
      </c>
      <c r="C156" s="7">
        <v>1996</v>
      </c>
      <c r="D156" s="13">
        <v>8390.0030000000006</v>
      </c>
      <c r="E156" s="8">
        <v>0.107208</v>
      </c>
      <c r="F156" s="14">
        <v>22.200710000000001</v>
      </c>
      <c r="G156" s="14">
        <v>15.91797</v>
      </c>
      <c r="H156" s="14">
        <v>21.373989999999999</v>
      </c>
      <c r="I156" s="14">
        <v>18.33961</v>
      </c>
      <c r="J156" s="14">
        <v>551.72703999999999</v>
      </c>
      <c r="K156" s="14">
        <v>409.89057000000003</v>
      </c>
      <c r="L156" s="14">
        <v>484.57943999999998</v>
      </c>
      <c r="M156" s="13">
        <v>4195.45</v>
      </c>
      <c r="N156" s="14" t="s">
        <v>56</v>
      </c>
      <c r="O156" s="14" t="s">
        <v>56</v>
      </c>
      <c r="P156" s="13">
        <v>220.32669999999999</v>
      </c>
      <c r="Q156" s="13">
        <v>170.5941</v>
      </c>
      <c r="R156" s="14">
        <v>11.2864</v>
      </c>
      <c r="S156" s="8">
        <v>0.79039700000000002</v>
      </c>
      <c r="T156" s="15">
        <v>4.0772999999999997E-2</v>
      </c>
      <c r="U156" s="14">
        <v>46.78143</v>
      </c>
      <c r="V156" s="13"/>
      <c r="W156" s="13"/>
      <c r="X156" s="9">
        <v>0.73799999999999999</v>
      </c>
      <c r="Y156" s="9">
        <v>2.3E-2</v>
      </c>
      <c r="Z156" s="9">
        <v>0.23899999999999999</v>
      </c>
      <c r="AA156" s="9">
        <v>0</v>
      </c>
      <c r="AB156" s="9">
        <v>1.6E-2</v>
      </c>
      <c r="AC156" s="9">
        <v>0.98399999999999999</v>
      </c>
      <c r="AD156" s="9"/>
      <c r="AE156" s="9"/>
      <c r="AF156" s="9"/>
      <c r="AG156" s="9"/>
      <c r="AH156" s="9">
        <v>1</v>
      </c>
      <c r="AI156" s="9"/>
      <c r="AJ156" s="9"/>
      <c r="AK156" s="9">
        <v>5.7000000000000002E-2</v>
      </c>
      <c r="AL156" s="9"/>
      <c r="AM156" s="9"/>
      <c r="AN156" s="7"/>
      <c r="AO156" s="7"/>
      <c r="AP156" s="7"/>
    </row>
    <row r="157" spans="1:42" s="10" customFormat="1" ht="10.199999999999999" x14ac:dyDescent="0.2">
      <c r="A157" s="7" t="s">
        <v>12</v>
      </c>
      <c r="B157" s="7" t="s">
        <v>11</v>
      </c>
      <c r="C157" s="7">
        <v>1997</v>
      </c>
      <c r="D157" s="13">
        <v>8391.0030000000006</v>
      </c>
      <c r="E157" s="8">
        <v>8.7520000000000001E-2</v>
      </c>
      <c r="F157" s="14">
        <v>22.06738</v>
      </c>
      <c r="G157" s="14">
        <v>15.737489999999999</v>
      </c>
      <c r="H157" s="14">
        <v>21.162690000000001</v>
      </c>
      <c r="I157" s="14">
        <v>18.1755</v>
      </c>
      <c r="J157" s="14">
        <v>559.47933</v>
      </c>
      <c r="K157" s="14">
        <v>415.16514999999998</v>
      </c>
      <c r="L157" s="14">
        <v>488.95485000000002</v>
      </c>
      <c r="M157" s="13">
        <v>4240.09</v>
      </c>
      <c r="N157" s="14" t="s">
        <v>56</v>
      </c>
      <c r="O157" s="14" t="s">
        <v>56</v>
      </c>
      <c r="P157" s="13">
        <v>220.12979999999999</v>
      </c>
      <c r="Q157" s="13">
        <v>174.01179999999999</v>
      </c>
      <c r="R157" s="14">
        <v>11.207990000000001</v>
      </c>
      <c r="S157" s="8">
        <v>0.80196699999999999</v>
      </c>
      <c r="T157" s="15">
        <v>4.0994999999999997E-2</v>
      </c>
      <c r="U157" s="14">
        <v>46.898470000000003</v>
      </c>
      <c r="V157" s="13"/>
      <c r="W157" s="13"/>
      <c r="X157" s="9">
        <v>0.64800000000000002</v>
      </c>
      <c r="Y157" s="9">
        <v>4.7E-2</v>
      </c>
      <c r="Z157" s="9">
        <v>0.30599999999999999</v>
      </c>
      <c r="AA157" s="9"/>
      <c r="AB157" s="9">
        <v>4.0000000000000001E-3</v>
      </c>
      <c r="AC157" s="9">
        <v>0.996</v>
      </c>
      <c r="AD157" s="9"/>
      <c r="AE157" s="9"/>
      <c r="AF157" s="9"/>
      <c r="AG157" s="9"/>
      <c r="AH157" s="9">
        <v>1</v>
      </c>
      <c r="AI157" s="9"/>
      <c r="AJ157" s="9"/>
      <c r="AK157" s="9">
        <v>6.3E-2</v>
      </c>
      <c r="AL157" s="9"/>
      <c r="AM157" s="9"/>
      <c r="AN157" s="7"/>
      <c r="AO157" s="7"/>
      <c r="AP157" s="7"/>
    </row>
    <row r="158" spans="1:42" s="10" customFormat="1" ht="10.199999999999999" x14ac:dyDescent="0.2">
      <c r="A158" s="7" t="s">
        <v>12</v>
      </c>
      <c r="B158" s="7" t="s">
        <v>11</v>
      </c>
      <c r="C158" s="7">
        <v>1998</v>
      </c>
      <c r="D158" s="13">
        <v>8392.0030000000006</v>
      </c>
      <c r="E158" s="8">
        <v>0.102995</v>
      </c>
      <c r="F158" s="14">
        <v>22.74614</v>
      </c>
      <c r="G158" s="14">
        <v>16.020409999999998</v>
      </c>
      <c r="H158" s="14">
        <v>21.963249999999999</v>
      </c>
      <c r="I158" s="14">
        <v>18.696729999999999</v>
      </c>
      <c r="J158" s="14">
        <v>550.3519</v>
      </c>
      <c r="K158" s="14">
        <v>400.55869999999999</v>
      </c>
      <c r="L158" s="14">
        <v>475.32364999999999</v>
      </c>
      <c r="M158" s="13">
        <v>4182.6549999999997</v>
      </c>
      <c r="N158" s="14" t="s">
        <v>56</v>
      </c>
      <c r="O158" s="14" t="s">
        <v>56</v>
      </c>
      <c r="P158" s="13">
        <v>217.16239999999999</v>
      </c>
      <c r="Q158" s="13">
        <v>180.04079999999999</v>
      </c>
      <c r="R158" s="14">
        <v>11.11964</v>
      </c>
      <c r="S158" s="8">
        <v>0.83981799999999995</v>
      </c>
      <c r="T158" s="15">
        <v>4.3097000000000003E-2</v>
      </c>
      <c r="U158" s="14">
        <v>47.653239999999997</v>
      </c>
      <c r="V158" s="13"/>
      <c r="W158" s="13"/>
      <c r="X158" s="9">
        <v>0.78300000000000003</v>
      </c>
      <c r="Y158" s="9">
        <v>3.2000000000000001E-2</v>
      </c>
      <c r="Z158" s="9">
        <v>0.184</v>
      </c>
      <c r="AA158" s="9"/>
      <c r="AB158" s="9"/>
      <c r="AC158" s="9">
        <v>1</v>
      </c>
      <c r="AD158" s="9"/>
      <c r="AE158" s="9"/>
      <c r="AF158" s="9"/>
      <c r="AG158" s="9"/>
      <c r="AH158" s="9">
        <v>1</v>
      </c>
      <c r="AI158" s="9"/>
      <c r="AJ158" s="9"/>
      <c r="AK158" s="9">
        <v>0.104</v>
      </c>
      <c r="AL158" s="9"/>
      <c r="AM158" s="9"/>
      <c r="AN158" s="7"/>
      <c r="AO158" s="7"/>
      <c r="AP158" s="7"/>
    </row>
    <row r="159" spans="1:42" s="10" customFormat="1" ht="10.199999999999999" x14ac:dyDescent="0.2">
      <c r="A159" s="7" t="s">
        <v>12</v>
      </c>
      <c r="B159" s="7" t="s">
        <v>11</v>
      </c>
      <c r="C159" s="7">
        <v>1999</v>
      </c>
      <c r="D159" s="13">
        <v>8393.0030000000006</v>
      </c>
      <c r="E159" s="8">
        <v>9.6162999999999998E-2</v>
      </c>
      <c r="F159" s="14">
        <v>22.284400000000002</v>
      </c>
      <c r="G159" s="14">
        <v>15.59755</v>
      </c>
      <c r="H159" s="14">
        <v>21.489909999999998</v>
      </c>
      <c r="I159" s="14">
        <v>18.27843</v>
      </c>
      <c r="J159" s="14">
        <v>564.46717999999998</v>
      </c>
      <c r="K159" s="14">
        <v>408.05639000000002</v>
      </c>
      <c r="L159" s="14">
        <v>486.20154000000002</v>
      </c>
      <c r="M159" s="13">
        <v>4306.442</v>
      </c>
      <c r="N159" s="14" t="s">
        <v>56</v>
      </c>
      <c r="O159" s="14" t="s">
        <v>56</v>
      </c>
      <c r="P159" s="13">
        <v>222.69110000000001</v>
      </c>
      <c r="Q159" s="13">
        <v>182.73400000000001</v>
      </c>
      <c r="R159" s="14">
        <v>11.13209</v>
      </c>
      <c r="S159" s="8">
        <v>0.83178300000000005</v>
      </c>
      <c r="T159" s="15">
        <v>4.2396999999999997E-2</v>
      </c>
      <c r="U159" s="14">
        <v>48.118729999999999</v>
      </c>
      <c r="V159" s="13"/>
      <c r="W159" s="13"/>
      <c r="X159" s="9">
        <v>0.76</v>
      </c>
      <c r="Y159" s="9">
        <v>2.7E-2</v>
      </c>
      <c r="Z159" s="9">
        <v>0.21299999999999999</v>
      </c>
      <c r="AA159" s="9"/>
      <c r="AB159" s="9"/>
      <c r="AC159" s="9">
        <v>1</v>
      </c>
      <c r="AD159" s="9"/>
      <c r="AE159" s="9"/>
      <c r="AF159" s="9"/>
      <c r="AG159" s="9"/>
      <c r="AH159" s="9">
        <v>1</v>
      </c>
      <c r="AI159" s="9"/>
      <c r="AJ159" s="9"/>
      <c r="AK159" s="9">
        <v>0.125</v>
      </c>
      <c r="AL159" s="9">
        <v>8.2000000000000003E-2</v>
      </c>
      <c r="AM159" s="9"/>
      <c r="AN159" s="7"/>
      <c r="AO159" s="7"/>
      <c r="AP159" s="7"/>
    </row>
    <row r="160" spans="1:42" s="10" customFormat="1" ht="10.199999999999999" x14ac:dyDescent="0.2">
      <c r="A160" s="7" t="s">
        <v>12</v>
      </c>
      <c r="B160" s="7" t="s">
        <v>11</v>
      </c>
      <c r="C160" s="7">
        <v>2000</v>
      </c>
      <c r="D160" s="13">
        <v>8394.0030000000006</v>
      </c>
      <c r="E160" s="8">
        <v>0.102045</v>
      </c>
      <c r="F160" s="14">
        <v>22.77666</v>
      </c>
      <c r="G160" s="14">
        <v>15.853109999999999</v>
      </c>
      <c r="H160" s="14">
        <v>21.83005</v>
      </c>
      <c r="I160" s="14">
        <v>18.608650000000001</v>
      </c>
      <c r="J160" s="14">
        <v>556.20155</v>
      </c>
      <c r="K160" s="14">
        <v>402.15428000000003</v>
      </c>
      <c r="L160" s="14">
        <v>477.57348000000002</v>
      </c>
      <c r="M160" s="13">
        <v>4275.6360000000004</v>
      </c>
      <c r="N160" s="14" t="s">
        <v>56</v>
      </c>
      <c r="O160" s="14" t="s">
        <v>56</v>
      </c>
      <c r="P160" s="13">
        <v>216.53190000000001</v>
      </c>
      <c r="Q160" s="13">
        <v>182.84010000000001</v>
      </c>
      <c r="R160" s="14">
        <v>10.61078</v>
      </c>
      <c r="S160" s="8">
        <v>0.85754699999999995</v>
      </c>
      <c r="T160" s="15">
        <v>4.2757999999999997E-2</v>
      </c>
      <c r="U160" s="14">
        <v>48.855539999999998</v>
      </c>
      <c r="V160" s="13"/>
      <c r="W160" s="13"/>
      <c r="X160" s="9">
        <v>0.80600000000000005</v>
      </c>
      <c r="Y160" s="9">
        <v>2.7E-2</v>
      </c>
      <c r="Z160" s="9">
        <v>0.16700000000000001</v>
      </c>
      <c r="AA160" s="9"/>
      <c r="AB160" s="9"/>
      <c r="AC160" s="9">
        <v>1</v>
      </c>
      <c r="AD160" s="9"/>
      <c r="AE160" s="9"/>
      <c r="AF160" s="9"/>
      <c r="AG160" s="9"/>
      <c r="AH160" s="9">
        <v>1</v>
      </c>
      <c r="AI160" s="9"/>
      <c r="AJ160" s="9"/>
      <c r="AK160" s="9">
        <v>0.216</v>
      </c>
      <c r="AL160" s="9">
        <v>0.15</v>
      </c>
      <c r="AM160" s="9"/>
      <c r="AN160" s="7"/>
      <c r="AO160" s="7"/>
      <c r="AP160" s="7"/>
    </row>
    <row r="161" spans="1:42" s="10" customFormat="1" ht="10.199999999999999" x14ac:dyDescent="0.2">
      <c r="A161" s="7" t="s">
        <v>12</v>
      </c>
      <c r="B161" s="7" t="s">
        <v>11</v>
      </c>
      <c r="C161" s="7">
        <v>2001</v>
      </c>
      <c r="D161" s="13">
        <v>8395.0030000000006</v>
      </c>
      <c r="E161" s="8">
        <v>7.8973000000000002E-2</v>
      </c>
      <c r="F161" s="14">
        <v>22.138310000000001</v>
      </c>
      <c r="G161" s="14">
        <v>15.3462</v>
      </c>
      <c r="H161" s="14">
        <v>21.122160000000001</v>
      </c>
      <c r="I161" s="14">
        <v>18.04383</v>
      </c>
      <c r="J161" s="14">
        <v>568.73800000000006</v>
      </c>
      <c r="K161" s="14">
        <v>411.56891999999999</v>
      </c>
      <c r="L161" s="14">
        <v>492.52303999999998</v>
      </c>
      <c r="M161" s="13">
        <v>4518.4120000000003</v>
      </c>
      <c r="N161" s="14" t="s">
        <v>56</v>
      </c>
      <c r="O161" s="14" t="s">
        <v>56</v>
      </c>
      <c r="P161" s="13">
        <v>229.04750000000001</v>
      </c>
      <c r="Q161" s="13">
        <v>201.678</v>
      </c>
      <c r="R161" s="14">
        <v>10.097049999999999</v>
      </c>
      <c r="S161" s="8">
        <v>0.89716200000000002</v>
      </c>
      <c r="T161" s="15">
        <v>4.4687999999999999E-2</v>
      </c>
      <c r="U161" s="14">
        <v>50.314689999999999</v>
      </c>
      <c r="V161" s="13"/>
      <c r="W161" s="13"/>
      <c r="X161" s="9">
        <v>0.69299999999999995</v>
      </c>
      <c r="Y161" s="9">
        <v>8.6999999999999994E-2</v>
      </c>
      <c r="Z161" s="9">
        <v>0.221</v>
      </c>
      <c r="AA161" s="9"/>
      <c r="AB161" s="9"/>
      <c r="AC161" s="9">
        <v>1</v>
      </c>
      <c r="AD161" s="9"/>
      <c r="AE161" s="9"/>
      <c r="AF161" s="9"/>
      <c r="AG161" s="9"/>
      <c r="AH161" s="9">
        <v>1</v>
      </c>
      <c r="AI161" s="9"/>
      <c r="AJ161" s="9"/>
      <c r="AK161" s="9">
        <v>0.22600000000000001</v>
      </c>
      <c r="AL161" s="9">
        <v>0.17</v>
      </c>
      <c r="AM161" s="9"/>
      <c r="AN161" s="7"/>
      <c r="AO161" s="7"/>
      <c r="AP161" s="7"/>
    </row>
    <row r="162" spans="1:42" s="10" customFormat="1" ht="10.199999999999999" x14ac:dyDescent="0.2">
      <c r="A162" s="7" t="s">
        <v>12</v>
      </c>
      <c r="B162" s="7" t="s">
        <v>11</v>
      </c>
      <c r="C162" s="7">
        <v>2002</v>
      </c>
      <c r="D162" s="13">
        <v>8396.0030000000006</v>
      </c>
      <c r="E162" s="8">
        <v>7.7146999999999993E-2</v>
      </c>
      <c r="F162" s="14">
        <v>23.050619999999999</v>
      </c>
      <c r="G162" s="14">
        <v>15.87208</v>
      </c>
      <c r="H162" s="14">
        <v>21.85229</v>
      </c>
      <c r="I162" s="14">
        <v>18.69997</v>
      </c>
      <c r="J162" s="14">
        <v>554.46468000000004</v>
      </c>
      <c r="K162" s="14">
        <v>400.31677999999999</v>
      </c>
      <c r="L162" s="14">
        <v>475.24128999999999</v>
      </c>
      <c r="M162" s="13">
        <v>4393.857</v>
      </c>
      <c r="N162" s="14" t="s">
        <v>56</v>
      </c>
      <c r="O162" s="14" t="s">
        <v>56</v>
      </c>
      <c r="P162" s="13">
        <v>217.54859999999999</v>
      </c>
      <c r="Q162" s="13">
        <v>199.4496</v>
      </c>
      <c r="R162" s="14">
        <v>10.130990000000001</v>
      </c>
      <c r="S162" s="8">
        <v>0.928647</v>
      </c>
      <c r="T162" s="15">
        <v>4.5490999999999997E-2</v>
      </c>
      <c r="U162" s="14">
        <v>50.941420000000001</v>
      </c>
      <c r="V162" s="13"/>
      <c r="W162" s="13"/>
      <c r="X162" s="9">
        <v>0.84299999999999997</v>
      </c>
      <c r="Y162" s="9">
        <v>0.03</v>
      </c>
      <c r="Z162" s="9">
        <v>0.126</v>
      </c>
      <c r="AA162" s="9"/>
      <c r="AB162" s="9"/>
      <c r="AC162" s="9">
        <v>1</v>
      </c>
      <c r="AD162" s="9"/>
      <c r="AE162" s="9"/>
      <c r="AF162" s="9"/>
      <c r="AG162" s="9"/>
      <c r="AH162" s="9">
        <v>1</v>
      </c>
      <c r="AI162" s="9"/>
      <c r="AJ162" s="9"/>
      <c r="AK162" s="9">
        <v>0.28399999999999997</v>
      </c>
      <c r="AL162" s="9">
        <v>0.20899999999999999</v>
      </c>
      <c r="AM162" s="9"/>
      <c r="AN162" s="7"/>
      <c r="AO162" s="7"/>
      <c r="AP162" s="7"/>
    </row>
    <row r="163" spans="1:42" s="10" customFormat="1" ht="10.199999999999999" x14ac:dyDescent="0.2">
      <c r="A163" s="7" t="s">
        <v>12</v>
      </c>
      <c r="B163" s="7" t="s">
        <v>11</v>
      </c>
      <c r="C163" s="7">
        <v>2003</v>
      </c>
      <c r="D163" s="13">
        <v>8397.0030000000006</v>
      </c>
      <c r="E163" s="8">
        <v>7.8105999999999995E-2</v>
      </c>
      <c r="F163" s="14">
        <v>23.474</v>
      </c>
      <c r="G163" s="14">
        <v>16.031639999999999</v>
      </c>
      <c r="H163" s="14">
        <v>22.215869999999999</v>
      </c>
      <c r="I163" s="14">
        <v>18.982309999999998</v>
      </c>
      <c r="J163" s="14">
        <v>549.69519000000003</v>
      </c>
      <c r="K163" s="14">
        <v>394.39585</v>
      </c>
      <c r="L163" s="14">
        <v>468.17266999999998</v>
      </c>
      <c r="M163" s="13">
        <v>4393.3609999999999</v>
      </c>
      <c r="N163" s="14" t="s">
        <v>56</v>
      </c>
      <c r="O163" s="14" t="s">
        <v>56</v>
      </c>
      <c r="P163" s="13">
        <v>219.1095</v>
      </c>
      <c r="Q163" s="13">
        <v>201.53380000000001</v>
      </c>
      <c r="R163" s="14">
        <v>9.9551099999999995</v>
      </c>
      <c r="S163" s="8">
        <v>0.92862299999999998</v>
      </c>
      <c r="T163" s="15">
        <v>4.5936999999999999E-2</v>
      </c>
      <c r="U163" s="14">
        <v>51.73368</v>
      </c>
      <c r="V163" s="13"/>
      <c r="W163" s="13"/>
      <c r="X163" s="9">
        <v>0.83499999999999996</v>
      </c>
      <c r="Y163" s="9">
        <v>0.05</v>
      </c>
      <c r="Z163" s="9">
        <v>0.114</v>
      </c>
      <c r="AA163" s="9"/>
      <c r="AB163" s="9"/>
      <c r="AC163" s="9">
        <v>1</v>
      </c>
      <c r="AD163" s="9"/>
      <c r="AE163" s="9"/>
      <c r="AF163" s="9"/>
      <c r="AG163" s="9"/>
      <c r="AH163" s="9">
        <v>1</v>
      </c>
      <c r="AI163" s="9"/>
      <c r="AJ163" s="9"/>
      <c r="AK163" s="9">
        <v>0.25800000000000001</v>
      </c>
      <c r="AL163" s="9">
        <v>0.19600000000000001</v>
      </c>
      <c r="AM163" s="9"/>
      <c r="AN163" s="7"/>
      <c r="AO163" s="7"/>
      <c r="AP163" s="7"/>
    </row>
    <row r="164" spans="1:42" s="10" customFormat="1" ht="10.199999999999999" x14ac:dyDescent="0.2">
      <c r="A164" s="7" t="s">
        <v>12</v>
      </c>
      <c r="B164" s="7" t="s">
        <v>11</v>
      </c>
      <c r="C164" s="7">
        <v>2004</v>
      </c>
      <c r="D164" s="13">
        <v>8398.0030000000006</v>
      </c>
      <c r="E164" s="8">
        <v>6.0672999999999998E-2</v>
      </c>
      <c r="F164" s="14">
        <v>23.705259999999999</v>
      </c>
      <c r="G164" s="14">
        <v>15.962490000000001</v>
      </c>
      <c r="H164" s="14">
        <v>22.674600000000002</v>
      </c>
      <c r="I164" s="14">
        <v>19.16282</v>
      </c>
      <c r="J164" s="14">
        <v>553.40998000000002</v>
      </c>
      <c r="K164" s="14">
        <v>388.34814</v>
      </c>
      <c r="L164" s="14">
        <v>463.76265000000001</v>
      </c>
      <c r="M164" s="13">
        <v>4486.7460000000001</v>
      </c>
      <c r="N164" s="14" t="s">
        <v>56</v>
      </c>
      <c r="O164" s="14" t="s">
        <v>56</v>
      </c>
      <c r="P164" s="13">
        <v>218.63329999999999</v>
      </c>
      <c r="Q164" s="13">
        <v>213.66380000000001</v>
      </c>
      <c r="R164" s="14">
        <v>9.6513299999999997</v>
      </c>
      <c r="S164" s="8">
        <v>0.98783100000000001</v>
      </c>
      <c r="T164" s="15">
        <v>4.768E-2</v>
      </c>
      <c r="U164" s="14">
        <v>53.351050000000001</v>
      </c>
      <c r="V164" s="13"/>
      <c r="W164" s="13"/>
      <c r="X164" s="9">
        <v>0.86599999999999999</v>
      </c>
      <c r="Y164" s="9">
        <v>4.9000000000000002E-2</v>
      </c>
      <c r="Z164" s="9">
        <v>8.5000000000000006E-2</v>
      </c>
      <c r="AA164" s="9"/>
      <c r="AB164" s="9"/>
      <c r="AC164" s="9">
        <v>1</v>
      </c>
      <c r="AD164" s="9"/>
      <c r="AE164" s="9"/>
      <c r="AF164" s="9"/>
      <c r="AG164" s="9"/>
      <c r="AH164" s="9">
        <v>1</v>
      </c>
      <c r="AI164" s="9"/>
      <c r="AJ164" s="9"/>
      <c r="AK164" s="9">
        <v>0.52300000000000002</v>
      </c>
      <c r="AL164" s="9">
        <v>0.46100000000000002</v>
      </c>
      <c r="AM164" s="9"/>
      <c r="AN164" s="7"/>
      <c r="AO164" s="7"/>
      <c r="AP164" s="7"/>
    </row>
    <row r="165" spans="1:42" s="10" customFormat="1" ht="10.199999999999999" x14ac:dyDescent="0.2">
      <c r="A165" s="7" t="s">
        <v>12</v>
      </c>
      <c r="B165" s="7" t="s">
        <v>11</v>
      </c>
      <c r="C165" s="7">
        <v>2005</v>
      </c>
      <c r="D165" s="13">
        <v>8399.0030000000006</v>
      </c>
      <c r="E165" s="8">
        <v>9.3181E-2</v>
      </c>
      <c r="F165" s="14">
        <v>23.981770000000001</v>
      </c>
      <c r="G165" s="14">
        <v>16.071950000000001</v>
      </c>
      <c r="H165" s="14">
        <v>22.751750000000001</v>
      </c>
      <c r="I165" s="14">
        <v>19.302150000000001</v>
      </c>
      <c r="J165" s="14">
        <v>550.19548999999995</v>
      </c>
      <c r="K165" s="14">
        <v>387.77111000000002</v>
      </c>
      <c r="L165" s="14">
        <v>460.41503</v>
      </c>
      <c r="M165" s="13">
        <v>4429.9679999999998</v>
      </c>
      <c r="N165" s="14" t="s">
        <v>56</v>
      </c>
      <c r="O165" s="14" t="s">
        <v>56</v>
      </c>
      <c r="P165" s="13">
        <v>215.583</v>
      </c>
      <c r="Q165" s="13">
        <v>208.8673</v>
      </c>
      <c r="R165" s="14">
        <v>9.6905999999999999</v>
      </c>
      <c r="S165" s="8">
        <v>0.97608300000000003</v>
      </c>
      <c r="T165" s="15">
        <v>4.7170999999999998E-2</v>
      </c>
      <c r="U165" s="14">
        <v>53.240250000000003</v>
      </c>
      <c r="V165" s="13"/>
      <c r="W165" s="13"/>
      <c r="X165" s="9">
        <v>0.89200000000000002</v>
      </c>
      <c r="Y165" s="9">
        <v>5.5E-2</v>
      </c>
      <c r="Z165" s="9">
        <v>5.3999999999999999E-2</v>
      </c>
      <c r="AA165" s="9"/>
      <c r="AB165" s="9"/>
      <c r="AC165" s="9">
        <v>0.94899999999999995</v>
      </c>
      <c r="AD165" s="9">
        <v>5.0999999999999997E-2</v>
      </c>
      <c r="AE165" s="9"/>
      <c r="AF165" s="9"/>
      <c r="AG165" s="9"/>
      <c r="AH165" s="9">
        <v>1</v>
      </c>
      <c r="AI165" s="9"/>
      <c r="AJ165" s="9"/>
      <c r="AK165" s="9">
        <v>0.38</v>
      </c>
      <c r="AL165" s="9">
        <v>0.25</v>
      </c>
      <c r="AM165" s="9"/>
      <c r="AN165" s="7"/>
      <c r="AO165" s="7"/>
      <c r="AP165" s="7"/>
    </row>
    <row r="166" spans="1:42" s="10" customFormat="1" ht="10.199999999999999" x14ac:dyDescent="0.2">
      <c r="A166" s="7" t="s">
        <v>12</v>
      </c>
      <c r="B166" s="7" t="s">
        <v>11</v>
      </c>
      <c r="C166" s="7">
        <v>2006</v>
      </c>
      <c r="D166" s="13">
        <v>8400.0030000000006</v>
      </c>
      <c r="E166" s="8">
        <v>7.7199000000000004E-2</v>
      </c>
      <c r="F166" s="14">
        <v>24.254709999999999</v>
      </c>
      <c r="G166" s="14">
        <v>16.212070000000001</v>
      </c>
      <c r="H166" s="14">
        <v>23.09562</v>
      </c>
      <c r="I166" s="14">
        <v>19.52993</v>
      </c>
      <c r="J166" s="14">
        <v>545.92677000000003</v>
      </c>
      <c r="K166" s="14">
        <v>382.03377</v>
      </c>
      <c r="L166" s="14">
        <v>455.04507999999998</v>
      </c>
      <c r="M166" s="13">
        <v>4475.4570000000003</v>
      </c>
      <c r="N166" s="14" t="s">
        <v>56</v>
      </c>
      <c r="O166" s="14" t="s">
        <v>56</v>
      </c>
      <c r="P166" s="13">
        <v>216.19880000000001</v>
      </c>
      <c r="Q166" s="13">
        <v>211.1533</v>
      </c>
      <c r="R166" s="14">
        <v>9.7382200000000001</v>
      </c>
      <c r="S166" s="8">
        <v>0.98358400000000001</v>
      </c>
      <c r="T166" s="15">
        <v>4.7184999999999998E-2</v>
      </c>
      <c r="U166" s="14">
        <v>54.412700000000001</v>
      </c>
      <c r="V166" s="13"/>
      <c r="W166" s="13"/>
      <c r="X166" s="9">
        <v>0.89800000000000002</v>
      </c>
      <c r="Y166" s="9">
        <v>4.4999999999999998E-2</v>
      </c>
      <c r="Z166" s="9">
        <v>5.7000000000000002E-2</v>
      </c>
      <c r="AA166" s="9"/>
      <c r="AB166" s="9"/>
      <c r="AC166" s="9">
        <v>0.95299999999999996</v>
      </c>
      <c r="AD166" s="9">
        <v>4.7E-2</v>
      </c>
      <c r="AE166" s="9"/>
      <c r="AF166" s="9"/>
      <c r="AG166" s="9"/>
      <c r="AH166" s="9">
        <v>1</v>
      </c>
      <c r="AI166" s="9"/>
      <c r="AJ166" s="9"/>
      <c r="AK166" s="9">
        <v>0.46800000000000003</v>
      </c>
      <c r="AL166" s="9">
        <v>0.36399999999999999</v>
      </c>
      <c r="AM166" s="9"/>
      <c r="AN166" s="7"/>
      <c r="AO166" s="7"/>
      <c r="AP166" s="7"/>
    </row>
    <row r="167" spans="1:42" s="10" customFormat="1" ht="10.199999999999999" x14ac:dyDescent="0.2">
      <c r="A167" s="7" t="s">
        <v>12</v>
      </c>
      <c r="B167" s="7" t="s">
        <v>11</v>
      </c>
      <c r="C167" s="7">
        <v>2007</v>
      </c>
      <c r="D167" s="13">
        <v>8401.0030000000006</v>
      </c>
      <c r="E167" s="8">
        <v>5.5461999999999997E-2</v>
      </c>
      <c r="F167" s="14">
        <v>24.192810000000001</v>
      </c>
      <c r="G167" s="14">
        <v>16.142969999999998</v>
      </c>
      <c r="H167" s="14">
        <v>23.123609999999999</v>
      </c>
      <c r="I167" s="14">
        <v>19.498069999999998</v>
      </c>
      <c r="J167" s="14">
        <v>548.55070999999998</v>
      </c>
      <c r="K167" s="14">
        <v>382.88047999999998</v>
      </c>
      <c r="L167" s="14">
        <v>455.78861000000001</v>
      </c>
      <c r="M167" s="13">
        <v>4479.3370000000004</v>
      </c>
      <c r="N167" s="14" t="s">
        <v>56</v>
      </c>
      <c r="O167" s="14" t="s">
        <v>56</v>
      </c>
      <c r="P167" s="13">
        <v>218.99549999999999</v>
      </c>
      <c r="Q167" s="13">
        <v>225.32149999999999</v>
      </c>
      <c r="R167" s="14">
        <v>9.4270099999999992</v>
      </c>
      <c r="S167" s="8">
        <v>1.0343560000000001</v>
      </c>
      <c r="T167" s="15">
        <v>5.0285999999999997E-2</v>
      </c>
      <c r="U167" s="14">
        <v>54.280810000000002</v>
      </c>
      <c r="V167" s="13"/>
      <c r="W167" s="13"/>
      <c r="X167" s="9">
        <v>0.93799999999999994</v>
      </c>
      <c r="Y167" s="9">
        <v>2.9000000000000001E-2</v>
      </c>
      <c r="Z167" s="9">
        <v>3.3000000000000002E-2</v>
      </c>
      <c r="AA167" s="9"/>
      <c r="AB167" s="9"/>
      <c r="AC167" s="9">
        <v>0.95499999999999996</v>
      </c>
      <c r="AD167" s="9">
        <v>4.4999999999999998E-2</v>
      </c>
      <c r="AE167" s="9"/>
      <c r="AF167" s="9"/>
      <c r="AG167" s="9"/>
      <c r="AH167" s="9">
        <v>1</v>
      </c>
      <c r="AI167" s="9"/>
      <c r="AJ167" s="9"/>
      <c r="AK167" s="9">
        <v>0.53100000000000003</v>
      </c>
      <c r="AL167" s="9">
        <v>0.48699999999999999</v>
      </c>
      <c r="AM167" s="9"/>
      <c r="AN167" s="7"/>
      <c r="AO167" s="7"/>
      <c r="AP167" s="7"/>
    </row>
    <row r="168" spans="1:42" s="10" customFormat="1" ht="10.199999999999999" x14ac:dyDescent="0.2">
      <c r="A168" s="7" t="s">
        <v>12</v>
      </c>
      <c r="B168" s="7" t="s">
        <v>11</v>
      </c>
      <c r="C168" s="7">
        <v>2008</v>
      </c>
      <c r="D168" s="13">
        <v>8402.0030000000006</v>
      </c>
      <c r="E168" s="8">
        <v>5.6834000000000003E-2</v>
      </c>
      <c r="F168" s="14">
        <v>24.620529999999999</v>
      </c>
      <c r="G168" s="14">
        <v>16.428730000000002</v>
      </c>
      <c r="H168" s="14">
        <v>23.474550000000001</v>
      </c>
      <c r="I168" s="14">
        <v>19.81953</v>
      </c>
      <c r="J168" s="14">
        <v>538.72724000000005</v>
      </c>
      <c r="K168" s="14">
        <v>376.76911000000001</v>
      </c>
      <c r="L168" s="14">
        <v>448.39609999999999</v>
      </c>
      <c r="M168" s="13">
        <v>4527.1059999999998</v>
      </c>
      <c r="N168" s="14">
        <v>54.1</v>
      </c>
      <c r="O168" s="14" t="s">
        <v>56</v>
      </c>
      <c r="P168" s="13">
        <v>219.97120000000001</v>
      </c>
      <c r="Q168" s="13">
        <v>220.9599</v>
      </c>
      <c r="R168" s="14">
        <v>9.6206600000000009</v>
      </c>
      <c r="S168" s="8">
        <v>1.0102310000000001</v>
      </c>
      <c r="T168" s="15">
        <v>4.8787999999999998E-2</v>
      </c>
      <c r="U168" s="14">
        <v>55.85568</v>
      </c>
      <c r="V168" s="13"/>
      <c r="W168" s="13"/>
      <c r="X168" s="9">
        <v>0.92900000000000005</v>
      </c>
      <c r="Y168" s="9">
        <v>0.04</v>
      </c>
      <c r="Z168" s="9">
        <v>3.1E-2</v>
      </c>
      <c r="AA168" s="9">
        <v>1E-3</v>
      </c>
      <c r="AB168" s="9"/>
      <c r="AC168" s="9">
        <v>0.999</v>
      </c>
      <c r="AD168" s="9"/>
      <c r="AE168" s="9"/>
      <c r="AF168" s="9"/>
      <c r="AG168" s="9"/>
      <c r="AH168" s="9">
        <v>1</v>
      </c>
      <c r="AI168" s="9"/>
      <c r="AJ168" s="9"/>
      <c r="AK168" s="9">
        <v>0.52800000000000002</v>
      </c>
      <c r="AL168" s="9">
        <v>0.48099999999999998</v>
      </c>
      <c r="AM168" s="9"/>
      <c r="AN168" s="7"/>
      <c r="AO168" s="7"/>
      <c r="AP168" s="7"/>
    </row>
    <row r="169" spans="1:42" s="10" customFormat="1" ht="10.199999999999999" x14ac:dyDescent="0.2">
      <c r="A169" s="7" t="s">
        <v>12</v>
      </c>
      <c r="B169" s="7" t="s">
        <v>11</v>
      </c>
      <c r="C169" s="7">
        <v>2009</v>
      </c>
      <c r="D169" s="13">
        <v>8403.0030000000006</v>
      </c>
      <c r="E169" s="8">
        <v>3.9510999999999998E-2</v>
      </c>
      <c r="F169" s="14">
        <v>24.961290000000002</v>
      </c>
      <c r="G169" s="14">
        <v>16.673909999999999</v>
      </c>
      <c r="H169" s="14">
        <v>23.703440000000001</v>
      </c>
      <c r="I169" s="14">
        <v>20.065850000000001</v>
      </c>
      <c r="J169" s="14">
        <v>529.72330999999997</v>
      </c>
      <c r="K169" s="14">
        <v>372.73367999999999</v>
      </c>
      <c r="L169" s="14">
        <v>442.89188000000001</v>
      </c>
      <c r="M169" s="13">
        <v>4572.0330000000004</v>
      </c>
      <c r="N169" s="14">
        <v>54.5</v>
      </c>
      <c r="O169" s="14" t="s">
        <v>56</v>
      </c>
      <c r="P169" s="13">
        <v>215.1557</v>
      </c>
      <c r="Q169" s="13">
        <v>220.4829</v>
      </c>
      <c r="R169" s="14">
        <v>9.4307200000000009</v>
      </c>
      <c r="S169" s="8">
        <v>1.033067</v>
      </c>
      <c r="T169" s="15">
        <v>4.8157999999999999E-2</v>
      </c>
      <c r="U169" s="14">
        <v>57.208979999999997</v>
      </c>
      <c r="V169" s="13"/>
      <c r="W169" s="13"/>
      <c r="X169" s="9">
        <v>0.94099999999999995</v>
      </c>
      <c r="Y169" s="9">
        <v>2.5000000000000001E-2</v>
      </c>
      <c r="Z169" s="9">
        <v>3.4000000000000002E-2</v>
      </c>
      <c r="AA169" s="9">
        <v>3.0000000000000001E-3</v>
      </c>
      <c r="AB169" s="9"/>
      <c r="AC169" s="9">
        <v>0.997</v>
      </c>
      <c r="AD169" s="9"/>
      <c r="AE169" s="9"/>
      <c r="AF169" s="9"/>
      <c r="AG169" s="9"/>
      <c r="AH169" s="9">
        <v>1</v>
      </c>
      <c r="AI169" s="9"/>
      <c r="AJ169" s="9"/>
      <c r="AK169" s="9">
        <v>0.58899999999999997</v>
      </c>
      <c r="AL169" s="9">
        <v>0.47099999999999997</v>
      </c>
      <c r="AM169" s="9"/>
      <c r="AN169" s="7"/>
      <c r="AO169" s="7"/>
      <c r="AP169" s="7"/>
    </row>
    <row r="170" spans="1:42" s="10" customFormat="1" ht="10.199999999999999" x14ac:dyDescent="0.2">
      <c r="A170" s="7" t="s">
        <v>12</v>
      </c>
      <c r="B170" s="7" t="s">
        <v>11</v>
      </c>
      <c r="C170" s="7">
        <v>2010</v>
      </c>
      <c r="D170" s="13">
        <v>8404.0030000000006</v>
      </c>
      <c r="E170" s="8">
        <v>5.0298000000000002E-2</v>
      </c>
      <c r="F170" s="14">
        <v>25.03884</v>
      </c>
      <c r="G170" s="14">
        <v>16.735869999999998</v>
      </c>
      <c r="H170" s="14">
        <v>23.738189999999999</v>
      </c>
      <c r="I170" s="14">
        <v>20.118590000000001</v>
      </c>
      <c r="J170" s="14">
        <v>526.32461999999998</v>
      </c>
      <c r="K170" s="14">
        <v>372.86496</v>
      </c>
      <c r="L170" s="14">
        <v>441.73066</v>
      </c>
      <c r="M170" s="13">
        <v>4533.0469999999996</v>
      </c>
      <c r="N170" s="14">
        <v>54.2</v>
      </c>
      <c r="O170" s="14" t="s">
        <v>56</v>
      </c>
      <c r="P170" s="13">
        <v>214.24189999999999</v>
      </c>
      <c r="Q170" s="13">
        <v>212.47049999999999</v>
      </c>
      <c r="R170" s="14">
        <v>9.6759500000000003</v>
      </c>
      <c r="S170" s="8">
        <v>1.0012639999999999</v>
      </c>
      <c r="T170" s="15">
        <v>4.6681E-2</v>
      </c>
      <c r="U170" s="14">
        <v>56.830010000000001</v>
      </c>
      <c r="V170" s="13"/>
      <c r="W170" s="13"/>
      <c r="X170" s="9">
        <v>0.96299999999999997</v>
      </c>
      <c r="Y170" s="9">
        <v>1.6E-2</v>
      </c>
      <c r="Z170" s="9">
        <v>2.1000000000000001E-2</v>
      </c>
      <c r="AA170" s="9">
        <v>2E-3</v>
      </c>
      <c r="AB170" s="9"/>
      <c r="AC170" s="9">
        <v>0.998</v>
      </c>
      <c r="AD170" s="9"/>
      <c r="AE170" s="9"/>
      <c r="AF170" s="9"/>
      <c r="AG170" s="9"/>
      <c r="AH170" s="9">
        <v>1</v>
      </c>
      <c r="AI170" s="9"/>
      <c r="AJ170" s="9"/>
      <c r="AK170" s="9">
        <v>0.51800000000000002</v>
      </c>
      <c r="AL170" s="9">
        <v>0.377</v>
      </c>
      <c r="AM170" s="9"/>
      <c r="AN170" s="7"/>
      <c r="AO170" s="7"/>
      <c r="AP170" s="7"/>
    </row>
    <row r="171" spans="1:42" s="10" customFormat="1" ht="10.199999999999999" x14ac:dyDescent="0.2">
      <c r="A171" s="7" t="s">
        <v>12</v>
      </c>
      <c r="B171" s="7" t="s">
        <v>11</v>
      </c>
      <c r="C171" s="7">
        <v>2011</v>
      </c>
      <c r="D171" s="13">
        <v>8405.0030000000006</v>
      </c>
      <c r="E171" s="8">
        <v>4.3346999999999997E-2</v>
      </c>
      <c r="F171" s="14">
        <v>26.256900000000002</v>
      </c>
      <c r="G171" s="14">
        <v>17.569739999999999</v>
      </c>
      <c r="H171" s="14">
        <v>24.50498</v>
      </c>
      <c r="I171" s="14">
        <v>20.94922</v>
      </c>
      <c r="J171" s="14">
        <v>502.57211999999998</v>
      </c>
      <c r="K171" s="14">
        <v>359.93349999999998</v>
      </c>
      <c r="L171" s="14">
        <v>424.21625</v>
      </c>
      <c r="M171" s="13">
        <v>4502.0720000000001</v>
      </c>
      <c r="N171" s="14">
        <v>55.4</v>
      </c>
      <c r="O171" s="14" t="s">
        <v>56</v>
      </c>
      <c r="P171" s="13">
        <v>211.8622</v>
      </c>
      <c r="Q171" s="13">
        <v>258.71789999999999</v>
      </c>
      <c r="R171" s="14">
        <v>8.3972599999999993</v>
      </c>
      <c r="S171" s="8">
        <v>1.223811</v>
      </c>
      <c r="T171" s="15">
        <v>5.7376000000000003E-2</v>
      </c>
      <c r="U171" s="14">
        <v>59.238480000000003</v>
      </c>
      <c r="V171" s="13"/>
      <c r="W171" s="13"/>
      <c r="X171" s="9">
        <v>0.91400000000000003</v>
      </c>
      <c r="Y171" s="9">
        <v>5.6000000000000001E-2</v>
      </c>
      <c r="Z171" s="9">
        <v>2.9000000000000001E-2</v>
      </c>
      <c r="AA171" s="9"/>
      <c r="AB171" s="9"/>
      <c r="AC171" s="9">
        <v>0.96899999999999997</v>
      </c>
      <c r="AD171" s="9">
        <v>3.1E-2</v>
      </c>
      <c r="AE171" s="9"/>
      <c r="AF171" s="9"/>
      <c r="AG171" s="9"/>
      <c r="AH171" s="9">
        <v>1</v>
      </c>
      <c r="AI171" s="9"/>
      <c r="AJ171" s="9"/>
      <c r="AK171" s="9">
        <v>0.96599999999999997</v>
      </c>
      <c r="AL171" s="9">
        <v>0.92500000000000004</v>
      </c>
      <c r="AM171" s="9"/>
      <c r="AN171" s="7"/>
      <c r="AO171" s="7"/>
      <c r="AP171" s="7"/>
    </row>
    <row r="172" spans="1:42" s="10" customFormat="1" ht="10.199999999999999" x14ac:dyDescent="0.2">
      <c r="A172" s="7" t="s">
        <v>12</v>
      </c>
      <c r="B172" s="7" t="s">
        <v>11</v>
      </c>
      <c r="C172" s="7">
        <v>2012</v>
      </c>
      <c r="D172" s="13">
        <v>8406.0030000000006</v>
      </c>
      <c r="E172" s="8">
        <v>4.9244000000000003E-2</v>
      </c>
      <c r="F172" s="14">
        <v>26.64545</v>
      </c>
      <c r="G172" s="14">
        <v>17.720600000000001</v>
      </c>
      <c r="H172" s="14">
        <v>25.053149999999999</v>
      </c>
      <c r="I172" s="14">
        <v>21.268830000000001</v>
      </c>
      <c r="J172" s="14">
        <v>497.63808</v>
      </c>
      <c r="K172" s="14">
        <v>352.15593000000001</v>
      </c>
      <c r="L172" s="14">
        <v>417.84159</v>
      </c>
      <c r="M172" s="13">
        <v>4441.7610000000004</v>
      </c>
      <c r="N172" s="14">
        <v>54.8</v>
      </c>
      <c r="O172" s="14" t="s">
        <v>56</v>
      </c>
      <c r="P172" s="13">
        <v>209.86940000000001</v>
      </c>
      <c r="Q172" s="13">
        <v>254.19579999999999</v>
      </c>
      <c r="R172" s="14">
        <v>8.5038599999999995</v>
      </c>
      <c r="S172" s="8">
        <v>1.210545</v>
      </c>
      <c r="T172" s="15">
        <v>5.6975999999999999E-2</v>
      </c>
      <c r="U172" s="14">
        <v>59.27205</v>
      </c>
      <c r="V172" s="13"/>
      <c r="W172" s="13"/>
      <c r="X172" s="9">
        <v>0.93400000000000005</v>
      </c>
      <c r="Y172" s="9">
        <v>3.1E-2</v>
      </c>
      <c r="Z172" s="9">
        <v>3.5000000000000003E-2</v>
      </c>
      <c r="AA172" s="9">
        <v>2E-3</v>
      </c>
      <c r="AB172" s="9"/>
      <c r="AC172" s="9">
        <v>0.96599999999999997</v>
      </c>
      <c r="AD172" s="9">
        <v>3.2000000000000001E-2</v>
      </c>
      <c r="AE172" s="9"/>
      <c r="AF172" s="9"/>
      <c r="AG172" s="9"/>
      <c r="AH172" s="9">
        <v>1</v>
      </c>
      <c r="AI172" s="9"/>
      <c r="AJ172" s="9"/>
      <c r="AK172" s="9">
        <v>0.96</v>
      </c>
      <c r="AL172" s="9">
        <v>0.91700000000000004</v>
      </c>
      <c r="AM172" s="9"/>
      <c r="AN172" s="7"/>
      <c r="AO172" s="7"/>
      <c r="AP172" s="7"/>
    </row>
    <row r="173" spans="1:42" s="10" customFormat="1" ht="10.199999999999999" x14ac:dyDescent="0.2">
      <c r="A173" s="7" t="s">
        <v>12</v>
      </c>
      <c r="B173" s="7" t="s">
        <v>11</v>
      </c>
      <c r="C173" s="7">
        <v>2013</v>
      </c>
      <c r="D173" s="13">
        <v>8407.0030000000006</v>
      </c>
      <c r="E173" s="8">
        <v>3.7576999999999999E-2</v>
      </c>
      <c r="F173" s="14">
        <v>26.330279999999998</v>
      </c>
      <c r="G173" s="14">
        <v>17.525549999999999</v>
      </c>
      <c r="H173" s="14">
        <v>24.834040000000002</v>
      </c>
      <c r="I173" s="14">
        <v>21.057970000000001</v>
      </c>
      <c r="J173" s="14">
        <v>502.87488000000002</v>
      </c>
      <c r="K173" s="14">
        <v>355.55067000000003</v>
      </c>
      <c r="L173" s="14">
        <v>422.02553</v>
      </c>
      <c r="M173" s="13">
        <v>4542.7330000000002</v>
      </c>
      <c r="N173" s="14">
        <v>54.8</v>
      </c>
      <c r="O173" s="14" t="s">
        <v>56</v>
      </c>
      <c r="P173" s="13">
        <v>209.08250000000001</v>
      </c>
      <c r="Q173" s="13">
        <v>257.05990000000003</v>
      </c>
      <c r="R173" s="14">
        <v>8.5478500000000004</v>
      </c>
      <c r="S173" s="8">
        <v>1.227733</v>
      </c>
      <c r="T173" s="15">
        <v>5.6277000000000001E-2</v>
      </c>
      <c r="U173" s="14">
        <v>59.834389999999999</v>
      </c>
      <c r="V173" s="13"/>
      <c r="W173" s="13"/>
      <c r="X173" s="9">
        <v>0.93100000000000005</v>
      </c>
      <c r="Y173" s="9">
        <v>4.1000000000000002E-2</v>
      </c>
      <c r="Z173" s="9">
        <v>2.8000000000000001E-2</v>
      </c>
      <c r="AA173" s="9">
        <v>1E-3</v>
      </c>
      <c r="AB173" s="9"/>
      <c r="AC173" s="9">
        <v>0.96899999999999997</v>
      </c>
      <c r="AD173" s="9">
        <v>0.03</v>
      </c>
      <c r="AE173" s="9"/>
      <c r="AF173" s="9"/>
      <c r="AG173" s="9"/>
      <c r="AH173" s="9">
        <v>1</v>
      </c>
      <c r="AI173" s="9"/>
      <c r="AJ173" s="9"/>
      <c r="AK173" s="9">
        <v>0.96599999999999997</v>
      </c>
      <c r="AL173" s="9">
        <v>0.90300000000000002</v>
      </c>
      <c r="AM173" s="9"/>
      <c r="AN173" s="7"/>
      <c r="AO173" s="7"/>
      <c r="AP173" s="7"/>
    </row>
    <row r="174" spans="1:42" s="10" customFormat="1" ht="10.199999999999999" x14ac:dyDescent="0.2">
      <c r="A174" s="7" t="s">
        <v>12</v>
      </c>
      <c r="B174" s="7" t="s">
        <v>11</v>
      </c>
      <c r="C174" s="7">
        <v>2014</v>
      </c>
      <c r="D174" s="13">
        <v>8408.0030000000006</v>
      </c>
      <c r="E174" s="8">
        <v>4.3297000000000002E-2</v>
      </c>
      <c r="F174" s="14">
        <v>26.63438</v>
      </c>
      <c r="G174" s="14">
        <v>17.735910000000001</v>
      </c>
      <c r="H174" s="14">
        <v>25.03059</v>
      </c>
      <c r="I174" s="14">
        <v>21.269020000000001</v>
      </c>
      <c r="J174" s="14">
        <v>496.92334</v>
      </c>
      <c r="K174" s="14">
        <v>352.35012999999998</v>
      </c>
      <c r="L174" s="14">
        <v>417.83774</v>
      </c>
      <c r="M174" s="13">
        <v>4488.5590000000002</v>
      </c>
      <c r="N174" s="14">
        <v>55.1</v>
      </c>
      <c r="O174" s="14" t="s">
        <v>56</v>
      </c>
      <c r="P174" s="13">
        <v>212.88509999999999</v>
      </c>
      <c r="Q174" s="13">
        <v>260.30619999999999</v>
      </c>
      <c r="R174" s="14">
        <v>8.2769999999999992</v>
      </c>
      <c r="S174" s="8">
        <v>1.223787</v>
      </c>
      <c r="T174" s="15">
        <v>5.7882999999999997E-2</v>
      </c>
      <c r="U174" s="14">
        <v>59.995280000000001</v>
      </c>
      <c r="V174" s="13"/>
      <c r="W174" s="13"/>
      <c r="X174" s="9">
        <v>0.93300000000000005</v>
      </c>
      <c r="Y174" s="9">
        <v>3.7999999999999999E-2</v>
      </c>
      <c r="Z174" s="9">
        <v>2.9000000000000001E-2</v>
      </c>
      <c r="AA174" s="9">
        <v>1E-3</v>
      </c>
      <c r="AB174" s="9"/>
      <c r="AC174" s="9">
        <v>0.97099999999999997</v>
      </c>
      <c r="AD174" s="9">
        <v>2.8000000000000001E-2</v>
      </c>
      <c r="AE174" s="9"/>
      <c r="AF174" s="9"/>
      <c r="AG174" s="9">
        <v>3.0000000000000001E-3</v>
      </c>
      <c r="AH174" s="9">
        <v>0.997</v>
      </c>
      <c r="AI174" s="9"/>
      <c r="AJ174" s="9"/>
      <c r="AK174" s="9">
        <v>0.96499999999999997</v>
      </c>
      <c r="AL174" s="9">
        <v>0.97799999999999998</v>
      </c>
      <c r="AM174" s="9"/>
      <c r="AN174" s="7"/>
      <c r="AO174" s="7"/>
      <c r="AP174" s="7"/>
    </row>
    <row r="175" spans="1:42" s="10" customFormat="1" ht="10.199999999999999" x14ac:dyDescent="0.2">
      <c r="A175" s="7" t="s">
        <v>12</v>
      </c>
      <c r="B175" s="7" t="s">
        <v>11</v>
      </c>
      <c r="C175" s="7">
        <v>2015</v>
      </c>
      <c r="D175" s="13">
        <v>8409.0030000000006</v>
      </c>
      <c r="E175" s="8">
        <v>3.9126000000000001E-2</v>
      </c>
      <c r="F175" s="14">
        <v>27.43383</v>
      </c>
      <c r="G175" s="14">
        <v>18.29355</v>
      </c>
      <c r="H175" s="14">
        <v>25.443090000000002</v>
      </c>
      <c r="I175" s="14">
        <v>21.78246</v>
      </c>
      <c r="J175" s="14">
        <v>480.74970999999999</v>
      </c>
      <c r="K175" s="14">
        <v>347.67423000000002</v>
      </c>
      <c r="L175" s="14">
        <v>407.98874999999998</v>
      </c>
      <c r="M175" s="13">
        <v>4415.51</v>
      </c>
      <c r="N175" s="14">
        <v>54.6</v>
      </c>
      <c r="O175" s="14" t="s">
        <v>56</v>
      </c>
      <c r="P175" s="13">
        <v>202.59020000000001</v>
      </c>
      <c r="Q175" s="13">
        <v>250.12970000000001</v>
      </c>
      <c r="R175" s="14">
        <v>8.4605300000000003</v>
      </c>
      <c r="S175" s="8">
        <v>1.2291209999999999</v>
      </c>
      <c r="T175" s="15">
        <v>5.6286999999999997E-2</v>
      </c>
      <c r="U175" s="14">
        <v>60.668140000000001</v>
      </c>
      <c r="V175" s="13"/>
      <c r="W175" s="13"/>
      <c r="X175" s="9">
        <v>0.94099999999999995</v>
      </c>
      <c r="Y175" s="9">
        <v>4.5999999999999999E-2</v>
      </c>
      <c r="Z175" s="9">
        <v>1.2999999999999999E-2</v>
      </c>
      <c r="AA175" s="9"/>
      <c r="AB175" s="9"/>
      <c r="AC175" s="9">
        <v>0.91900000000000004</v>
      </c>
      <c r="AD175" s="9">
        <v>8.1000000000000003E-2</v>
      </c>
      <c r="AE175" s="9"/>
      <c r="AF175" s="9"/>
      <c r="AG175" s="9">
        <v>4.9000000000000002E-2</v>
      </c>
      <c r="AH175" s="9">
        <v>0.95099999999999996</v>
      </c>
      <c r="AI175" s="9"/>
      <c r="AJ175" s="9"/>
      <c r="AK175" s="9">
        <v>0.996</v>
      </c>
      <c r="AL175" s="9">
        <v>1</v>
      </c>
      <c r="AM175" s="9"/>
      <c r="AN175" s="7"/>
      <c r="AO175" s="7"/>
      <c r="AP175" s="7"/>
    </row>
    <row r="176" spans="1:42" s="10" customFormat="1" ht="10.199999999999999" x14ac:dyDescent="0.2">
      <c r="A176" s="7" t="s">
        <v>12</v>
      </c>
      <c r="B176" s="7" t="s">
        <v>11</v>
      </c>
      <c r="C176" s="7">
        <v>2016</v>
      </c>
      <c r="D176" s="13">
        <v>8410.0030000000006</v>
      </c>
      <c r="E176" s="8">
        <v>3.8725999999999997E-2</v>
      </c>
      <c r="F176" s="14">
        <v>27.179639999999999</v>
      </c>
      <c r="G176" s="14">
        <v>18.075890000000001</v>
      </c>
      <c r="H176" s="14">
        <v>25.474440000000001</v>
      </c>
      <c r="I176" s="14">
        <v>21.661919999999999</v>
      </c>
      <c r="J176" s="14">
        <v>488.52873</v>
      </c>
      <c r="K176" s="14">
        <v>347.20337999999998</v>
      </c>
      <c r="L176" s="14">
        <v>410.25907000000001</v>
      </c>
      <c r="M176" s="13">
        <v>4459.3280000000004</v>
      </c>
      <c r="N176" s="14">
        <v>55.2</v>
      </c>
      <c r="O176" s="14" t="s">
        <v>56</v>
      </c>
      <c r="P176" s="13">
        <v>205.85380000000001</v>
      </c>
      <c r="Q176" s="13">
        <v>256.35890000000001</v>
      </c>
      <c r="R176" s="14">
        <v>8.2912999999999997</v>
      </c>
      <c r="S176" s="8">
        <v>1.245609</v>
      </c>
      <c r="T176" s="15">
        <v>5.7332000000000001E-2</v>
      </c>
      <c r="U176" s="14">
        <v>60.727049999999998</v>
      </c>
      <c r="V176" s="13"/>
      <c r="W176" s="13"/>
      <c r="X176" s="9">
        <v>0.94799999999999995</v>
      </c>
      <c r="Y176" s="9">
        <v>2.4E-2</v>
      </c>
      <c r="Z176" s="9">
        <v>2.8000000000000001E-2</v>
      </c>
      <c r="AA176" s="9"/>
      <c r="AB176" s="9"/>
      <c r="AC176" s="9">
        <v>0.97099999999999997</v>
      </c>
      <c r="AD176" s="9">
        <v>2.9000000000000001E-2</v>
      </c>
      <c r="AE176" s="9"/>
      <c r="AF176" s="9"/>
      <c r="AG176" s="9">
        <v>9.9000000000000005E-2</v>
      </c>
      <c r="AH176" s="9">
        <v>0.90100000000000002</v>
      </c>
      <c r="AI176" s="9"/>
      <c r="AJ176" s="9"/>
      <c r="AK176" s="9">
        <v>0.999</v>
      </c>
      <c r="AL176" s="9">
        <v>1</v>
      </c>
      <c r="AM176" s="9"/>
      <c r="AN176" s="7"/>
      <c r="AO176" s="7"/>
      <c r="AP176" s="7"/>
    </row>
    <row r="177" spans="1:42" s="10" customFormat="1" ht="10.199999999999999" x14ac:dyDescent="0.2">
      <c r="A177" s="7" t="s">
        <v>12</v>
      </c>
      <c r="B177" s="7" t="s">
        <v>11</v>
      </c>
      <c r="C177" s="7">
        <v>2017</v>
      </c>
      <c r="D177" s="13">
        <v>8411.0030000000006</v>
      </c>
      <c r="E177" s="8">
        <v>3.6247000000000001E-2</v>
      </c>
      <c r="F177" s="14">
        <v>28.01294</v>
      </c>
      <c r="G177" s="14">
        <v>18.413250000000001</v>
      </c>
      <c r="H177" s="14">
        <v>26.399419999999999</v>
      </c>
      <c r="I177" s="14">
        <v>22.249839999999999</v>
      </c>
      <c r="J177" s="14">
        <v>468.33213999999998</v>
      </c>
      <c r="K177" s="14">
        <v>333.81977999999998</v>
      </c>
      <c r="L177" s="14">
        <v>399.41851000000003</v>
      </c>
      <c r="M177" s="13">
        <v>4503.1030000000001</v>
      </c>
      <c r="N177" s="14">
        <v>55.7</v>
      </c>
      <c r="O177" s="14" t="s">
        <v>56</v>
      </c>
      <c r="P177" s="13">
        <v>205.50890000000001</v>
      </c>
      <c r="Q177" s="13">
        <v>267.56490000000002</v>
      </c>
      <c r="R177" s="14">
        <v>7.8869600000000002</v>
      </c>
      <c r="S177" s="8">
        <v>1.296084</v>
      </c>
      <c r="T177" s="15">
        <v>5.9096999999999997E-2</v>
      </c>
      <c r="U177" s="14">
        <v>64.004239999999996</v>
      </c>
      <c r="V177" s="13"/>
      <c r="W177" s="13"/>
      <c r="X177" s="9">
        <v>0.92500000000000004</v>
      </c>
      <c r="Y177" s="9">
        <v>5.3999999999999999E-2</v>
      </c>
      <c r="Z177" s="9">
        <v>2.1000000000000001E-2</v>
      </c>
      <c r="AA177" s="9"/>
      <c r="AB177" s="9"/>
      <c r="AC177" s="9">
        <v>0.93700000000000006</v>
      </c>
      <c r="AD177" s="9">
        <v>6.3E-2</v>
      </c>
      <c r="AE177" s="9"/>
      <c r="AF177" s="9"/>
      <c r="AG177" s="9">
        <v>6.9000000000000006E-2</v>
      </c>
      <c r="AH177" s="9">
        <v>0.93100000000000005</v>
      </c>
      <c r="AI177" s="9"/>
      <c r="AJ177" s="9"/>
      <c r="AK177" s="9">
        <v>0.998</v>
      </c>
      <c r="AL177" s="9">
        <v>1</v>
      </c>
      <c r="AM177" s="9">
        <v>5.0000000000000001E-3</v>
      </c>
      <c r="AN177" s="7"/>
      <c r="AO177" s="7"/>
      <c r="AP177" s="7"/>
    </row>
    <row r="178" spans="1:42" s="10" customFormat="1" ht="10.199999999999999" x14ac:dyDescent="0.2">
      <c r="A178" s="7" t="s">
        <v>12</v>
      </c>
      <c r="B178" s="7" t="s">
        <v>11</v>
      </c>
      <c r="C178" s="7">
        <v>2018</v>
      </c>
      <c r="D178" s="13">
        <v>8412.0030000000006</v>
      </c>
      <c r="E178" s="8">
        <v>3.2760999999999998E-2</v>
      </c>
      <c r="F178" s="14">
        <v>29.010919999999999</v>
      </c>
      <c r="G178" s="14">
        <v>19.215319999999998</v>
      </c>
      <c r="H178" s="14">
        <v>26.843979999999998</v>
      </c>
      <c r="I178" s="14">
        <v>22.929580000000001</v>
      </c>
      <c r="J178" s="14">
        <v>392.32231999999999</v>
      </c>
      <c r="K178" s="14">
        <v>323.75141000000002</v>
      </c>
      <c r="L178" s="14">
        <v>385.76852000000002</v>
      </c>
      <c r="M178" s="13">
        <v>4485.3549999999996</v>
      </c>
      <c r="N178" s="14">
        <v>55.1</v>
      </c>
      <c r="O178" s="14" t="s">
        <v>56</v>
      </c>
      <c r="P178" s="13">
        <v>201.46860000000001</v>
      </c>
      <c r="Q178" s="13">
        <v>262.0609</v>
      </c>
      <c r="R178" s="14">
        <v>7.8332300000000004</v>
      </c>
      <c r="S178" s="8">
        <v>1.295023</v>
      </c>
      <c r="T178" s="15">
        <v>5.8099999999999999E-2</v>
      </c>
      <c r="U178" s="14">
        <v>67.771860000000004</v>
      </c>
      <c r="V178" s="13"/>
      <c r="W178" s="13"/>
      <c r="X178" s="9">
        <v>0.93899999999999995</v>
      </c>
      <c r="Y178" s="9">
        <v>3.5999999999999997E-2</v>
      </c>
      <c r="Z178" s="9">
        <v>2.5000000000000001E-2</v>
      </c>
      <c r="AA178" s="9"/>
      <c r="AB178" s="9"/>
      <c r="AC178" s="9">
        <v>0.91</v>
      </c>
      <c r="AD178" s="9">
        <v>0.09</v>
      </c>
      <c r="AE178" s="9"/>
      <c r="AF178" s="9"/>
      <c r="AG178" s="9">
        <v>0.38200000000000001</v>
      </c>
      <c r="AH178" s="9">
        <v>0.61799999999999999</v>
      </c>
      <c r="AI178" s="9"/>
      <c r="AJ178" s="9"/>
      <c r="AK178" s="9">
        <v>1</v>
      </c>
      <c r="AL178" s="9">
        <v>1</v>
      </c>
      <c r="AM178" s="9">
        <v>3.2000000000000001E-2</v>
      </c>
      <c r="AN178" s="7"/>
      <c r="AO178" s="7"/>
      <c r="AP178" s="7"/>
    </row>
    <row r="179" spans="1:42" s="10" customFormat="1" ht="10.199999999999999" x14ac:dyDescent="0.2">
      <c r="A179" s="7" t="s">
        <v>12</v>
      </c>
      <c r="B179" s="7" t="s">
        <v>30</v>
      </c>
      <c r="C179" s="7">
        <v>1975</v>
      </c>
      <c r="D179" s="13">
        <v>8413.0030000000006</v>
      </c>
      <c r="E179" s="8">
        <v>1.7330999999999999E-2</v>
      </c>
      <c r="F179" s="14">
        <v>12.98807</v>
      </c>
      <c r="G179" s="14">
        <v>10.62298</v>
      </c>
      <c r="H179" s="14">
        <v>11.54921</v>
      </c>
      <c r="I179" s="14">
        <v>11.020709999999999</v>
      </c>
      <c r="J179" s="14">
        <v>814.40742999999998</v>
      </c>
      <c r="K179" s="14">
        <v>735.58342000000005</v>
      </c>
      <c r="L179" s="14">
        <v>806.39097000000004</v>
      </c>
      <c r="M179" s="13">
        <v>4213.5739999999996</v>
      </c>
      <c r="N179" s="14" t="s">
        <v>56</v>
      </c>
      <c r="O179" s="14" t="s">
        <v>56</v>
      </c>
      <c r="P179" s="13">
        <v>332.05930000000001</v>
      </c>
      <c r="Q179" s="13">
        <v>147.82210000000001</v>
      </c>
      <c r="R179" s="14" t="s">
        <v>56</v>
      </c>
      <c r="S179" s="8">
        <v>0.44251600000000002</v>
      </c>
      <c r="T179" s="15">
        <v>3.6095000000000002E-2</v>
      </c>
      <c r="U179" s="14">
        <v>27.176639999999999</v>
      </c>
      <c r="V179" s="13"/>
      <c r="W179" s="13"/>
      <c r="X179" s="9"/>
      <c r="Y179" s="9">
        <v>0.88900000000000001</v>
      </c>
      <c r="Z179" s="9">
        <v>0.111</v>
      </c>
      <c r="AA179" s="9">
        <v>0.39800000000000002</v>
      </c>
      <c r="AB179" s="9">
        <v>0.60199999999999998</v>
      </c>
      <c r="AC179" s="9"/>
      <c r="AD179" s="9"/>
      <c r="AE179" s="9"/>
      <c r="AF179" s="9">
        <v>1</v>
      </c>
      <c r="AG179" s="9"/>
      <c r="AH179" s="9"/>
      <c r="AI179" s="9"/>
      <c r="AJ179" s="9"/>
      <c r="AK179" s="9"/>
      <c r="AL179" s="9"/>
      <c r="AM179" s="9"/>
      <c r="AN179" s="7"/>
      <c r="AO179" s="7"/>
      <c r="AP179" s="7"/>
    </row>
    <row r="180" spans="1:42" s="10" customFormat="1" ht="10.199999999999999" x14ac:dyDescent="0.2">
      <c r="A180" s="7" t="s">
        <v>12</v>
      </c>
      <c r="B180" s="7" t="s">
        <v>30</v>
      </c>
      <c r="C180" s="7">
        <v>1976</v>
      </c>
      <c r="D180" s="13">
        <v>8414.0030000000006</v>
      </c>
      <c r="E180" s="8">
        <v>1.8815999999999999E-2</v>
      </c>
      <c r="F180" s="14">
        <v>13.85568</v>
      </c>
      <c r="G180" s="14">
        <v>11.21251</v>
      </c>
      <c r="H180" s="14">
        <v>12.52886</v>
      </c>
      <c r="I180" s="14">
        <v>11.768940000000001</v>
      </c>
      <c r="J180" s="14">
        <v>775.81398000000002</v>
      </c>
      <c r="K180" s="14">
        <v>695.32569999999998</v>
      </c>
      <c r="L180" s="14">
        <v>755.12303999999995</v>
      </c>
      <c r="M180" s="13">
        <v>4328.1989999999996</v>
      </c>
      <c r="N180" s="14" t="s">
        <v>56</v>
      </c>
      <c r="O180" s="14" t="s">
        <v>56</v>
      </c>
      <c r="P180" s="13">
        <v>338.86860000000001</v>
      </c>
      <c r="Q180" s="13">
        <v>141.5282</v>
      </c>
      <c r="R180" s="14" t="s">
        <v>56</v>
      </c>
      <c r="S180" s="8">
        <v>0.41465800000000003</v>
      </c>
      <c r="T180" s="15">
        <v>3.3255E-2</v>
      </c>
      <c r="U180" s="14">
        <v>29.785440000000001</v>
      </c>
      <c r="V180" s="13"/>
      <c r="W180" s="13"/>
      <c r="X180" s="9"/>
      <c r="Y180" s="9">
        <v>0.89500000000000002</v>
      </c>
      <c r="Z180" s="9">
        <v>0.105</v>
      </c>
      <c r="AA180" s="9">
        <v>0.32200000000000001</v>
      </c>
      <c r="AB180" s="9">
        <v>0.67800000000000005</v>
      </c>
      <c r="AC180" s="9"/>
      <c r="AD180" s="9"/>
      <c r="AE180" s="9"/>
      <c r="AF180" s="9">
        <v>1</v>
      </c>
      <c r="AG180" s="9"/>
      <c r="AH180" s="9"/>
      <c r="AI180" s="9"/>
      <c r="AJ180" s="9"/>
      <c r="AK180" s="9"/>
      <c r="AL180" s="9"/>
      <c r="AM180" s="9"/>
      <c r="AN180" s="7"/>
      <c r="AO180" s="7"/>
      <c r="AP180" s="7"/>
    </row>
    <row r="181" spans="1:42" s="10" customFormat="1" ht="10.199999999999999" x14ac:dyDescent="0.2">
      <c r="A181" s="7" t="s">
        <v>12</v>
      </c>
      <c r="B181" s="7" t="s">
        <v>30</v>
      </c>
      <c r="C181" s="7">
        <v>1977</v>
      </c>
      <c r="D181" s="13">
        <v>8415.0030000000006</v>
      </c>
      <c r="E181" s="8">
        <v>1.8710000000000001E-2</v>
      </c>
      <c r="F181" s="14">
        <v>15.125920000000001</v>
      </c>
      <c r="G181" s="14">
        <v>12.23607</v>
      </c>
      <c r="H181" s="14">
        <v>13.67836</v>
      </c>
      <c r="I181" s="14">
        <v>12.84559</v>
      </c>
      <c r="J181" s="14">
        <v>712.87834999999995</v>
      </c>
      <c r="K181" s="14">
        <v>637.55142000000001</v>
      </c>
      <c r="L181" s="14">
        <v>691.83285000000001</v>
      </c>
      <c r="M181" s="13">
        <v>4248.1729999999998</v>
      </c>
      <c r="N181" s="14" t="s">
        <v>56</v>
      </c>
      <c r="O181" s="14" t="s">
        <v>56</v>
      </c>
      <c r="P181" s="13">
        <v>336.6773</v>
      </c>
      <c r="Q181" s="13">
        <v>144.92240000000001</v>
      </c>
      <c r="R181" s="14" t="s">
        <v>56</v>
      </c>
      <c r="S181" s="8">
        <v>0.42785200000000001</v>
      </c>
      <c r="T181" s="15">
        <v>3.4528999999999997E-2</v>
      </c>
      <c r="U181" s="14">
        <v>32.013689999999997</v>
      </c>
      <c r="V181" s="13"/>
      <c r="W181" s="13"/>
      <c r="X181" s="9"/>
      <c r="Y181" s="9">
        <v>0.88400000000000001</v>
      </c>
      <c r="Z181" s="9">
        <v>0.11600000000000001</v>
      </c>
      <c r="AA181" s="9">
        <v>0.32600000000000001</v>
      </c>
      <c r="AB181" s="9">
        <v>0.67400000000000004</v>
      </c>
      <c r="AC181" s="9"/>
      <c r="AD181" s="9"/>
      <c r="AE181" s="9"/>
      <c r="AF181" s="9">
        <v>1</v>
      </c>
      <c r="AG181" s="9"/>
      <c r="AH181" s="9"/>
      <c r="AI181" s="9"/>
      <c r="AJ181" s="9"/>
      <c r="AK181" s="9"/>
      <c r="AL181" s="9"/>
      <c r="AM181" s="9"/>
      <c r="AN181" s="7"/>
      <c r="AO181" s="7"/>
      <c r="AP181" s="7"/>
    </row>
    <row r="182" spans="1:42" s="10" customFormat="1" ht="10.199999999999999" x14ac:dyDescent="0.2">
      <c r="A182" s="7" t="s">
        <v>12</v>
      </c>
      <c r="B182" s="7" t="s">
        <v>30</v>
      </c>
      <c r="C182" s="7">
        <v>1978</v>
      </c>
      <c r="D182" s="13">
        <v>8416.0030000000006</v>
      </c>
      <c r="E182" s="8">
        <v>2.5204000000000001E-2</v>
      </c>
      <c r="F182" s="14">
        <v>14.46186</v>
      </c>
      <c r="G182" s="14">
        <v>11.64185</v>
      </c>
      <c r="H182" s="14">
        <v>13.17816</v>
      </c>
      <c r="I182" s="14">
        <v>12.2864</v>
      </c>
      <c r="J182" s="14">
        <v>749.35154999999997</v>
      </c>
      <c r="K182" s="14">
        <v>662.34978999999998</v>
      </c>
      <c r="L182" s="14">
        <v>723.31987000000004</v>
      </c>
      <c r="M182" s="13">
        <v>4281.723</v>
      </c>
      <c r="N182" s="14" t="s">
        <v>56</v>
      </c>
      <c r="O182" s="14" t="s">
        <v>56</v>
      </c>
      <c r="P182" s="13">
        <v>342.20260000000002</v>
      </c>
      <c r="Q182" s="13">
        <v>149.65799999999999</v>
      </c>
      <c r="R182" s="14">
        <v>13.20412</v>
      </c>
      <c r="S182" s="8">
        <v>0.43488599999999999</v>
      </c>
      <c r="T182" s="15">
        <v>3.5262000000000002E-2</v>
      </c>
      <c r="U182" s="14">
        <v>30.75844</v>
      </c>
      <c r="V182" s="13"/>
      <c r="W182" s="13"/>
      <c r="X182" s="9"/>
      <c r="Y182" s="9">
        <v>0.92400000000000004</v>
      </c>
      <c r="Z182" s="9">
        <v>7.5999999999999998E-2</v>
      </c>
      <c r="AA182" s="9">
        <v>0.32100000000000001</v>
      </c>
      <c r="AB182" s="9">
        <v>0.67900000000000005</v>
      </c>
      <c r="AC182" s="9"/>
      <c r="AD182" s="9"/>
      <c r="AE182" s="9"/>
      <c r="AF182" s="9">
        <v>1</v>
      </c>
      <c r="AG182" s="9"/>
      <c r="AH182" s="9"/>
      <c r="AI182" s="9"/>
      <c r="AJ182" s="9"/>
      <c r="AK182" s="9"/>
      <c r="AL182" s="9"/>
      <c r="AM182" s="9"/>
      <c r="AN182" s="7"/>
      <c r="AO182" s="7"/>
      <c r="AP182" s="7"/>
    </row>
    <row r="183" spans="1:42" s="10" customFormat="1" ht="10.199999999999999" x14ac:dyDescent="0.2">
      <c r="A183" s="7" t="s">
        <v>12</v>
      </c>
      <c r="B183" s="7" t="s">
        <v>30</v>
      </c>
      <c r="C183" s="7">
        <v>1979</v>
      </c>
      <c r="D183" s="13">
        <v>8417.0030000000006</v>
      </c>
      <c r="E183" s="8">
        <v>2.7703999999999999E-2</v>
      </c>
      <c r="F183" s="14">
        <v>12.43441</v>
      </c>
      <c r="G183" s="14">
        <v>10.31087</v>
      </c>
      <c r="H183" s="14">
        <v>10.81307</v>
      </c>
      <c r="I183" s="14">
        <v>10.53097</v>
      </c>
      <c r="J183" s="14">
        <v>835.15773999999999</v>
      </c>
      <c r="K183" s="14">
        <v>793.50214000000005</v>
      </c>
      <c r="L183" s="14">
        <v>844.01701000000003</v>
      </c>
      <c r="M183" s="13">
        <v>4560.5259999999998</v>
      </c>
      <c r="N183" s="14" t="s">
        <v>56</v>
      </c>
      <c r="O183" s="14" t="s">
        <v>56</v>
      </c>
      <c r="P183" s="13">
        <v>336.7944</v>
      </c>
      <c r="Q183" s="13">
        <v>145.2456</v>
      </c>
      <c r="R183" s="14">
        <v>14.789630000000001</v>
      </c>
      <c r="S183" s="8">
        <v>0.43283100000000002</v>
      </c>
      <c r="T183" s="15">
        <v>3.2323999999999999E-2</v>
      </c>
      <c r="U183" s="14">
        <v>28.333100000000002</v>
      </c>
      <c r="V183" s="13"/>
      <c r="W183" s="13"/>
      <c r="X183" s="9"/>
      <c r="Y183" s="9">
        <v>0.72199999999999998</v>
      </c>
      <c r="Z183" s="9">
        <v>0.27800000000000002</v>
      </c>
      <c r="AA183" s="9">
        <v>0.33100000000000002</v>
      </c>
      <c r="AB183" s="9">
        <v>0.66500000000000004</v>
      </c>
      <c r="AC183" s="9">
        <v>4.0000000000000001E-3</v>
      </c>
      <c r="AD183" s="9"/>
      <c r="AE183" s="9"/>
      <c r="AF183" s="9">
        <v>0.998</v>
      </c>
      <c r="AG183" s="9"/>
      <c r="AH183" s="9"/>
      <c r="AI183" s="9"/>
      <c r="AJ183" s="9">
        <v>2E-3</v>
      </c>
      <c r="AK183" s="9"/>
      <c r="AL183" s="9"/>
      <c r="AM183" s="9"/>
      <c r="AN183" s="7"/>
      <c r="AO183" s="7"/>
      <c r="AP183" s="7"/>
    </row>
    <row r="184" spans="1:42" s="10" customFormat="1" ht="10.199999999999999" x14ac:dyDescent="0.2">
      <c r="A184" s="7" t="s">
        <v>12</v>
      </c>
      <c r="B184" s="7" t="s">
        <v>30</v>
      </c>
      <c r="C184" s="7">
        <v>1980</v>
      </c>
      <c r="D184" s="13">
        <v>8418.0030000000006</v>
      </c>
      <c r="E184" s="8">
        <v>1.6296999999999999E-2</v>
      </c>
      <c r="F184" s="14">
        <v>15.52008</v>
      </c>
      <c r="G184" s="14">
        <v>12.49306</v>
      </c>
      <c r="H184" s="14">
        <v>14.1457</v>
      </c>
      <c r="I184" s="14">
        <v>13.186310000000001</v>
      </c>
      <c r="J184" s="14">
        <v>687.63980000000004</v>
      </c>
      <c r="K184" s="14">
        <v>612.65677000000005</v>
      </c>
      <c r="L184" s="14">
        <v>675.57736999999997</v>
      </c>
      <c r="M184" s="13">
        <v>4236.8310000000001</v>
      </c>
      <c r="N184" s="14" t="s">
        <v>56</v>
      </c>
      <c r="O184" s="14" t="s">
        <v>56</v>
      </c>
      <c r="P184" s="13">
        <v>294.54840000000002</v>
      </c>
      <c r="Q184" s="13">
        <v>130.74780000000001</v>
      </c>
      <c r="R184" s="14">
        <v>15.659050000000001</v>
      </c>
      <c r="S184" s="8">
        <v>0.45303399999999999</v>
      </c>
      <c r="T184" s="15">
        <v>3.0745000000000001E-2</v>
      </c>
      <c r="U184" s="14">
        <v>32.91572</v>
      </c>
      <c r="V184" s="13"/>
      <c r="W184" s="13"/>
      <c r="X184" s="9"/>
      <c r="Y184" s="9">
        <v>0.88900000000000001</v>
      </c>
      <c r="Z184" s="9">
        <v>0.111</v>
      </c>
      <c r="AA184" s="9">
        <v>0.436</v>
      </c>
      <c r="AB184" s="9">
        <v>0.30299999999999999</v>
      </c>
      <c r="AC184" s="9">
        <v>0.26100000000000001</v>
      </c>
      <c r="AD184" s="9"/>
      <c r="AE184" s="9"/>
      <c r="AF184" s="9">
        <v>0.97699999999999998</v>
      </c>
      <c r="AG184" s="9"/>
      <c r="AH184" s="9"/>
      <c r="AI184" s="9"/>
      <c r="AJ184" s="9">
        <v>2.3E-2</v>
      </c>
      <c r="AK184" s="9"/>
      <c r="AL184" s="9"/>
      <c r="AM184" s="9"/>
      <c r="AN184" s="7"/>
      <c r="AO184" s="7"/>
      <c r="AP184" s="7"/>
    </row>
    <row r="185" spans="1:42" s="10" customFormat="1" ht="10.199999999999999" x14ac:dyDescent="0.2">
      <c r="A185" s="7" t="s">
        <v>12</v>
      </c>
      <c r="B185" s="7" t="s">
        <v>30</v>
      </c>
      <c r="C185" s="7">
        <v>1981</v>
      </c>
      <c r="D185" s="13">
        <v>8419.0030000000006</v>
      </c>
      <c r="E185" s="8">
        <v>1.2872E-2</v>
      </c>
      <c r="F185" s="14">
        <v>16.81935</v>
      </c>
      <c r="G185" s="14">
        <v>13.42825</v>
      </c>
      <c r="H185" s="14">
        <v>15.53659</v>
      </c>
      <c r="I185" s="14">
        <v>14.30158</v>
      </c>
      <c r="J185" s="14">
        <v>641.42139999999995</v>
      </c>
      <c r="K185" s="14">
        <v>556.12289999999996</v>
      </c>
      <c r="L185" s="14">
        <v>621.39972</v>
      </c>
      <c r="M185" s="13">
        <v>4208.0280000000002</v>
      </c>
      <c r="N185" s="14" t="s">
        <v>56</v>
      </c>
      <c r="O185" s="14" t="s">
        <v>56</v>
      </c>
      <c r="P185" s="13">
        <v>290.03370000000001</v>
      </c>
      <c r="Q185" s="13">
        <v>131.51490000000001</v>
      </c>
      <c r="R185" s="14">
        <v>15.3652</v>
      </c>
      <c r="S185" s="8">
        <v>0.460258</v>
      </c>
      <c r="T185" s="15">
        <v>3.1468000000000003E-2</v>
      </c>
      <c r="U185" s="14">
        <v>35.400869999999998</v>
      </c>
      <c r="V185" s="13"/>
      <c r="W185" s="13"/>
      <c r="X185" s="9"/>
      <c r="Y185" s="9">
        <v>0.90500000000000003</v>
      </c>
      <c r="Z185" s="9">
        <v>9.5000000000000001E-2</v>
      </c>
      <c r="AA185" s="9">
        <v>0.41</v>
      </c>
      <c r="AB185" s="9">
        <v>0.17899999999999999</v>
      </c>
      <c r="AC185" s="9">
        <v>0.41099999999999998</v>
      </c>
      <c r="AD185" s="9"/>
      <c r="AE185" s="9"/>
      <c r="AF185" s="9">
        <v>1</v>
      </c>
      <c r="AG185" s="9"/>
      <c r="AH185" s="9"/>
      <c r="AI185" s="9"/>
      <c r="AJ185" s="9"/>
      <c r="AK185" s="9"/>
      <c r="AL185" s="9"/>
      <c r="AM185" s="9"/>
      <c r="AN185" s="7"/>
      <c r="AO185" s="7"/>
      <c r="AP185" s="7"/>
    </row>
    <row r="186" spans="1:42" s="10" customFormat="1" ht="10.199999999999999" x14ac:dyDescent="0.2">
      <c r="A186" s="7" t="s">
        <v>12</v>
      </c>
      <c r="B186" s="7" t="s">
        <v>30</v>
      </c>
      <c r="C186" s="7">
        <v>1982</v>
      </c>
      <c r="D186" s="13">
        <v>8420.0030000000006</v>
      </c>
      <c r="E186" s="8">
        <v>1.5370999999999999E-2</v>
      </c>
      <c r="F186" s="14">
        <v>17.27347</v>
      </c>
      <c r="G186" s="14">
        <v>13.681979999999999</v>
      </c>
      <c r="H186" s="14">
        <v>16.164850000000001</v>
      </c>
      <c r="I186" s="14">
        <v>14.69788</v>
      </c>
      <c r="J186" s="14">
        <v>645.17610000000002</v>
      </c>
      <c r="K186" s="14">
        <v>542.16331000000002</v>
      </c>
      <c r="L186" s="14">
        <v>615.95998999999995</v>
      </c>
      <c r="M186" s="13">
        <v>4494.4070000000002</v>
      </c>
      <c r="N186" s="14" t="s">
        <v>56</v>
      </c>
      <c r="O186" s="14" t="s">
        <v>56</v>
      </c>
      <c r="P186" s="13">
        <v>305.04809999999998</v>
      </c>
      <c r="Q186" s="13">
        <v>132.9675</v>
      </c>
      <c r="R186" s="14">
        <v>16.76482</v>
      </c>
      <c r="S186" s="8">
        <v>0.44440499999999999</v>
      </c>
      <c r="T186" s="15">
        <v>2.9988000000000001E-2</v>
      </c>
      <c r="U186" s="14">
        <v>39.897849999999998</v>
      </c>
      <c r="V186" s="13"/>
      <c r="W186" s="13"/>
      <c r="X186" s="9"/>
      <c r="Y186" s="9">
        <v>0.86199999999999999</v>
      </c>
      <c r="Z186" s="9">
        <v>0.13800000000000001</v>
      </c>
      <c r="AA186" s="9">
        <v>0.31900000000000001</v>
      </c>
      <c r="AB186" s="9">
        <v>0.23100000000000001</v>
      </c>
      <c r="AC186" s="9">
        <v>0.45</v>
      </c>
      <c r="AD186" s="9"/>
      <c r="AE186" s="9"/>
      <c r="AF186" s="9">
        <v>0.83399999999999996</v>
      </c>
      <c r="AG186" s="9"/>
      <c r="AH186" s="9"/>
      <c r="AI186" s="9"/>
      <c r="AJ186" s="9">
        <v>0.16600000000000001</v>
      </c>
      <c r="AK186" s="9"/>
      <c r="AL186" s="9"/>
      <c r="AM186" s="9"/>
      <c r="AN186" s="7"/>
      <c r="AO186" s="7"/>
      <c r="AP186" s="7"/>
    </row>
    <row r="187" spans="1:42" s="10" customFormat="1" ht="10.199999999999999" x14ac:dyDescent="0.2">
      <c r="A187" s="7" t="s">
        <v>12</v>
      </c>
      <c r="B187" s="7" t="s">
        <v>30</v>
      </c>
      <c r="C187" s="7">
        <v>1983</v>
      </c>
      <c r="D187" s="13">
        <v>8421.0030000000006</v>
      </c>
      <c r="E187" s="8">
        <v>2.4826000000000001E-2</v>
      </c>
      <c r="F187" s="14">
        <v>18.540590000000002</v>
      </c>
      <c r="G187" s="14">
        <v>14.517659999999999</v>
      </c>
      <c r="H187" s="14">
        <v>17.697340000000001</v>
      </c>
      <c r="I187" s="14">
        <v>15.79468</v>
      </c>
      <c r="J187" s="14">
        <v>600.16013999999996</v>
      </c>
      <c r="K187" s="14">
        <v>486.96753999999999</v>
      </c>
      <c r="L187" s="14">
        <v>567.83767</v>
      </c>
      <c r="M187" s="13">
        <v>4269.6570000000002</v>
      </c>
      <c r="N187" s="14" t="s">
        <v>56</v>
      </c>
      <c r="O187" s="14" t="s">
        <v>56</v>
      </c>
      <c r="P187" s="13">
        <v>265.44970000000001</v>
      </c>
      <c r="Q187" s="13">
        <v>126.90949999999999</v>
      </c>
      <c r="R187" s="14">
        <v>15.47579</v>
      </c>
      <c r="S187" s="8">
        <v>0.50721700000000003</v>
      </c>
      <c r="T187" s="15">
        <v>3.0013000000000001E-2</v>
      </c>
      <c r="U187" s="14">
        <v>40.321199999999997</v>
      </c>
      <c r="V187" s="13"/>
      <c r="W187" s="13"/>
      <c r="X187" s="9"/>
      <c r="Y187" s="9">
        <v>0.91300000000000003</v>
      </c>
      <c r="Z187" s="9">
        <v>8.6999999999999994E-2</v>
      </c>
      <c r="AA187" s="9">
        <v>0.33700000000000002</v>
      </c>
      <c r="AB187" s="9">
        <v>0.13600000000000001</v>
      </c>
      <c r="AC187" s="9">
        <v>0.52300000000000002</v>
      </c>
      <c r="AD187" s="9"/>
      <c r="AE187" s="9">
        <v>4.0000000000000001E-3</v>
      </c>
      <c r="AF187" s="9">
        <v>0.92400000000000004</v>
      </c>
      <c r="AG187" s="9"/>
      <c r="AH187" s="9"/>
      <c r="AI187" s="9"/>
      <c r="AJ187" s="9">
        <v>7.5999999999999998E-2</v>
      </c>
      <c r="AK187" s="9"/>
      <c r="AL187" s="9"/>
      <c r="AM187" s="9"/>
      <c r="AN187" s="7"/>
      <c r="AO187" s="7"/>
      <c r="AP187" s="7"/>
    </row>
    <row r="188" spans="1:42" s="10" customFormat="1" ht="10.199999999999999" x14ac:dyDescent="0.2">
      <c r="A188" s="7" t="s">
        <v>12</v>
      </c>
      <c r="B188" s="7" t="s">
        <v>30</v>
      </c>
      <c r="C188" s="7">
        <v>1984</v>
      </c>
      <c r="D188" s="13">
        <v>8422.0030000000006</v>
      </c>
      <c r="E188" s="8">
        <v>4.0634000000000003E-2</v>
      </c>
      <c r="F188" s="14">
        <v>19.015689999999999</v>
      </c>
      <c r="G188" s="14">
        <v>14.944319999999999</v>
      </c>
      <c r="H188" s="14">
        <v>18.033169999999998</v>
      </c>
      <c r="I188" s="14">
        <v>16.192419999999998</v>
      </c>
      <c r="J188" s="14">
        <v>575.16606999999999</v>
      </c>
      <c r="K188" s="14">
        <v>473.66464000000002</v>
      </c>
      <c r="L188" s="14">
        <v>550.59585000000004</v>
      </c>
      <c r="M188" s="13">
        <v>4048.509</v>
      </c>
      <c r="N188" s="14" t="s">
        <v>56</v>
      </c>
      <c r="O188" s="14" t="s">
        <v>56</v>
      </c>
      <c r="P188" s="13">
        <v>231.3501</v>
      </c>
      <c r="Q188" s="13">
        <v>121.6039</v>
      </c>
      <c r="R188" s="14">
        <v>15.64127</v>
      </c>
      <c r="S188" s="8">
        <v>0.55419499999999999</v>
      </c>
      <c r="T188" s="15">
        <v>3.0023000000000001E-2</v>
      </c>
      <c r="U188" s="14">
        <v>39.002949999999998</v>
      </c>
      <c r="V188" s="13"/>
      <c r="W188" s="13"/>
      <c r="X188" s="9"/>
      <c r="Y188" s="9">
        <v>0.93300000000000005</v>
      </c>
      <c r="Z188" s="9">
        <v>6.7000000000000004E-2</v>
      </c>
      <c r="AA188" s="9">
        <v>0.30299999999999999</v>
      </c>
      <c r="AB188" s="9">
        <v>0.28899999999999998</v>
      </c>
      <c r="AC188" s="9">
        <v>0.40799999999999997</v>
      </c>
      <c r="AD188" s="9"/>
      <c r="AE188" s="9"/>
      <c r="AF188" s="9">
        <v>0.97499999999999998</v>
      </c>
      <c r="AG188" s="9"/>
      <c r="AH188" s="9"/>
      <c r="AI188" s="9"/>
      <c r="AJ188" s="9">
        <v>2.5000000000000001E-2</v>
      </c>
      <c r="AK188" s="9"/>
      <c r="AL188" s="9"/>
      <c r="AM188" s="9"/>
      <c r="AN188" s="7"/>
      <c r="AO188" s="7"/>
      <c r="AP188" s="7"/>
    </row>
    <row r="189" spans="1:42" s="10" customFormat="1" ht="10.199999999999999" x14ac:dyDescent="0.2">
      <c r="A189" s="7" t="s">
        <v>12</v>
      </c>
      <c r="B189" s="7" t="s">
        <v>30</v>
      </c>
      <c r="C189" s="7">
        <v>1985</v>
      </c>
      <c r="D189" s="13">
        <v>8423.0030000000006</v>
      </c>
      <c r="E189" s="8">
        <v>4.4795000000000001E-2</v>
      </c>
      <c r="F189" s="14">
        <v>19.403130000000001</v>
      </c>
      <c r="G189" s="14">
        <v>15.08883</v>
      </c>
      <c r="H189" s="14">
        <v>18.739129999999999</v>
      </c>
      <c r="I189" s="14">
        <v>16.53857</v>
      </c>
      <c r="J189" s="14">
        <v>571.23742000000004</v>
      </c>
      <c r="K189" s="14">
        <v>456.26871</v>
      </c>
      <c r="L189" s="14">
        <v>538.48010999999997</v>
      </c>
      <c r="M189" s="13">
        <v>4092.154</v>
      </c>
      <c r="N189" s="14" t="s">
        <v>56</v>
      </c>
      <c r="O189" s="14" t="s">
        <v>56</v>
      </c>
      <c r="P189" s="13">
        <v>221.67920000000001</v>
      </c>
      <c r="Q189" s="13">
        <v>123.34310000000001</v>
      </c>
      <c r="R189" s="14">
        <v>15.41675</v>
      </c>
      <c r="S189" s="8">
        <v>0.58340199999999998</v>
      </c>
      <c r="T189" s="15">
        <v>2.9925E-2</v>
      </c>
      <c r="U189" s="14">
        <v>40.192439999999998</v>
      </c>
      <c r="V189" s="13"/>
      <c r="W189" s="13"/>
      <c r="X189" s="9"/>
      <c r="Y189" s="9">
        <v>0.91300000000000003</v>
      </c>
      <c r="Z189" s="9">
        <v>8.6999999999999994E-2</v>
      </c>
      <c r="AA189" s="9">
        <v>0.29499999999999998</v>
      </c>
      <c r="AB189" s="9">
        <v>0.13600000000000001</v>
      </c>
      <c r="AC189" s="9">
        <v>0.56899999999999995</v>
      </c>
      <c r="AD189" s="9"/>
      <c r="AE189" s="9"/>
      <c r="AF189" s="9">
        <v>0.92900000000000005</v>
      </c>
      <c r="AG189" s="9"/>
      <c r="AH189" s="9">
        <v>4.3999999999999997E-2</v>
      </c>
      <c r="AI189" s="9">
        <v>0.01</v>
      </c>
      <c r="AJ189" s="9">
        <v>1.7000000000000001E-2</v>
      </c>
      <c r="AK189" s="9"/>
      <c r="AL189" s="9"/>
      <c r="AM189" s="9"/>
      <c r="AN189" s="7"/>
      <c r="AO189" s="7"/>
      <c r="AP189" s="7"/>
    </row>
    <row r="190" spans="1:42" s="10" customFormat="1" ht="10.199999999999999" x14ac:dyDescent="0.2">
      <c r="A190" s="7" t="s">
        <v>12</v>
      </c>
      <c r="B190" s="7" t="s">
        <v>30</v>
      </c>
      <c r="C190" s="7">
        <v>1986</v>
      </c>
      <c r="D190" s="13">
        <v>8424.0030000000006</v>
      </c>
      <c r="E190" s="8">
        <v>4.6489999999999997E-2</v>
      </c>
      <c r="F190" s="14">
        <v>20.063220000000001</v>
      </c>
      <c r="G190" s="14">
        <v>15.63894</v>
      </c>
      <c r="H190" s="14">
        <v>19.0581</v>
      </c>
      <c r="I190" s="14">
        <v>17.03397</v>
      </c>
      <c r="J190" s="14">
        <v>546.50454999999999</v>
      </c>
      <c r="K190" s="14">
        <v>452.07166999999998</v>
      </c>
      <c r="L190" s="14">
        <v>522.70899999999995</v>
      </c>
      <c r="M190" s="13">
        <v>3957.8809999999999</v>
      </c>
      <c r="N190" s="14" t="s">
        <v>56</v>
      </c>
      <c r="O190" s="14" t="s">
        <v>56</v>
      </c>
      <c r="P190" s="13">
        <v>210.0428</v>
      </c>
      <c r="Q190" s="13">
        <v>127.7072</v>
      </c>
      <c r="R190" s="14">
        <v>13.96753</v>
      </c>
      <c r="S190" s="8">
        <v>0.65258300000000002</v>
      </c>
      <c r="T190" s="15">
        <v>3.2336999999999998E-2</v>
      </c>
      <c r="U190" s="14">
        <v>39.974899999999998</v>
      </c>
      <c r="V190" s="13"/>
      <c r="W190" s="13"/>
      <c r="X190" s="9"/>
      <c r="Y190" s="9">
        <v>0.93300000000000005</v>
      </c>
      <c r="Z190" s="9">
        <v>6.7000000000000004E-2</v>
      </c>
      <c r="AA190" s="9">
        <v>0.38900000000000001</v>
      </c>
      <c r="AB190" s="9">
        <v>7.4999999999999997E-2</v>
      </c>
      <c r="AC190" s="9">
        <v>0.53600000000000003</v>
      </c>
      <c r="AD190" s="9"/>
      <c r="AE190" s="9"/>
      <c r="AF190" s="9">
        <v>0.51800000000000002</v>
      </c>
      <c r="AG190" s="9"/>
      <c r="AH190" s="9">
        <v>0.25900000000000001</v>
      </c>
      <c r="AI190" s="9">
        <v>0.20599999999999999</v>
      </c>
      <c r="AJ190" s="9">
        <v>1.7000000000000001E-2</v>
      </c>
      <c r="AK190" s="9"/>
      <c r="AL190" s="9"/>
      <c r="AM190" s="9"/>
      <c r="AN190" s="7"/>
      <c r="AO190" s="7"/>
      <c r="AP190" s="7"/>
    </row>
    <row r="191" spans="1:42" s="10" customFormat="1" ht="10.199999999999999" x14ac:dyDescent="0.2">
      <c r="A191" s="7" t="s">
        <v>12</v>
      </c>
      <c r="B191" s="7" t="s">
        <v>30</v>
      </c>
      <c r="C191" s="7">
        <v>1987</v>
      </c>
      <c r="D191" s="13">
        <v>8425.0030000000006</v>
      </c>
      <c r="E191" s="8">
        <v>5.2381999999999998E-2</v>
      </c>
      <c r="F191" s="14">
        <v>20.402819999999998</v>
      </c>
      <c r="G191" s="14">
        <v>15.752000000000001</v>
      </c>
      <c r="H191" s="14">
        <v>19.455359999999999</v>
      </c>
      <c r="I191" s="14">
        <v>17.273859999999999</v>
      </c>
      <c r="J191" s="14">
        <v>539.33533999999997</v>
      </c>
      <c r="K191" s="14">
        <v>440.07927999999998</v>
      </c>
      <c r="L191" s="14">
        <v>514.79052000000001</v>
      </c>
      <c r="M191" s="13">
        <v>3881.9430000000002</v>
      </c>
      <c r="N191" s="14" t="s">
        <v>56</v>
      </c>
      <c r="O191" s="14" t="s">
        <v>56</v>
      </c>
      <c r="P191" s="13">
        <v>212.31559999999999</v>
      </c>
      <c r="Q191" s="13">
        <v>137.25370000000001</v>
      </c>
      <c r="R191" s="14">
        <v>13.506690000000001</v>
      </c>
      <c r="S191" s="8">
        <v>0.68042199999999997</v>
      </c>
      <c r="T191" s="15">
        <v>3.5277000000000003E-2</v>
      </c>
      <c r="U191" s="14">
        <v>39.70026</v>
      </c>
      <c r="V191" s="13"/>
      <c r="W191" s="13"/>
      <c r="X191" s="9"/>
      <c r="Y191" s="9">
        <v>0.94099999999999995</v>
      </c>
      <c r="Z191" s="9">
        <v>5.8999999999999997E-2</v>
      </c>
      <c r="AA191" s="9">
        <v>0.39600000000000002</v>
      </c>
      <c r="AB191" s="9">
        <v>9.4E-2</v>
      </c>
      <c r="AC191" s="9">
        <v>0.51</v>
      </c>
      <c r="AD191" s="9"/>
      <c r="AE191" s="9"/>
      <c r="AF191" s="9">
        <v>0.27800000000000002</v>
      </c>
      <c r="AG191" s="9"/>
      <c r="AH191" s="9">
        <v>0.33100000000000002</v>
      </c>
      <c r="AI191" s="9">
        <v>0.38700000000000001</v>
      </c>
      <c r="AJ191" s="9">
        <v>5.0000000000000001E-3</v>
      </c>
      <c r="AK191" s="9"/>
      <c r="AL191" s="9"/>
      <c r="AM191" s="9"/>
      <c r="AN191" s="7"/>
      <c r="AO191" s="7"/>
      <c r="AP191" s="7"/>
    </row>
    <row r="192" spans="1:42" s="10" customFormat="1" ht="10.199999999999999" x14ac:dyDescent="0.2">
      <c r="A192" s="7" t="s">
        <v>12</v>
      </c>
      <c r="B192" s="7" t="s">
        <v>30</v>
      </c>
      <c r="C192" s="7">
        <v>1988</v>
      </c>
      <c r="D192" s="13">
        <v>8426.0030000000006</v>
      </c>
      <c r="E192" s="8">
        <v>5.6135999999999998E-2</v>
      </c>
      <c r="F192" s="14">
        <v>20.169730000000001</v>
      </c>
      <c r="G192" s="14">
        <v>15.490130000000001</v>
      </c>
      <c r="H192" s="14">
        <v>19.169499999999999</v>
      </c>
      <c r="I192" s="14">
        <v>17.023099999999999</v>
      </c>
      <c r="J192" s="14">
        <v>547.89490999999998</v>
      </c>
      <c r="K192" s="14">
        <v>447.63366000000002</v>
      </c>
      <c r="L192" s="14">
        <v>522.29497000000003</v>
      </c>
      <c r="M192" s="13">
        <v>3905.607</v>
      </c>
      <c r="N192" s="14" t="s">
        <v>56</v>
      </c>
      <c r="O192" s="14" t="s">
        <v>56</v>
      </c>
      <c r="P192" s="13">
        <v>221.79759999999999</v>
      </c>
      <c r="Q192" s="13">
        <v>144.0111</v>
      </c>
      <c r="R192" s="14">
        <v>13.302</v>
      </c>
      <c r="S192" s="8">
        <v>0.68217700000000003</v>
      </c>
      <c r="T192" s="15">
        <v>3.6851000000000002E-2</v>
      </c>
      <c r="U192" s="14">
        <v>39.409739999999999</v>
      </c>
      <c r="V192" s="13"/>
      <c r="W192" s="13"/>
      <c r="X192" s="9"/>
      <c r="Y192" s="9">
        <v>0.94299999999999995</v>
      </c>
      <c r="Z192" s="9">
        <v>5.7000000000000002E-2</v>
      </c>
      <c r="AA192" s="9">
        <v>0.34499999999999997</v>
      </c>
      <c r="AB192" s="9">
        <v>0.08</v>
      </c>
      <c r="AC192" s="9">
        <v>0.57499999999999996</v>
      </c>
      <c r="AD192" s="9"/>
      <c r="AE192" s="9"/>
      <c r="AF192" s="9">
        <v>0.17599999999999999</v>
      </c>
      <c r="AG192" s="9"/>
      <c r="AH192" s="9">
        <v>0.47299999999999998</v>
      </c>
      <c r="AI192" s="9">
        <v>0.34799999999999998</v>
      </c>
      <c r="AJ192" s="9">
        <v>3.0000000000000001E-3</v>
      </c>
      <c r="AK192" s="9"/>
      <c r="AL192" s="9"/>
      <c r="AM192" s="9"/>
      <c r="AN192" s="7"/>
      <c r="AO192" s="7"/>
      <c r="AP192" s="7"/>
    </row>
    <row r="193" spans="1:42" s="10" customFormat="1" ht="10.199999999999999" x14ac:dyDescent="0.2">
      <c r="A193" s="7" t="s">
        <v>12</v>
      </c>
      <c r="B193" s="7" t="s">
        <v>30</v>
      </c>
      <c r="C193" s="7">
        <v>1989</v>
      </c>
      <c r="D193" s="13">
        <v>8427.0030000000006</v>
      </c>
      <c r="E193" s="8">
        <v>5.6604000000000002E-2</v>
      </c>
      <c r="F193" s="14">
        <v>19.672029999999999</v>
      </c>
      <c r="G193" s="14">
        <v>15.0397</v>
      </c>
      <c r="H193" s="14">
        <v>18.61918</v>
      </c>
      <c r="I193" s="14">
        <v>16.552669999999999</v>
      </c>
      <c r="J193" s="14">
        <v>571.68142</v>
      </c>
      <c r="K193" s="14">
        <v>464.60708</v>
      </c>
      <c r="L193" s="14">
        <v>537.09712000000002</v>
      </c>
      <c r="M193" s="13">
        <v>4086.1030000000001</v>
      </c>
      <c r="N193" s="14" t="s">
        <v>56</v>
      </c>
      <c r="O193" s="14" t="s">
        <v>56</v>
      </c>
      <c r="P193" s="13">
        <v>243.6953</v>
      </c>
      <c r="Q193" s="13">
        <v>155.67570000000001</v>
      </c>
      <c r="R193" s="14">
        <v>12.36018</v>
      </c>
      <c r="S193" s="8">
        <v>0.66519399999999995</v>
      </c>
      <c r="T193" s="15">
        <v>3.8386999999999998E-2</v>
      </c>
      <c r="U193" s="14">
        <v>40.324080000000002</v>
      </c>
      <c r="V193" s="13"/>
      <c r="W193" s="13"/>
      <c r="X193" s="9"/>
      <c r="Y193" s="9">
        <v>0.93500000000000005</v>
      </c>
      <c r="Z193" s="9">
        <v>6.5000000000000002E-2</v>
      </c>
      <c r="AA193" s="9">
        <v>0.26</v>
      </c>
      <c r="AB193" s="9">
        <v>8.5000000000000006E-2</v>
      </c>
      <c r="AC193" s="9">
        <v>0.65600000000000003</v>
      </c>
      <c r="AD193" s="9"/>
      <c r="AE193" s="9"/>
      <c r="AF193" s="9">
        <v>6.9000000000000006E-2</v>
      </c>
      <c r="AG193" s="9"/>
      <c r="AH193" s="9">
        <v>0.46300000000000002</v>
      </c>
      <c r="AI193" s="9">
        <v>0.46500000000000002</v>
      </c>
      <c r="AJ193" s="9">
        <v>3.0000000000000001E-3</v>
      </c>
      <c r="AK193" s="9"/>
      <c r="AL193" s="9"/>
      <c r="AM193" s="9"/>
      <c r="AN193" s="7"/>
      <c r="AO193" s="7"/>
      <c r="AP193" s="7"/>
    </row>
    <row r="194" spans="1:42" s="10" customFormat="1" ht="10.199999999999999" x14ac:dyDescent="0.2">
      <c r="A194" s="7" t="s">
        <v>12</v>
      </c>
      <c r="B194" s="7" t="s">
        <v>30</v>
      </c>
      <c r="C194" s="7">
        <v>1990</v>
      </c>
      <c r="D194" s="13">
        <v>8428.0030000000006</v>
      </c>
      <c r="E194" s="8">
        <v>5.0964000000000002E-2</v>
      </c>
      <c r="F194" s="14">
        <v>19.576319999999999</v>
      </c>
      <c r="G194" s="14">
        <v>14.80517</v>
      </c>
      <c r="H194" s="14">
        <v>18.64847</v>
      </c>
      <c r="I194" s="14">
        <v>16.436219999999999</v>
      </c>
      <c r="J194" s="14">
        <v>578.82835999999998</v>
      </c>
      <c r="K194" s="14">
        <v>466.50027</v>
      </c>
      <c r="L194" s="14">
        <v>540.92196999999999</v>
      </c>
      <c r="M194" s="13">
        <v>4098.3100000000004</v>
      </c>
      <c r="N194" s="14" t="s">
        <v>56</v>
      </c>
      <c r="O194" s="14" t="s">
        <v>56</v>
      </c>
      <c r="P194" s="13">
        <v>234.81129999999999</v>
      </c>
      <c r="Q194" s="13">
        <v>155.14779999999999</v>
      </c>
      <c r="R194" s="14">
        <v>11.670120000000001</v>
      </c>
      <c r="S194" s="8">
        <v>0.69378499999999999</v>
      </c>
      <c r="T194" s="15">
        <v>3.8089999999999999E-2</v>
      </c>
      <c r="U194" s="14">
        <v>40.050319999999999</v>
      </c>
      <c r="V194" s="13"/>
      <c r="W194" s="13"/>
      <c r="X194" s="9"/>
      <c r="Y194" s="9">
        <v>0.92500000000000004</v>
      </c>
      <c r="Z194" s="9">
        <v>7.4999999999999997E-2</v>
      </c>
      <c r="AA194" s="9">
        <v>0.29099999999999998</v>
      </c>
      <c r="AB194" s="9">
        <v>4.1000000000000002E-2</v>
      </c>
      <c r="AC194" s="9">
        <v>0.66800000000000004</v>
      </c>
      <c r="AD194" s="9"/>
      <c r="AE194" s="9"/>
      <c r="AF194" s="9">
        <v>5.1999999999999998E-2</v>
      </c>
      <c r="AG194" s="9"/>
      <c r="AH194" s="9">
        <v>0.56699999999999995</v>
      </c>
      <c r="AI194" s="9">
        <v>0.378</v>
      </c>
      <c r="AJ194" s="9">
        <v>3.0000000000000001E-3</v>
      </c>
      <c r="AK194" s="9"/>
      <c r="AL194" s="9"/>
      <c r="AM194" s="9"/>
      <c r="AN194" s="7"/>
      <c r="AO194" s="7"/>
      <c r="AP194" s="7"/>
    </row>
    <row r="195" spans="1:42" s="10" customFormat="1" ht="10.199999999999999" x14ac:dyDescent="0.2">
      <c r="A195" s="7" t="s">
        <v>12</v>
      </c>
      <c r="B195" s="7" t="s">
        <v>30</v>
      </c>
      <c r="C195" s="7">
        <v>1991</v>
      </c>
      <c r="D195" s="13">
        <v>8429.0030000000006</v>
      </c>
      <c r="E195" s="8">
        <v>6.9306999999999994E-2</v>
      </c>
      <c r="F195" s="14">
        <v>19.9834</v>
      </c>
      <c r="G195" s="14">
        <v>14.98104</v>
      </c>
      <c r="H195" s="14">
        <v>19.078880000000002</v>
      </c>
      <c r="I195" s="14">
        <v>16.733250000000002</v>
      </c>
      <c r="J195" s="14">
        <v>582.68520000000001</v>
      </c>
      <c r="K195" s="14">
        <v>460.15787999999998</v>
      </c>
      <c r="L195" s="14">
        <v>531.24220000000003</v>
      </c>
      <c r="M195" s="13">
        <v>4157.2330000000002</v>
      </c>
      <c r="N195" s="14" t="s">
        <v>56</v>
      </c>
      <c r="O195" s="14" t="s">
        <v>56</v>
      </c>
      <c r="P195" s="13">
        <v>233.33170000000001</v>
      </c>
      <c r="Q195" s="13">
        <v>161.52629999999999</v>
      </c>
      <c r="R195" s="14">
        <v>11.55907</v>
      </c>
      <c r="S195" s="8">
        <v>0.70896099999999995</v>
      </c>
      <c r="T195" s="15">
        <v>3.9053999999999998E-2</v>
      </c>
      <c r="U195" s="14">
        <v>41.629919999999998</v>
      </c>
      <c r="V195" s="13"/>
      <c r="W195" s="13"/>
      <c r="X195" s="9"/>
      <c r="Y195" s="9">
        <v>0.96299999999999997</v>
      </c>
      <c r="Z195" s="9">
        <v>3.6999999999999998E-2</v>
      </c>
      <c r="AA195" s="9">
        <v>0.218</v>
      </c>
      <c r="AB195" s="9">
        <v>1.7000000000000001E-2</v>
      </c>
      <c r="AC195" s="9">
        <v>0.76500000000000001</v>
      </c>
      <c r="AD195" s="9"/>
      <c r="AE195" s="9"/>
      <c r="AF195" s="9">
        <v>4.0000000000000001E-3</v>
      </c>
      <c r="AG195" s="9"/>
      <c r="AH195" s="9">
        <v>0.622</v>
      </c>
      <c r="AI195" s="9">
        <v>0.372</v>
      </c>
      <c r="AJ195" s="9">
        <v>2E-3</v>
      </c>
      <c r="AK195" s="9"/>
      <c r="AL195" s="9"/>
      <c r="AM195" s="9"/>
      <c r="AN195" s="7"/>
      <c r="AO195" s="7"/>
      <c r="AP195" s="7"/>
    </row>
    <row r="196" spans="1:42" s="10" customFormat="1" ht="10.199999999999999" x14ac:dyDescent="0.2">
      <c r="A196" s="7" t="s">
        <v>12</v>
      </c>
      <c r="B196" s="7" t="s">
        <v>30</v>
      </c>
      <c r="C196" s="7">
        <v>1992</v>
      </c>
      <c r="D196" s="13">
        <v>8430.0030000000006</v>
      </c>
      <c r="E196" s="8">
        <v>6.2496999999999997E-2</v>
      </c>
      <c r="F196" s="14">
        <v>19.400169999999999</v>
      </c>
      <c r="G196" s="14">
        <v>14.45837</v>
      </c>
      <c r="H196" s="14">
        <v>18.493120000000001</v>
      </c>
      <c r="I196" s="14">
        <v>16.203309999999998</v>
      </c>
      <c r="J196" s="14">
        <v>603.04258000000004</v>
      </c>
      <c r="K196" s="14">
        <v>474.03088000000002</v>
      </c>
      <c r="L196" s="14">
        <v>548.46808999999996</v>
      </c>
      <c r="M196" s="13">
        <v>4203.692</v>
      </c>
      <c r="N196" s="14" t="s">
        <v>56</v>
      </c>
      <c r="O196" s="14" t="s">
        <v>56</v>
      </c>
      <c r="P196" s="13">
        <v>235.12260000000001</v>
      </c>
      <c r="Q196" s="13">
        <v>169.59200000000001</v>
      </c>
      <c r="R196" s="14">
        <v>11.04303</v>
      </c>
      <c r="S196" s="8">
        <v>0.73759399999999997</v>
      </c>
      <c r="T196" s="15">
        <v>4.0818E-2</v>
      </c>
      <c r="U196" s="14">
        <v>40.788040000000002</v>
      </c>
      <c r="V196" s="13"/>
      <c r="W196" s="13"/>
      <c r="X196" s="9"/>
      <c r="Y196" s="9">
        <v>0.95399999999999996</v>
      </c>
      <c r="Z196" s="9">
        <v>4.5999999999999999E-2</v>
      </c>
      <c r="AA196" s="9">
        <v>0.217</v>
      </c>
      <c r="AB196" s="9">
        <v>8.9999999999999993E-3</v>
      </c>
      <c r="AC196" s="9">
        <v>0.77400000000000002</v>
      </c>
      <c r="AD196" s="9"/>
      <c r="AE196" s="9"/>
      <c r="AF196" s="9"/>
      <c r="AG196" s="9"/>
      <c r="AH196" s="9">
        <v>0.745</v>
      </c>
      <c r="AI196" s="9">
        <v>0.255</v>
      </c>
      <c r="AJ196" s="9"/>
      <c r="AK196" s="9"/>
      <c r="AL196" s="9"/>
      <c r="AM196" s="9"/>
      <c r="AN196" s="7"/>
      <c r="AO196" s="7"/>
      <c r="AP196" s="7"/>
    </row>
    <row r="197" spans="1:42" s="10" customFormat="1" ht="10.199999999999999" x14ac:dyDescent="0.2">
      <c r="A197" s="7" t="s">
        <v>12</v>
      </c>
      <c r="B197" s="7" t="s">
        <v>30</v>
      </c>
      <c r="C197" s="7">
        <v>1993</v>
      </c>
      <c r="D197" s="13">
        <v>8431.0030000000006</v>
      </c>
      <c r="E197" s="8">
        <v>6.3432000000000002E-2</v>
      </c>
      <c r="F197" s="14">
        <v>19.568090000000002</v>
      </c>
      <c r="G197" s="14">
        <v>14.50835</v>
      </c>
      <c r="H197" s="14">
        <v>18.576740000000001</v>
      </c>
      <c r="I197" s="14">
        <v>16.29119</v>
      </c>
      <c r="J197" s="14">
        <v>600.70648000000006</v>
      </c>
      <c r="K197" s="14">
        <v>471.27463</v>
      </c>
      <c r="L197" s="14">
        <v>545.50972999999999</v>
      </c>
      <c r="M197" s="13">
        <v>4331.1989999999996</v>
      </c>
      <c r="N197" s="14" t="s">
        <v>56</v>
      </c>
      <c r="O197" s="14" t="s">
        <v>56</v>
      </c>
      <c r="P197" s="13">
        <v>244.0461</v>
      </c>
      <c r="Q197" s="13">
        <v>178.91829999999999</v>
      </c>
      <c r="R197" s="14">
        <v>10.11505</v>
      </c>
      <c r="S197" s="8">
        <v>0.75304199999999999</v>
      </c>
      <c r="T197" s="15">
        <v>4.1874000000000001E-2</v>
      </c>
      <c r="U197" s="14">
        <v>42.318330000000003</v>
      </c>
      <c r="V197" s="13"/>
      <c r="W197" s="13"/>
      <c r="X197" s="9"/>
      <c r="Y197" s="9">
        <v>0.93100000000000005</v>
      </c>
      <c r="Z197" s="9">
        <v>6.9000000000000006E-2</v>
      </c>
      <c r="AA197" s="9">
        <v>0.191</v>
      </c>
      <c r="AB197" s="9">
        <v>8.9999999999999993E-3</v>
      </c>
      <c r="AC197" s="9">
        <v>0.79900000000000004</v>
      </c>
      <c r="AD197" s="9"/>
      <c r="AE197" s="9"/>
      <c r="AF197" s="9"/>
      <c r="AG197" s="9"/>
      <c r="AH197" s="9">
        <v>0.83</v>
      </c>
      <c r="AI197" s="9">
        <v>0.17</v>
      </c>
      <c r="AJ197" s="9"/>
      <c r="AK197" s="9"/>
      <c r="AL197" s="9"/>
      <c r="AM197" s="9"/>
      <c r="AN197" s="7"/>
      <c r="AO197" s="7"/>
      <c r="AP197" s="7"/>
    </row>
    <row r="198" spans="1:42" s="10" customFormat="1" ht="10.199999999999999" x14ac:dyDescent="0.2">
      <c r="A198" s="7" t="s">
        <v>12</v>
      </c>
      <c r="B198" s="7" t="s">
        <v>30</v>
      </c>
      <c r="C198" s="7">
        <v>1994</v>
      </c>
      <c r="D198" s="13">
        <v>8432.0030000000006</v>
      </c>
      <c r="E198" s="8">
        <v>9.1424000000000005E-2</v>
      </c>
      <c r="F198" s="14">
        <v>19.286829999999998</v>
      </c>
      <c r="G198" s="14">
        <v>14.253909999999999</v>
      </c>
      <c r="H198" s="14">
        <v>18.19219</v>
      </c>
      <c r="I198" s="14">
        <v>16.00656</v>
      </c>
      <c r="J198" s="14">
        <v>613.12621000000001</v>
      </c>
      <c r="K198" s="14">
        <v>481.81867999999997</v>
      </c>
      <c r="L198" s="14">
        <v>555.20997999999997</v>
      </c>
      <c r="M198" s="13">
        <v>4331.1040000000003</v>
      </c>
      <c r="N198" s="14" t="s">
        <v>56</v>
      </c>
      <c r="O198" s="14" t="s">
        <v>56</v>
      </c>
      <c r="P198" s="13">
        <v>244.92330000000001</v>
      </c>
      <c r="Q198" s="13">
        <v>180.459</v>
      </c>
      <c r="R198" s="14">
        <v>10.057230000000001</v>
      </c>
      <c r="S198" s="8">
        <v>0.75639900000000004</v>
      </c>
      <c r="T198" s="15">
        <v>4.2026000000000001E-2</v>
      </c>
      <c r="U198" s="14">
        <v>41.8065</v>
      </c>
      <c r="V198" s="13"/>
      <c r="W198" s="13"/>
      <c r="X198" s="9"/>
      <c r="Y198" s="9">
        <v>0.95699999999999996</v>
      </c>
      <c r="Z198" s="9">
        <v>4.2999999999999997E-2</v>
      </c>
      <c r="AA198" s="9">
        <v>0.152</v>
      </c>
      <c r="AB198" s="9"/>
      <c r="AC198" s="9">
        <v>0.84799999999999998</v>
      </c>
      <c r="AD198" s="9"/>
      <c r="AE198" s="9"/>
      <c r="AF198" s="9"/>
      <c r="AG198" s="9"/>
      <c r="AH198" s="9">
        <v>0.84699999999999998</v>
      </c>
      <c r="AI198" s="9">
        <v>0.153</v>
      </c>
      <c r="AJ198" s="9"/>
      <c r="AK198" s="9">
        <v>0.13400000000000001</v>
      </c>
      <c r="AL198" s="9"/>
      <c r="AM198" s="9"/>
      <c r="AN198" s="7"/>
      <c r="AO198" s="7"/>
      <c r="AP198" s="7"/>
    </row>
    <row r="199" spans="1:42" s="10" customFormat="1" ht="10.199999999999999" x14ac:dyDescent="0.2">
      <c r="A199" s="7" t="s">
        <v>12</v>
      </c>
      <c r="B199" s="7" t="s">
        <v>30</v>
      </c>
      <c r="C199" s="7">
        <v>1995</v>
      </c>
      <c r="D199" s="13">
        <v>8433.0030000000006</v>
      </c>
      <c r="E199" s="8">
        <v>0.10539</v>
      </c>
      <c r="F199" s="14">
        <v>19.334320000000002</v>
      </c>
      <c r="G199" s="14">
        <v>14.204650000000001</v>
      </c>
      <c r="H199" s="14">
        <v>18.18927</v>
      </c>
      <c r="I199" s="14">
        <v>15.99832</v>
      </c>
      <c r="J199" s="14">
        <v>615.58704</v>
      </c>
      <c r="K199" s="14">
        <v>481.94054</v>
      </c>
      <c r="L199" s="14">
        <v>555.49573999999996</v>
      </c>
      <c r="M199" s="13">
        <v>4323.1310000000003</v>
      </c>
      <c r="N199" s="14" t="s">
        <v>56</v>
      </c>
      <c r="O199" s="14" t="s">
        <v>56</v>
      </c>
      <c r="P199" s="13">
        <v>244.5779</v>
      </c>
      <c r="Q199" s="13">
        <v>177.40350000000001</v>
      </c>
      <c r="R199" s="14">
        <v>10.400259999999999</v>
      </c>
      <c r="S199" s="8">
        <v>0.75068199999999996</v>
      </c>
      <c r="T199" s="15">
        <v>4.1445000000000003E-2</v>
      </c>
      <c r="U199" s="14">
        <v>41.800780000000003</v>
      </c>
      <c r="V199" s="13"/>
      <c r="W199" s="13"/>
      <c r="X199" s="9"/>
      <c r="Y199" s="9">
        <v>0.90100000000000002</v>
      </c>
      <c r="Z199" s="9">
        <v>9.9000000000000005E-2</v>
      </c>
      <c r="AA199" s="9">
        <v>0.15</v>
      </c>
      <c r="AB199" s="9"/>
      <c r="AC199" s="9">
        <v>0.85</v>
      </c>
      <c r="AD199" s="9"/>
      <c r="AE199" s="9"/>
      <c r="AF199" s="9"/>
      <c r="AG199" s="9"/>
      <c r="AH199" s="9">
        <v>0.84899999999999998</v>
      </c>
      <c r="AI199" s="9">
        <v>0.151</v>
      </c>
      <c r="AJ199" s="9"/>
      <c r="AK199" s="9">
        <v>0.151</v>
      </c>
      <c r="AL199" s="9"/>
      <c r="AM199" s="9"/>
      <c r="AN199" s="7"/>
      <c r="AO199" s="7"/>
      <c r="AP199" s="7"/>
    </row>
    <row r="200" spans="1:42" s="10" customFormat="1" ht="10.199999999999999" x14ac:dyDescent="0.2">
      <c r="A200" s="7" t="s">
        <v>12</v>
      </c>
      <c r="B200" s="7" t="s">
        <v>30</v>
      </c>
      <c r="C200" s="7">
        <v>1996</v>
      </c>
      <c r="D200" s="13">
        <v>8434.0030000000006</v>
      </c>
      <c r="E200" s="8">
        <v>0.121923</v>
      </c>
      <c r="F200" s="14">
        <v>19.632200000000001</v>
      </c>
      <c r="G200" s="14">
        <v>14.21598</v>
      </c>
      <c r="H200" s="14">
        <v>18.693280000000001</v>
      </c>
      <c r="I200" s="14">
        <v>16.22709</v>
      </c>
      <c r="J200" s="14">
        <v>616.23140999999998</v>
      </c>
      <c r="K200" s="14">
        <v>470.14343000000002</v>
      </c>
      <c r="L200" s="14">
        <v>547.67933000000005</v>
      </c>
      <c r="M200" s="13">
        <v>4386.1000000000004</v>
      </c>
      <c r="N200" s="14" t="s">
        <v>56</v>
      </c>
      <c r="O200" s="14" t="s">
        <v>56</v>
      </c>
      <c r="P200" s="13">
        <v>258.86649999999997</v>
      </c>
      <c r="Q200" s="13">
        <v>188.60740000000001</v>
      </c>
      <c r="R200" s="14">
        <v>10.520569999999999</v>
      </c>
      <c r="S200" s="8">
        <v>0.74438899999999997</v>
      </c>
      <c r="T200" s="15">
        <v>4.3192000000000001E-2</v>
      </c>
      <c r="U200" s="14">
        <v>43.098820000000003</v>
      </c>
      <c r="V200" s="13"/>
      <c r="W200" s="13"/>
      <c r="X200" s="9"/>
      <c r="Y200" s="9">
        <v>0.83799999999999997</v>
      </c>
      <c r="Z200" s="9">
        <v>0.16200000000000001</v>
      </c>
      <c r="AA200" s="9">
        <v>6.0999999999999999E-2</v>
      </c>
      <c r="AB200" s="9"/>
      <c r="AC200" s="9">
        <v>0.93899999999999995</v>
      </c>
      <c r="AD200" s="9"/>
      <c r="AE200" s="9"/>
      <c r="AF200" s="9"/>
      <c r="AG200" s="9"/>
      <c r="AH200" s="9">
        <v>1</v>
      </c>
      <c r="AI200" s="9"/>
      <c r="AJ200" s="9">
        <v>0</v>
      </c>
      <c r="AK200" s="9">
        <v>0.13500000000000001</v>
      </c>
      <c r="AL200" s="9"/>
      <c r="AM200" s="9"/>
      <c r="AN200" s="7"/>
      <c r="AO200" s="7"/>
      <c r="AP200" s="7"/>
    </row>
    <row r="201" spans="1:42" s="10" customFormat="1" ht="10.199999999999999" x14ac:dyDescent="0.2">
      <c r="A201" s="7" t="s">
        <v>12</v>
      </c>
      <c r="B201" s="7" t="s">
        <v>30</v>
      </c>
      <c r="C201" s="7">
        <v>1997</v>
      </c>
      <c r="D201" s="13">
        <v>8435.0030000000006</v>
      </c>
      <c r="E201" s="8">
        <v>0.14451700000000001</v>
      </c>
      <c r="F201" s="14">
        <v>19.605429999999998</v>
      </c>
      <c r="G201" s="14">
        <v>14.202199999999999</v>
      </c>
      <c r="H201" s="14">
        <v>18.40626</v>
      </c>
      <c r="I201" s="14">
        <v>16.131440000000001</v>
      </c>
      <c r="J201" s="14">
        <v>616.25675000000001</v>
      </c>
      <c r="K201" s="14">
        <v>478.30732</v>
      </c>
      <c r="L201" s="14">
        <v>550.92238999999995</v>
      </c>
      <c r="M201" s="13">
        <v>4463.2510000000002</v>
      </c>
      <c r="N201" s="14" t="s">
        <v>56</v>
      </c>
      <c r="O201" s="14" t="s">
        <v>56</v>
      </c>
      <c r="P201" s="13">
        <v>255.40610000000001</v>
      </c>
      <c r="Q201" s="13">
        <v>190.41550000000001</v>
      </c>
      <c r="R201" s="14">
        <v>10.46973</v>
      </c>
      <c r="S201" s="8">
        <v>0.76478000000000002</v>
      </c>
      <c r="T201" s="15">
        <v>4.2696999999999999E-2</v>
      </c>
      <c r="U201" s="14">
        <v>43.729170000000003</v>
      </c>
      <c r="V201" s="13"/>
      <c r="W201" s="13"/>
      <c r="X201" s="9"/>
      <c r="Y201" s="9">
        <v>0.81899999999999995</v>
      </c>
      <c r="Z201" s="9">
        <v>0.18099999999999999</v>
      </c>
      <c r="AA201" s="9">
        <v>9.7000000000000003E-2</v>
      </c>
      <c r="AB201" s="9"/>
      <c r="AC201" s="9">
        <v>0.90300000000000002</v>
      </c>
      <c r="AD201" s="9"/>
      <c r="AE201" s="9"/>
      <c r="AF201" s="9"/>
      <c r="AG201" s="9"/>
      <c r="AH201" s="9">
        <v>1</v>
      </c>
      <c r="AI201" s="9"/>
      <c r="AJ201" s="9">
        <v>0</v>
      </c>
      <c r="AK201" s="9">
        <v>0.191</v>
      </c>
      <c r="AL201" s="9"/>
      <c r="AM201" s="9"/>
      <c r="AN201" s="7"/>
      <c r="AO201" s="7"/>
      <c r="AP201" s="7"/>
    </row>
    <row r="202" spans="1:42" s="10" customFormat="1" ht="10.199999999999999" x14ac:dyDescent="0.2">
      <c r="A202" s="7" t="s">
        <v>12</v>
      </c>
      <c r="B202" s="7" t="s">
        <v>30</v>
      </c>
      <c r="C202" s="7">
        <v>1998</v>
      </c>
      <c r="D202" s="13">
        <v>8436.0030000000006</v>
      </c>
      <c r="E202" s="8">
        <v>0.14712700000000001</v>
      </c>
      <c r="F202" s="14">
        <v>19.68046</v>
      </c>
      <c r="G202" s="14">
        <v>14.119350000000001</v>
      </c>
      <c r="H202" s="14">
        <v>18.54879</v>
      </c>
      <c r="I202" s="14">
        <v>16.16263</v>
      </c>
      <c r="J202" s="14">
        <v>616.47371999999996</v>
      </c>
      <c r="K202" s="14">
        <v>472.66782999999998</v>
      </c>
      <c r="L202" s="14">
        <v>549.85500000000002</v>
      </c>
      <c r="M202" s="13">
        <v>4450.3249999999998</v>
      </c>
      <c r="N202" s="14" t="s">
        <v>56</v>
      </c>
      <c r="O202" s="14" t="s">
        <v>56</v>
      </c>
      <c r="P202" s="13">
        <v>252.4649</v>
      </c>
      <c r="Q202" s="13">
        <v>191.7499</v>
      </c>
      <c r="R202" s="14">
        <v>10.740740000000001</v>
      </c>
      <c r="S202" s="8">
        <v>0.78570899999999999</v>
      </c>
      <c r="T202" s="15">
        <v>4.3163E-2</v>
      </c>
      <c r="U202" s="14">
        <v>43.863630000000001</v>
      </c>
      <c r="V202" s="13"/>
      <c r="W202" s="13"/>
      <c r="X202" s="9"/>
      <c r="Y202" s="9">
        <v>0.86199999999999999</v>
      </c>
      <c r="Z202" s="9">
        <v>0.13800000000000001</v>
      </c>
      <c r="AA202" s="9">
        <v>7.4999999999999997E-2</v>
      </c>
      <c r="AB202" s="9"/>
      <c r="AC202" s="9">
        <v>0.92500000000000004</v>
      </c>
      <c r="AD202" s="9"/>
      <c r="AE202" s="9"/>
      <c r="AF202" s="9"/>
      <c r="AG202" s="9"/>
      <c r="AH202" s="9">
        <v>1</v>
      </c>
      <c r="AI202" s="9"/>
      <c r="AJ202" s="9">
        <v>0</v>
      </c>
      <c r="AK202" s="9">
        <v>0.22</v>
      </c>
      <c r="AL202" s="9"/>
      <c r="AM202" s="9"/>
      <c r="AN202" s="7"/>
      <c r="AO202" s="7"/>
      <c r="AP202" s="7"/>
    </row>
    <row r="203" spans="1:42" s="10" customFormat="1" ht="10.199999999999999" x14ac:dyDescent="0.2">
      <c r="A203" s="7" t="s">
        <v>12</v>
      </c>
      <c r="B203" s="7" t="s">
        <v>30</v>
      </c>
      <c r="C203" s="7">
        <v>1999</v>
      </c>
      <c r="D203" s="13">
        <v>8437.0030000000006</v>
      </c>
      <c r="E203" s="8">
        <v>0.153947</v>
      </c>
      <c r="F203" s="14">
        <v>19.648890000000002</v>
      </c>
      <c r="G203" s="14">
        <v>14.06198</v>
      </c>
      <c r="H203" s="14">
        <v>18.35305</v>
      </c>
      <c r="I203" s="14">
        <v>16.074090000000002</v>
      </c>
      <c r="J203" s="14">
        <v>618.00872000000004</v>
      </c>
      <c r="K203" s="14">
        <v>478.39918999999998</v>
      </c>
      <c r="L203" s="14">
        <v>552.87737000000004</v>
      </c>
      <c r="M203" s="13">
        <v>4518.4250000000002</v>
      </c>
      <c r="N203" s="14" t="s">
        <v>56</v>
      </c>
      <c r="O203" s="14" t="s">
        <v>56</v>
      </c>
      <c r="P203" s="13">
        <v>252.8184</v>
      </c>
      <c r="Q203" s="13">
        <v>203.74469999999999</v>
      </c>
      <c r="R203" s="14">
        <v>10.37748</v>
      </c>
      <c r="S203" s="8">
        <v>0.83658699999999997</v>
      </c>
      <c r="T203" s="15">
        <v>4.5171999999999997E-2</v>
      </c>
      <c r="U203" s="14">
        <v>44.428100000000001</v>
      </c>
      <c r="V203" s="13"/>
      <c r="W203" s="13"/>
      <c r="X203" s="9"/>
      <c r="Y203" s="9">
        <v>0.79400000000000004</v>
      </c>
      <c r="Z203" s="9">
        <v>0.20599999999999999</v>
      </c>
      <c r="AA203" s="9">
        <v>5.8999999999999997E-2</v>
      </c>
      <c r="AB203" s="9"/>
      <c r="AC203" s="9">
        <v>0.94099999999999995</v>
      </c>
      <c r="AD203" s="9"/>
      <c r="AE203" s="9"/>
      <c r="AF203" s="9"/>
      <c r="AG203" s="9"/>
      <c r="AH203" s="9">
        <v>1</v>
      </c>
      <c r="AI203" s="9"/>
      <c r="AJ203" s="9"/>
      <c r="AK203" s="9">
        <v>0.26400000000000001</v>
      </c>
      <c r="AL203" s="9">
        <v>2.9000000000000001E-2</v>
      </c>
      <c r="AM203" s="9"/>
      <c r="AN203" s="7"/>
      <c r="AO203" s="7"/>
      <c r="AP203" s="7"/>
    </row>
    <row r="204" spans="1:42" s="10" customFormat="1" ht="10.199999999999999" x14ac:dyDescent="0.2">
      <c r="A204" s="7" t="s">
        <v>12</v>
      </c>
      <c r="B204" s="7" t="s">
        <v>30</v>
      </c>
      <c r="C204" s="7">
        <v>2000</v>
      </c>
      <c r="D204" s="13">
        <v>8438.0030000000006</v>
      </c>
      <c r="E204" s="8">
        <v>0.15243200000000001</v>
      </c>
      <c r="F204" s="14">
        <v>19.637090000000001</v>
      </c>
      <c r="G204" s="14">
        <v>14.00116</v>
      </c>
      <c r="H204" s="14">
        <v>18.21771</v>
      </c>
      <c r="I204" s="14">
        <v>16.006460000000001</v>
      </c>
      <c r="J204" s="14">
        <v>622.43579</v>
      </c>
      <c r="K204" s="14">
        <v>481.94452000000001</v>
      </c>
      <c r="L204" s="14">
        <v>555.21339999999998</v>
      </c>
      <c r="M204" s="13">
        <v>4601.991</v>
      </c>
      <c r="N204" s="14" t="s">
        <v>56</v>
      </c>
      <c r="O204" s="14" t="s">
        <v>56</v>
      </c>
      <c r="P204" s="13">
        <v>253.13589999999999</v>
      </c>
      <c r="Q204" s="13">
        <v>206.18979999999999</v>
      </c>
      <c r="R204" s="14">
        <v>9.9683899999999994</v>
      </c>
      <c r="S204" s="8">
        <v>0.83922200000000002</v>
      </c>
      <c r="T204" s="15">
        <v>4.4854999999999999E-2</v>
      </c>
      <c r="U204" s="14">
        <v>45.177779999999998</v>
      </c>
      <c r="V204" s="13"/>
      <c r="W204" s="13"/>
      <c r="X204" s="9"/>
      <c r="Y204" s="9">
        <v>0.83499999999999996</v>
      </c>
      <c r="Z204" s="9">
        <v>0.16500000000000001</v>
      </c>
      <c r="AA204" s="9">
        <v>4.9000000000000002E-2</v>
      </c>
      <c r="AB204" s="9"/>
      <c r="AC204" s="9">
        <v>0.95099999999999996</v>
      </c>
      <c r="AD204" s="9"/>
      <c r="AE204" s="9"/>
      <c r="AF204" s="9"/>
      <c r="AG204" s="9"/>
      <c r="AH204" s="9">
        <v>1</v>
      </c>
      <c r="AI204" s="9"/>
      <c r="AJ204" s="9"/>
      <c r="AK204" s="9">
        <v>0.22700000000000001</v>
      </c>
      <c r="AL204" s="9">
        <v>2.5000000000000001E-2</v>
      </c>
      <c r="AM204" s="9"/>
      <c r="AN204" s="7"/>
      <c r="AO204" s="7"/>
      <c r="AP204" s="7"/>
    </row>
    <row r="205" spans="1:42" s="10" customFormat="1" ht="10.199999999999999" x14ac:dyDescent="0.2">
      <c r="A205" s="7" t="s">
        <v>12</v>
      </c>
      <c r="B205" s="7" t="s">
        <v>30</v>
      </c>
      <c r="C205" s="7">
        <v>2001</v>
      </c>
      <c r="D205" s="13">
        <v>8439.0030000000006</v>
      </c>
      <c r="E205" s="8">
        <v>0.17343800000000001</v>
      </c>
      <c r="F205" s="14">
        <v>20.240120000000001</v>
      </c>
      <c r="G205" s="14">
        <v>14.386559999999999</v>
      </c>
      <c r="H205" s="14">
        <v>18.57948</v>
      </c>
      <c r="I205" s="14">
        <v>16.41337</v>
      </c>
      <c r="J205" s="14">
        <v>605.97645999999997</v>
      </c>
      <c r="K205" s="14">
        <v>470.25196</v>
      </c>
      <c r="L205" s="14">
        <v>541.44898999999998</v>
      </c>
      <c r="M205" s="13">
        <v>4545.6419999999998</v>
      </c>
      <c r="N205" s="14" t="s">
        <v>56</v>
      </c>
      <c r="O205" s="14" t="s">
        <v>56</v>
      </c>
      <c r="P205" s="13">
        <v>239.03630000000001</v>
      </c>
      <c r="Q205" s="13">
        <v>212.87389999999999</v>
      </c>
      <c r="R205" s="14">
        <v>9.5676400000000008</v>
      </c>
      <c r="S205" s="8">
        <v>0.91959100000000005</v>
      </c>
      <c r="T205" s="15">
        <v>4.6891000000000002E-2</v>
      </c>
      <c r="U205" s="14">
        <v>46.035339999999998</v>
      </c>
      <c r="V205" s="13"/>
      <c r="W205" s="13"/>
      <c r="X205" s="9">
        <v>7.3999999999999996E-2</v>
      </c>
      <c r="Y205" s="9">
        <v>0.76500000000000001</v>
      </c>
      <c r="Z205" s="9">
        <v>0.161</v>
      </c>
      <c r="AA205" s="9">
        <v>3.7999999999999999E-2</v>
      </c>
      <c r="AB205" s="9"/>
      <c r="AC205" s="9">
        <v>0.96199999999999997</v>
      </c>
      <c r="AD205" s="9"/>
      <c r="AE205" s="9"/>
      <c r="AF205" s="9"/>
      <c r="AG205" s="9"/>
      <c r="AH205" s="9">
        <v>1</v>
      </c>
      <c r="AI205" s="9"/>
      <c r="AJ205" s="9"/>
      <c r="AK205" s="9">
        <v>0.39600000000000002</v>
      </c>
      <c r="AL205" s="9">
        <v>0.14399999999999999</v>
      </c>
      <c r="AM205" s="9"/>
      <c r="AN205" s="7"/>
      <c r="AO205" s="7"/>
      <c r="AP205" s="7"/>
    </row>
    <row r="206" spans="1:42" s="10" customFormat="1" ht="10.199999999999999" x14ac:dyDescent="0.2">
      <c r="A206" s="7" t="s">
        <v>12</v>
      </c>
      <c r="B206" s="7" t="s">
        <v>30</v>
      </c>
      <c r="C206" s="7">
        <v>2002</v>
      </c>
      <c r="D206" s="13">
        <v>8440.0030000000006</v>
      </c>
      <c r="E206" s="8">
        <v>0.22265399999999999</v>
      </c>
      <c r="F206" s="14">
        <v>20.117229999999999</v>
      </c>
      <c r="G206" s="14">
        <v>14.11631</v>
      </c>
      <c r="H206" s="14">
        <v>18.653770000000002</v>
      </c>
      <c r="I206" s="14">
        <v>16.309329999999999</v>
      </c>
      <c r="J206" s="14">
        <v>619.19267000000002</v>
      </c>
      <c r="K206" s="14">
        <v>470.08634000000001</v>
      </c>
      <c r="L206" s="14">
        <v>544.90293999999994</v>
      </c>
      <c r="M206" s="13">
        <v>4636.3620000000001</v>
      </c>
      <c r="N206" s="14" t="s">
        <v>56</v>
      </c>
      <c r="O206" s="14" t="s">
        <v>56</v>
      </c>
      <c r="P206" s="13">
        <v>244.60839999999999</v>
      </c>
      <c r="Q206" s="13">
        <v>228.6712</v>
      </c>
      <c r="R206" s="14">
        <v>9.3681800000000006</v>
      </c>
      <c r="S206" s="8">
        <v>0.95241799999999999</v>
      </c>
      <c r="T206" s="15">
        <v>4.9299999999999997E-2</v>
      </c>
      <c r="U206" s="14">
        <v>46.635750000000002</v>
      </c>
      <c r="V206" s="13"/>
      <c r="W206" s="13"/>
      <c r="X206" s="9">
        <v>1.7000000000000001E-2</v>
      </c>
      <c r="Y206" s="9">
        <v>0.745</v>
      </c>
      <c r="Z206" s="9">
        <v>0.23899999999999999</v>
      </c>
      <c r="AA206" s="9">
        <v>3.2000000000000001E-2</v>
      </c>
      <c r="AB206" s="9"/>
      <c r="AC206" s="9">
        <v>0.96699999999999997</v>
      </c>
      <c r="AD206" s="9">
        <v>0</v>
      </c>
      <c r="AE206" s="9"/>
      <c r="AF206" s="9"/>
      <c r="AG206" s="9"/>
      <c r="AH206" s="9">
        <v>1</v>
      </c>
      <c r="AI206" s="9"/>
      <c r="AJ206" s="9"/>
      <c r="AK206" s="9">
        <v>0.442</v>
      </c>
      <c r="AL206" s="9">
        <v>0.25</v>
      </c>
      <c r="AM206" s="9"/>
      <c r="AN206" s="7"/>
      <c r="AO206" s="7"/>
      <c r="AP206" s="7"/>
    </row>
    <row r="207" spans="1:42" s="10" customFormat="1" ht="10.199999999999999" x14ac:dyDescent="0.2">
      <c r="A207" s="7" t="s">
        <v>12</v>
      </c>
      <c r="B207" s="7" t="s">
        <v>30</v>
      </c>
      <c r="C207" s="7">
        <v>2003</v>
      </c>
      <c r="D207" s="13">
        <v>8441.0030000000006</v>
      </c>
      <c r="E207" s="8">
        <v>0.22642399999999999</v>
      </c>
      <c r="F207" s="14">
        <v>20.31005</v>
      </c>
      <c r="G207" s="14">
        <v>14.134980000000001</v>
      </c>
      <c r="H207" s="14">
        <v>18.835049999999999</v>
      </c>
      <c r="I207" s="14">
        <v>16.424099999999999</v>
      </c>
      <c r="J207" s="14">
        <v>616.07586000000003</v>
      </c>
      <c r="K207" s="14">
        <v>464.54602999999997</v>
      </c>
      <c r="L207" s="14">
        <v>541.09523999999999</v>
      </c>
      <c r="M207" s="13">
        <v>4753.7089999999998</v>
      </c>
      <c r="N207" s="14" t="s">
        <v>56</v>
      </c>
      <c r="O207" s="14" t="s">
        <v>56</v>
      </c>
      <c r="P207" s="13">
        <v>247.43430000000001</v>
      </c>
      <c r="Q207" s="13">
        <v>233.4263</v>
      </c>
      <c r="R207" s="14">
        <v>9.2635299999999994</v>
      </c>
      <c r="S207" s="8">
        <v>0.96697900000000003</v>
      </c>
      <c r="T207" s="15">
        <v>4.9230999999999997E-2</v>
      </c>
      <c r="U207" s="14">
        <v>48.19312</v>
      </c>
      <c r="V207" s="13"/>
      <c r="W207" s="13"/>
      <c r="X207" s="9">
        <v>2.5999999999999999E-2</v>
      </c>
      <c r="Y207" s="9">
        <v>0.73699999999999999</v>
      </c>
      <c r="Z207" s="9">
        <v>0.23699999999999999</v>
      </c>
      <c r="AA207" s="9">
        <v>2.1999999999999999E-2</v>
      </c>
      <c r="AB207" s="9"/>
      <c r="AC207" s="9">
        <v>0.96499999999999997</v>
      </c>
      <c r="AD207" s="9">
        <v>1.2999999999999999E-2</v>
      </c>
      <c r="AE207" s="9"/>
      <c r="AF207" s="9"/>
      <c r="AG207" s="9"/>
      <c r="AH207" s="9">
        <v>1</v>
      </c>
      <c r="AI207" s="9"/>
      <c r="AJ207" s="9"/>
      <c r="AK207" s="9">
        <v>0.51600000000000001</v>
      </c>
      <c r="AL207" s="9">
        <v>0.33400000000000002</v>
      </c>
      <c r="AM207" s="9"/>
      <c r="AN207" s="7"/>
      <c r="AO207" s="7"/>
      <c r="AP207" s="7"/>
    </row>
    <row r="208" spans="1:42" s="10" customFormat="1" ht="10.199999999999999" x14ac:dyDescent="0.2">
      <c r="A208" s="7" t="s">
        <v>12</v>
      </c>
      <c r="B208" s="7" t="s">
        <v>30</v>
      </c>
      <c r="C208" s="7">
        <v>2004</v>
      </c>
      <c r="D208" s="13">
        <v>8442.0030000000006</v>
      </c>
      <c r="E208" s="8">
        <v>0.25938800000000001</v>
      </c>
      <c r="F208" s="14">
        <v>20.4163</v>
      </c>
      <c r="G208" s="14">
        <v>14.08662</v>
      </c>
      <c r="H208" s="14">
        <v>18.953050000000001</v>
      </c>
      <c r="I208" s="14">
        <v>16.473289999999999</v>
      </c>
      <c r="J208" s="14">
        <v>619.95570999999995</v>
      </c>
      <c r="K208" s="14">
        <v>461.76272</v>
      </c>
      <c r="L208" s="14">
        <v>539.49009000000001</v>
      </c>
      <c r="M208" s="13">
        <v>4755.8490000000002</v>
      </c>
      <c r="N208" s="14" t="s">
        <v>56</v>
      </c>
      <c r="O208" s="14" t="s">
        <v>56</v>
      </c>
      <c r="P208" s="13">
        <v>251.9975</v>
      </c>
      <c r="Q208" s="13">
        <v>240.1446</v>
      </c>
      <c r="R208" s="14">
        <v>9.0851400000000009</v>
      </c>
      <c r="S208" s="8">
        <v>0.97311899999999996</v>
      </c>
      <c r="T208" s="15">
        <v>5.0548999999999997E-2</v>
      </c>
      <c r="U208" s="14">
        <v>48.511710000000001</v>
      </c>
      <c r="V208" s="13"/>
      <c r="W208" s="13"/>
      <c r="X208" s="9">
        <v>2.8000000000000001E-2</v>
      </c>
      <c r="Y208" s="9">
        <v>0.748</v>
      </c>
      <c r="Z208" s="9">
        <v>0.224</v>
      </c>
      <c r="AA208" s="9">
        <v>2.1999999999999999E-2</v>
      </c>
      <c r="AB208" s="9"/>
      <c r="AC208" s="9">
        <v>0.96699999999999997</v>
      </c>
      <c r="AD208" s="9">
        <v>0.01</v>
      </c>
      <c r="AE208" s="9"/>
      <c r="AF208" s="9"/>
      <c r="AG208" s="9"/>
      <c r="AH208" s="9">
        <v>1</v>
      </c>
      <c r="AI208" s="9"/>
      <c r="AJ208" s="9">
        <v>0</v>
      </c>
      <c r="AK208" s="9">
        <v>0.53200000000000003</v>
      </c>
      <c r="AL208" s="9">
        <v>0.38400000000000001</v>
      </c>
      <c r="AM208" s="9"/>
      <c r="AN208" s="7"/>
      <c r="AO208" s="7"/>
      <c r="AP208" s="7"/>
    </row>
    <row r="209" spans="1:42" s="10" customFormat="1" ht="10.199999999999999" x14ac:dyDescent="0.2">
      <c r="A209" s="7" t="s">
        <v>12</v>
      </c>
      <c r="B209" s="7" t="s">
        <v>30</v>
      </c>
      <c r="C209" s="7">
        <v>2005</v>
      </c>
      <c r="D209" s="13">
        <v>8443.0030000000006</v>
      </c>
      <c r="E209" s="8">
        <v>0.20586499999999999</v>
      </c>
      <c r="F209" s="14">
        <v>20.829519999999999</v>
      </c>
      <c r="G209" s="14">
        <v>14.297599999999999</v>
      </c>
      <c r="H209" s="14">
        <v>19.204560000000001</v>
      </c>
      <c r="I209" s="14">
        <v>16.73488</v>
      </c>
      <c r="J209" s="14">
        <v>609.67038000000002</v>
      </c>
      <c r="K209" s="14">
        <v>456.06574999999998</v>
      </c>
      <c r="L209" s="14">
        <v>531.19979999999998</v>
      </c>
      <c r="M209" s="13">
        <v>4755.5540000000001</v>
      </c>
      <c r="N209" s="14" t="s">
        <v>56</v>
      </c>
      <c r="O209" s="14" t="s">
        <v>56</v>
      </c>
      <c r="P209" s="13">
        <v>244.28030000000001</v>
      </c>
      <c r="Q209" s="13">
        <v>243.88980000000001</v>
      </c>
      <c r="R209" s="14">
        <v>8.9388400000000008</v>
      </c>
      <c r="S209" s="8">
        <v>1.0182249999999999</v>
      </c>
      <c r="T209" s="15">
        <v>5.1185000000000001E-2</v>
      </c>
      <c r="U209" s="14">
        <v>49.566980000000001</v>
      </c>
      <c r="V209" s="13"/>
      <c r="W209" s="13"/>
      <c r="X209" s="9">
        <v>2.9000000000000001E-2</v>
      </c>
      <c r="Y209" s="9">
        <v>0.77200000000000002</v>
      </c>
      <c r="Z209" s="9">
        <v>0.19900000000000001</v>
      </c>
      <c r="AA209" s="9">
        <v>2.1999999999999999E-2</v>
      </c>
      <c r="AB209" s="9"/>
      <c r="AC209" s="9">
        <v>0.96299999999999997</v>
      </c>
      <c r="AD209" s="9">
        <v>1.4999999999999999E-2</v>
      </c>
      <c r="AE209" s="9"/>
      <c r="AF209" s="9"/>
      <c r="AG209" s="9"/>
      <c r="AH209" s="9">
        <v>0.997</v>
      </c>
      <c r="AI209" s="9"/>
      <c r="AJ209" s="9">
        <v>3.0000000000000001E-3</v>
      </c>
      <c r="AK209" s="9">
        <v>0.64300000000000002</v>
      </c>
      <c r="AL209" s="9">
        <v>0.5</v>
      </c>
      <c r="AM209" s="9">
        <v>2E-3</v>
      </c>
      <c r="AN209" s="7"/>
      <c r="AO209" s="7"/>
      <c r="AP209" s="7"/>
    </row>
    <row r="210" spans="1:42" s="10" customFormat="1" ht="10.199999999999999" x14ac:dyDescent="0.2">
      <c r="A210" s="7" t="s">
        <v>12</v>
      </c>
      <c r="B210" s="7" t="s">
        <v>30</v>
      </c>
      <c r="C210" s="7">
        <v>2006</v>
      </c>
      <c r="D210" s="13">
        <v>8444.0030000000006</v>
      </c>
      <c r="E210" s="8">
        <v>0.19900499999999999</v>
      </c>
      <c r="F210" s="14">
        <v>21.392240000000001</v>
      </c>
      <c r="G210" s="14">
        <v>14.680709999999999</v>
      </c>
      <c r="H210" s="14">
        <v>19.67089</v>
      </c>
      <c r="I210" s="14">
        <v>17.162379999999999</v>
      </c>
      <c r="J210" s="14">
        <v>587.81446000000005</v>
      </c>
      <c r="K210" s="14">
        <v>444.86901999999998</v>
      </c>
      <c r="L210" s="14">
        <v>517.97437000000002</v>
      </c>
      <c r="M210" s="13">
        <v>4715.4040000000005</v>
      </c>
      <c r="N210" s="14" t="s">
        <v>56</v>
      </c>
      <c r="O210" s="14" t="s">
        <v>56</v>
      </c>
      <c r="P210" s="13">
        <v>236.4468</v>
      </c>
      <c r="Q210" s="13">
        <v>239.55350000000001</v>
      </c>
      <c r="R210" s="14">
        <v>9.0026799999999998</v>
      </c>
      <c r="S210" s="8">
        <v>1.028424</v>
      </c>
      <c r="T210" s="15">
        <v>5.0660999999999998E-2</v>
      </c>
      <c r="U210" s="14">
        <v>50.85087</v>
      </c>
      <c r="V210" s="13"/>
      <c r="W210" s="13"/>
      <c r="X210" s="9">
        <v>5.0999999999999997E-2</v>
      </c>
      <c r="Y210" s="9">
        <v>0.77200000000000002</v>
      </c>
      <c r="Z210" s="9">
        <v>0.17699999999999999</v>
      </c>
      <c r="AA210" s="9">
        <v>2.4E-2</v>
      </c>
      <c r="AB210" s="9"/>
      <c r="AC210" s="9">
        <v>0.93</v>
      </c>
      <c r="AD210" s="9">
        <v>4.5999999999999999E-2</v>
      </c>
      <c r="AE210" s="9"/>
      <c r="AF210" s="9"/>
      <c r="AG210" s="9"/>
      <c r="AH210" s="9">
        <v>0.997</v>
      </c>
      <c r="AI210" s="9"/>
      <c r="AJ210" s="9">
        <v>3.0000000000000001E-3</v>
      </c>
      <c r="AK210" s="9">
        <v>0.69799999999999995</v>
      </c>
      <c r="AL210" s="9">
        <v>0.60199999999999998</v>
      </c>
      <c r="AM210" s="9">
        <v>3.1E-2</v>
      </c>
      <c r="AN210" s="7"/>
      <c r="AO210" s="7"/>
      <c r="AP210" s="7"/>
    </row>
    <row r="211" spans="1:42" s="10" customFormat="1" ht="10.199999999999999" x14ac:dyDescent="0.2">
      <c r="A211" s="7" t="s">
        <v>12</v>
      </c>
      <c r="B211" s="7" t="s">
        <v>30</v>
      </c>
      <c r="C211" s="7">
        <v>2007</v>
      </c>
      <c r="D211" s="13">
        <v>8445.0030000000006</v>
      </c>
      <c r="E211" s="8">
        <v>0.21697</v>
      </c>
      <c r="F211" s="14">
        <v>22.040050000000001</v>
      </c>
      <c r="G211" s="14">
        <v>15.071</v>
      </c>
      <c r="H211" s="14">
        <v>20.331659999999999</v>
      </c>
      <c r="I211" s="14">
        <v>17.678239999999999</v>
      </c>
      <c r="J211" s="14">
        <v>576.00378999999998</v>
      </c>
      <c r="K211" s="14">
        <v>431.36777999999998</v>
      </c>
      <c r="L211" s="14">
        <v>502.87029000000001</v>
      </c>
      <c r="M211" s="13">
        <v>4797.28</v>
      </c>
      <c r="N211" s="14" t="s">
        <v>56</v>
      </c>
      <c r="O211" s="14" t="s">
        <v>56</v>
      </c>
      <c r="P211" s="13">
        <v>240.35239999999999</v>
      </c>
      <c r="Q211" s="13">
        <v>251.7269</v>
      </c>
      <c r="R211" s="14">
        <v>8.9070999999999998</v>
      </c>
      <c r="S211" s="8">
        <v>1.068268</v>
      </c>
      <c r="T211" s="15">
        <v>5.2269000000000003E-2</v>
      </c>
      <c r="U211" s="14">
        <v>53.077120000000001</v>
      </c>
      <c r="V211" s="13"/>
      <c r="W211" s="13"/>
      <c r="X211" s="9">
        <v>6.5000000000000002E-2</v>
      </c>
      <c r="Y211" s="9">
        <v>0.753</v>
      </c>
      <c r="Z211" s="9">
        <v>0.182</v>
      </c>
      <c r="AA211" s="9">
        <v>2.1000000000000001E-2</v>
      </c>
      <c r="AB211" s="9"/>
      <c r="AC211" s="9">
        <v>0.92100000000000004</v>
      </c>
      <c r="AD211" s="9">
        <v>5.8000000000000003E-2</v>
      </c>
      <c r="AE211" s="9"/>
      <c r="AF211" s="9"/>
      <c r="AG211" s="9"/>
      <c r="AH211" s="9">
        <v>0.997</v>
      </c>
      <c r="AI211" s="9"/>
      <c r="AJ211" s="9">
        <v>3.0000000000000001E-3</v>
      </c>
      <c r="AK211" s="9">
        <v>0.61799999999999999</v>
      </c>
      <c r="AL211" s="9">
        <v>0.54300000000000004</v>
      </c>
      <c r="AM211" s="9">
        <v>1.4E-2</v>
      </c>
      <c r="AN211" s="7"/>
      <c r="AO211" s="7"/>
      <c r="AP211" s="7"/>
    </row>
    <row r="212" spans="1:42" s="10" customFormat="1" ht="10.199999999999999" x14ac:dyDescent="0.2">
      <c r="A212" s="7" t="s">
        <v>12</v>
      </c>
      <c r="B212" s="7" t="s">
        <v>30</v>
      </c>
      <c r="C212" s="7">
        <v>2008</v>
      </c>
      <c r="D212" s="13">
        <v>8446.0030000000006</v>
      </c>
      <c r="E212" s="8">
        <v>0.22103800000000001</v>
      </c>
      <c r="F212" s="14">
        <v>22.703220000000002</v>
      </c>
      <c r="G212" s="14">
        <v>15.50367</v>
      </c>
      <c r="H212" s="14">
        <v>20.92042</v>
      </c>
      <c r="I212" s="14">
        <v>18.187940000000001</v>
      </c>
      <c r="J212" s="14">
        <v>557.52520000000004</v>
      </c>
      <c r="K212" s="14">
        <v>419.05439999999999</v>
      </c>
      <c r="L212" s="14">
        <v>488.89607999999998</v>
      </c>
      <c r="M212" s="13">
        <v>4727.3969999999999</v>
      </c>
      <c r="N212" s="14">
        <v>48.7</v>
      </c>
      <c r="O212" s="14" t="s">
        <v>56</v>
      </c>
      <c r="P212" s="13">
        <v>229.61199999999999</v>
      </c>
      <c r="Q212" s="13">
        <v>249.9136</v>
      </c>
      <c r="R212" s="14">
        <v>8.9357900000000008</v>
      </c>
      <c r="S212" s="8">
        <v>1.104603</v>
      </c>
      <c r="T212" s="15">
        <v>5.2519000000000003E-2</v>
      </c>
      <c r="U212" s="14">
        <v>54.002160000000003</v>
      </c>
      <c r="V212" s="13"/>
      <c r="W212" s="13"/>
      <c r="X212" s="9">
        <v>0.10100000000000001</v>
      </c>
      <c r="Y212" s="9">
        <v>0.75700000000000001</v>
      </c>
      <c r="Z212" s="9">
        <v>0.14199999999999999</v>
      </c>
      <c r="AA212" s="9">
        <v>1.7000000000000001E-2</v>
      </c>
      <c r="AB212" s="9"/>
      <c r="AC212" s="9">
        <v>0.91600000000000004</v>
      </c>
      <c r="AD212" s="9">
        <v>6.7000000000000004E-2</v>
      </c>
      <c r="AE212" s="9"/>
      <c r="AF212" s="9"/>
      <c r="AG212" s="9">
        <v>0.02</v>
      </c>
      <c r="AH212" s="9">
        <v>0.97599999999999998</v>
      </c>
      <c r="AI212" s="9"/>
      <c r="AJ212" s="9">
        <v>4.0000000000000001E-3</v>
      </c>
      <c r="AK212" s="9">
        <v>0.71799999999999997</v>
      </c>
      <c r="AL212" s="9">
        <v>0.60499999999999998</v>
      </c>
      <c r="AM212" s="9">
        <v>2.4E-2</v>
      </c>
      <c r="AN212" s="7"/>
      <c r="AO212" s="7"/>
      <c r="AP212" s="7"/>
    </row>
    <row r="213" spans="1:42" s="10" customFormat="1" ht="10.199999999999999" x14ac:dyDescent="0.2">
      <c r="A213" s="7" t="s">
        <v>12</v>
      </c>
      <c r="B213" s="7" t="s">
        <v>30</v>
      </c>
      <c r="C213" s="7">
        <v>2009</v>
      </c>
      <c r="D213" s="13">
        <v>8447.0030000000006</v>
      </c>
      <c r="E213" s="8">
        <v>0.183972</v>
      </c>
      <c r="F213" s="14">
        <v>24.120729999999998</v>
      </c>
      <c r="G213" s="14">
        <v>16.416519999999998</v>
      </c>
      <c r="H213" s="14">
        <v>22.195329999999998</v>
      </c>
      <c r="I213" s="14">
        <v>19.2774</v>
      </c>
      <c r="J213" s="14">
        <v>529.18616999999995</v>
      </c>
      <c r="K213" s="14">
        <v>395.37087000000002</v>
      </c>
      <c r="L213" s="14">
        <v>461.37905000000001</v>
      </c>
      <c r="M213" s="13">
        <v>4547.6329999999998</v>
      </c>
      <c r="N213" s="14">
        <v>48.6</v>
      </c>
      <c r="O213" s="14" t="s">
        <v>56</v>
      </c>
      <c r="P213" s="13">
        <v>210.94970000000001</v>
      </c>
      <c r="Q213" s="13">
        <v>243.59639999999999</v>
      </c>
      <c r="R213" s="14">
        <v>8.6663300000000003</v>
      </c>
      <c r="S213" s="8">
        <v>1.1697439999999999</v>
      </c>
      <c r="T213" s="15">
        <v>5.3224E-2</v>
      </c>
      <c r="U213" s="14">
        <v>55.131959999999999</v>
      </c>
      <c r="V213" s="13"/>
      <c r="W213" s="13"/>
      <c r="X213" s="9">
        <v>0.17499999999999999</v>
      </c>
      <c r="Y213" s="9">
        <v>0.75</v>
      </c>
      <c r="Z213" s="9">
        <v>7.4999999999999997E-2</v>
      </c>
      <c r="AA213" s="9">
        <v>1.2E-2</v>
      </c>
      <c r="AB213" s="9"/>
      <c r="AC213" s="9">
        <v>0.88200000000000001</v>
      </c>
      <c r="AD213" s="9">
        <v>0.107</v>
      </c>
      <c r="AE213" s="9"/>
      <c r="AF213" s="9"/>
      <c r="AG213" s="9">
        <v>7.5999999999999998E-2</v>
      </c>
      <c r="AH213" s="9">
        <v>0.91800000000000004</v>
      </c>
      <c r="AI213" s="9"/>
      <c r="AJ213" s="9">
        <v>6.0000000000000001E-3</v>
      </c>
      <c r="AK213" s="9">
        <v>0.82399999999999995</v>
      </c>
      <c r="AL213" s="9">
        <v>0.69</v>
      </c>
      <c r="AM213" s="9">
        <v>1.4999999999999999E-2</v>
      </c>
      <c r="AN213" s="7"/>
      <c r="AO213" s="7"/>
      <c r="AP213" s="7"/>
    </row>
    <row r="214" spans="1:42" s="10" customFormat="1" ht="10.199999999999999" x14ac:dyDescent="0.2">
      <c r="A214" s="7" t="s">
        <v>12</v>
      </c>
      <c r="B214" s="7" t="s">
        <v>30</v>
      </c>
      <c r="C214" s="7">
        <v>2010</v>
      </c>
      <c r="D214" s="13">
        <v>8448.0030000000006</v>
      </c>
      <c r="E214" s="8">
        <v>0.20738799999999999</v>
      </c>
      <c r="F214" s="14">
        <v>24.669419999999999</v>
      </c>
      <c r="G214" s="14">
        <v>16.799379999999999</v>
      </c>
      <c r="H214" s="14">
        <v>22.608709999999999</v>
      </c>
      <c r="I214" s="14">
        <v>19.68205</v>
      </c>
      <c r="J214" s="14">
        <v>515.33915000000002</v>
      </c>
      <c r="K214" s="14">
        <v>387.01956000000001</v>
      </c>
      <c r="L214" s="14">
        <v>451.91843999999998</v>
      </c>
      <c r="M214" s="13">
        <v>4555.2420000000002</v>
      </c>
      <c r="N214" s="14">
        <v>48.3</v>
      </c>
      <c r="O214" s="14" t="s">
        <v>56</v>
      </c>
      <c r="P214" s="13">
        <v>212.1712</v>
      </c>
      <c r="Q214" s="13">
        <v>243.19329999999999</v>
      </c>
      <c r="R214" s="14">
        <v>8.7323000000000004</v>
      </c>
      <c r="S214" s="8">
        <v>1.162922</v>
      </c>
      <c r="T214" s="15">
        <v>5.3120000000000001E-2</v>
      </c>
      <c r="U214" s="14">
        <v>56.581209999999999</v>
      </c>
      <c r="V214" s="13"/>
      <c r="W214" s="13"/>
      <c r="X214" s="9">
        <v>0.14199999999999999</v>
      </c>
      <c r="Y214" s="9">
        <v>0.77700000000000002</v>
      </c>
      <c r="Z214" s="9">
        <v>8.1000000000000003E-2</v>
      </c>
      <c r="AA214" s="9">
        <v>1.7999999999999999E-2</v>
      </c>
      <c r="AB214" s="9">
        <v>8.0000000000000002E-3</v>
      </c>
      <c r="AC214" s="9">
        <v>0.86799999999999999</v>
      </c>
      <c r="AD214" s="9">
        <v>0.106</v>
      </c>
      <c r="AE214" s="9"/>
      <c r="AF214" s="9"/>
      <c r="AG214" s="9">
        <v>0.122</v>
      </c>
      <c r="AH214" s="9">
        <v>0.872</v>
      </c>
      <c r="AI214" s="9"/>
      <c r="AJ214" s="9">
        <v>6.0000000000000001E-3</v>
      </c>
      <c r="AK214" s="9">
        <v>0.82699999999999996</v>
      </c>
      <c r="AL214" s="9">
        <v>0.83</v>
      </c>
      <c r="AM214" s="9">
        <v>1.4999999999999999E-2</v>
      </c>
      <c r="AN214" s="7"/>
      <c r="AO214" s="7"/>
      <c r="AP214" s="7"/>
    </row>
    <row r="215" spans="1:42" s="10" customFormat="1" ht="10.199999999999999" x14ac:dyDescent="0.2">
      <c r="A215" s="7" t="s">
        <v>12</v>
      </c>
      <c r="B215" s="7" t="s">
        <v>30</v>
      </c>
      <c r="C215" s="7">
        <v>2011</v>
      </c>
      <c r="D215" s="13">
        <v>8449.0030000000006</v>
      </c>
      <c r="E215" s="8">
        <v>0.25537700000000002</v>
      </c>
      <c r="F215" s="14">
        <v>24.86534</v>
      </c>
      <c r="G215" s="14">
        <v>16.91384</v>
      </c>
      <c r="H215" s="14">
        <v>22.777899999999999</v>
      </c>
      <c r="I215" s="14">
        <v>19.822690000000001</v>
      </c>
      <c r="J215" s="14">
        <v>513.13023999999996</v>
      </c>
      <c r="K215" s="14">
        <v>384.64618999999999</v>
      </c>
      <c r="L215" s="14">
        <v>448.83211</v>
      </c>
      <c r="M215" s="13">
        <v>4665.32</v>
      </c>
      <c r="N215" s="14">
        <v>49.7</v>
      </c>
      <c r="O215" s="14" t="s">
        <v>56</v>
      </c>
      <c r="P215" s="13">
        <v>217.096</v>
      </c>
      <c r="Q215" s="13">
        <v>257.26850000000002</v>
      </c>
      <c r="R215" s="14">
        <v>8.5479500000000002</v>
      </c>
      <c r="S215" s="8">
        <v>1.2031339999999999</v>
      </c>
      <c r="T215" s="15">
        <v>5.4654000000000001E-2</v>
      </c>
      <c r="U215" s="14">
        <v>58.195959999999999</v>
      </c>
      <c r="V215" s="13"/>
      <c r="W215" s="13"/>
      <c r="X215" s="9">
        <v>0.13800000000000001</v>
      </c>
      <c r="Y215" s="9">
        <v>0.77300000000000002</v>
      </c>
      <c r="Z215" s="9">
        <v>8.8999999999999996E-2</v>
      </c>
      <c r="AA215" s="9">
        <v>1.2E-2</v>
      </c>
      <c r="AB215" s="9">
        <v>0</v>
      </c>
      <c r="AC215" s="9">
        <v>0.874</v>
      </c>
      <c r="AD215" s="9">
        <v>0.114</v>
      </c>
      <c r="AE215" s="9"/>
      <c r="AF215" s="9"/>
      <c r="AG215" s="9">
        <v>0.151</v>
      </c>
      <c r="AH215" s="9">
        <v>0.84099999999999997</v>
      </c>
      <c r="AI215" s="9"/>
      <c r="AJ215" s="9">
        <v>8.0000000000000002E-3</v>
      </c>
      <c r="AK215" s="9">
        <v>0.83599999999999997</v>
      </c>
      <c r="AL215" s="9">
        <v>0.92600000000000005</v>
      </c>
      <c r="AM215" s="9">
        <v>6.0000000000000001E-3</v>
      </c>
      <c r="AN215" s="7"/>
      <c r="AO215" s="7"/>
      <c r="AP215" s="7"/>
    </row>
    <row r="216" spans="1:42" s="10" customFormat="1" ht="10.199999999999999" x14ac:dyDescent="0.2">
      <c r="A216" s="7" t="s">
        <v>12</v>
      </c>
      <c r="B216" s="7" t="s">
        <v>30</v>
      </c>
      <c r="C216" s="7">
        <v>2012</v>
      </c>
      <c r="D216" s="13">
        <v>8450.0030000000006</v>
      </c>
      <c r="E216" s="8">
        <v>0.206068</v>
      </c>
      <c r="F216" s="14">
        <v>25.124980000000001</v>
      </c>
      <c r="G216" s="14">
        <v>17.063469999999999</v>
      </c>
      <c r="H216" s="14">
        <v>22.999680000000001</v>
      </c>
      <c r="I216" s="14">
        <v>20.006810000000002</v>
      </c>
      <c r="J216" s="14">
        <v>509.68833999999998</v>
      </c>
      <c r="K216" s="14">
        <v>380.80577</v>
      </c>
      <c r="L216" s="14">
        <v>444.93342000000001</v>
      </c>
      <c r="M216" s="13">
        <v>4639.5569999999998</v>
      </c>
      <c r="N216" s="14">
        <v>49.7</v>
      </c>
      <c r="O216" s="14" t="s">
        <v>56</v>
      </c>
      <c r="P216" s="13">
        <v>214.50239999999999</v>
      </c>
      <c r="Q216" s="13">
        <v>260.56939999999997</v>
      </c>
      <c r="R216" s="14">
        <v>8.4132300000000004</v>
      </c>
      <c r="S216" s="8">
        <v>1.2319150000000001</v>
      </c>
      <c r="T216" s="15">
        <v>5.5846E-2</v>
      </c>
      <c r="U216" s="14">
        <v>58.498800000000003</v>
      </c>
      <c r="V216" s="13"/>
      <c r="W216" s="13"/>
      <c r="X216" s="9">
        <v>0.13800000000000001</v>
      </c>
      <c r="Y216" s="9">
        <v>0.79900000000000004</v>
      </c>
      <c r="Z216" s="9">
        <v>6.4000000000000001E-2</v>
      </c>
      <c r="AA216" s="9">
        <v>1.6E-2</v>
      </c>
      <c r="AB216" s="9"/>
      <c r="AC216" s="9">
        <v>0.88400000000000001</v>
      </c>
      <c r="AD216" s="9">
        <v>9.9000000000000005E-2</v>
      </c>
      <c r="AE216" s="9"/>
      <c r="AF216" s="9"/>
      <c r="AG216" s="9">
        <v>0.183</v>
      </c>
      <c r="AH216" s="9">
        <v>0.80500000000000005</v>
      </c>
      <c r="AI216" s="9"/>
      <c r="AJ216" s="9">
        <v>1.2E-2</v>
      </c>
      <c r="AK216" s="9">
        <v>0.89200000000000002</v>
      </c>
      <c r="AL216" s="9">
        <v>0.95799999999999996</v>
      </c>
      <c r="AM216" s="9">
        <v>6.0000000000000001E-3</v>
      </c>
      <c r="AN216" s="7"/>
      <c r="AO216" s="7"/>
      <c r="AP216" s="7"/>
    </row>
    <row r="217" spans="1:42" s="10" customFormat="1" ht="10.199999999999999" x14ac:dyDescent="0.2">
      <c r="A217" s="7" t="s">
        <v>12</v>
      </c>
      <c r="B217" s="7" t="s">
        <v>30</v>
      </c>
      <c r="C217" s="7">
        <v>2013</v>
      </c>
      <c r="D217" s="13">
        <v>8451.0030000000006</v>
      </c>
      <c r="E217" s="8">
        <v>0.21777299999999999</v>
      </c>
      <c r="F217" s="14">
        <v>26.26248</v>
      </c>
      <c r="G217" s="14">
        <v>17.78586</v>
      </c>
      <c r="H217" s="14">
        <v>23.917490000000001</v>
      </c>
      <c r="I217" s="14">
        <v>20.82967</v>
      </c>
      <c r="J217" s="14">
        <v>486.22861</v>
      </c>
      <c r="K217" s="14">
        <v>364.57263</v>
      </c>
      <c r="L217" s="14">
        <v>427.12207999999998</v>
      </c>
      <c r="M217" s="13">
        <v>4584.1009999999997</v>
      </c>
      <c r="N217" s="14">
        <v>49.7</v>
      </c>
      <c r="O217" s="14" t="s">
        <v>56</v>
      </c>
      <c r="P217" s="13">
        <v>204.93289999999999</v>
      </c>
      <c r="Q217" s="13">
        <v>256.65839999999997</v>
      </c>
      <c r="R217" s="14">
        <v>8.4116599999999995</v>
      </c>
      <c r="S217" s="8">
        <v>1.2841119999999999</v>
      </c>
      <c r="T217" s="15">
        <v>5.5544999999999997E-2</v>
      </c>
      <c r="U217" s="14">
        <v>60.556190000000001</v>
      </c>
      <c r="V217" s="13"/>
      <c r="W217" s="13"/>
      <c r="X217" s="9">
        <v>0.13800000000000001</v>
      </c>
      <c r="Y217" s="9">
        <v>0.80400000000000005</v>
      </c>
      <c r="Z217" s="9">
        <v>5.8000000000000003E-2</v>
      </c>
      <c r="AA217" s="9">
        <v>1.2E-2</v>
      </c>
      <c r="AB217" s="9"/>
      <c r="AC217" s="9">
        <v>0.84899999999999998</v>
      </c>
      <c r="AD217" s="9">
        <v>0.13900000000000001</v>
      </c>
      <c r="AE217" s="9"/>
      <c r="AF217" s="9"/>
      <c r="AG217" s="9">
        <v>0.23</v>
      </c>
      <c r="AH217" s="9">
        <v>0.76200000000000001</v>
      </c>
      <c r="AI217" s="9"/>
      <c r="AJ217" s="9">
        <v>8.9999999999999993E-3</v>
      </c>
      <c r="AK217" s="9">
        <v>0.91600000000000004</v>
      </c>
      <c r="AL217" s="9">
        <v>0.98299999999999998</v>
      </c>
      <c r="AM217" s="9">
        <v>7.0000000000000001E-3</v>
      </c>
      <c r="AN217" s="7"/>
      <c r="AO217" s="7"/>
      <c r="AP217" s="7"/>
    </row>
    <row r="218" spans="1:42" s="10" customFormat="1" ht="10.199999999999999" x14ac:dyDescent="0.2">
      <c r="A218" s="7" t="s">
        <v>12</v>
      </c>
      <c r="B218" s="7" t="s">
        <v>30</v>
      </c>
      <c r="C218" s="7">
        <v>2014</v>
      </c>
      <c r="D218" s="13">
        <v>8452.0030000000006</v>
      </c>
      <c r="E218" s="8">
        <v>0.238926</v>
      </c>
      <c r="F218" s="14">
        <v>27.2867</v>
      </c>
      <c r="G218" s="14">
        <v>18.42689</v>
      </c>
      <c r="H218" s="14">
        <v>24.81026</v>
      </c>
      <c r="I218" s="14">
        <v>21.593679999999999</v>
      </c>
      <c r="J218" s="14">
        <v>469.53312</v>
      </c>
      <c r="K218" s="14">
        <v>351.53491000000002</v>
      </c>
      <c r="L218" s="14">
        <v>412.10703000000001</v>
      </c>
      <c r="M218" s="13">
        <v>4482.893</v>
      </c>
      <c r="N218" s="14">
        <v>49.2</v>
      </c>
      <c r="O218" s="14" t="s">
        <v>56</v>
      </c>
      <c r="P218" s="13">
        <v>196.11259999999999</v>
      </c>
      <c r="Q218" s="13">
        <v>250.4819</v>
      </c>
      <c r="R218" s="14">
        <v>8.3799700000000001</v>
      </c>
      <c r="S218" s="8">
        <v>1.3000590000000001</v>
      </c>
      <c r="T218" s="15">
        <v>5.5357000000000003E-2</v>
      </c>
      <c r="U218" s="14">
        <v>61.572560000000003</v>
      </c>
      <c r="V218" s="13"/>
      <c r="W218" s="13"/>
      <c r="X218" s="9">
        <v>0.128</v>
      </c>
      <c r="Y218" s="9">
        <v>0.81799999999999995</v>
      </c>
      <c r="Z218" s="9">
        <v>5.3999999999999999E-2</v>
      </c>
      <c r="AA218" s="9">
        <v>1.2E-2</v>
      </c>
      <c r="AB218" s="9"/>
      <c r="AC218" s="9">
        <v>0.82</v>
      </c>
      <c r="AD218" s="9">
        <v>0.16800000000000001</v>
      </c>
      <c r="AE218" s="9"/>
      <c r="AF218" s="9"/>
      <c r="AG218" s="9">
        <v>0.27100000000000002</v>
      </c>
      <c r="AH218" s="9">
        <v>0.71799999999999997</v>
      </c>
      <c r="AI218" s="9"/>
      <c r="AJ218" s="9">
        <v>1.0999999999999999E-2</v>
      </c>
      <c r="AK218" s="9">
        <v>0.88</v>
      </c>
      <c r="AL218" s="9">
        <v>0.97399999999999998</v>
      </c>
      <c r="AM218" s="9">
        <v>6.0000000000000001E-3</v>
      </c>
      <c r="AN218" s="7"/>
      <c r="AO218" s="7"/>
      <c r="AP218" s="7"/>
    </row>
    <row r="219" spans="1:42" s="10" customFormat="1" ht="10.199999999999999" x14ac:dyDescent="0.2">
      <c r="A219" s="7" t="s">
        <v>12</v>
      </c>
      <c r="B219" s="7" t="s">
        <v>30</v>
      </c>
      <c r="C219" s="7">
        <v>2015</v>
      </c>
      <c r="D219" s="13">
        <v>8453.0030000000006</v>
      </c>
      <c r="E219" s="8">
        <v>0.28060200000000002</v>
      </c>
      <c r="F219" s="14">
        <v>27.78276</v>
      </c>
      <c r="G219" s="14">
        <v>18.742010000000001</v>
      </c>
      <c r="H219" s="14">
        <v>25.187259999999998</v>
      </c>
      <c r="I219" s="14">
        <v>21.942530000000001</v>
      </c>
      <c r="J219" s="14">
        <v>460.16663</v>
      </c>
      <c r="K219" s="14">
        <v>345.96579000000003</v>
      </c>
      <c r="L219" s="14">
        <v>405.52404999999999</v>
      </c>
      <c r="M219" s="13">
        <v>4533.3140000000003</v>
      </c>
      <c r="N219" s="14">
        <v>49.4</v>
      </c>
      <c r="O219" s="14" t="s">
        <v>56</v>
      </c>
      <c r="P219" s="13">
        <v>197.99340000000001</v>
      </c>
      <c r="Q219" s="13">
        <v>254.02199999999999</v>
      </c>
      <c r="R219" s="14">
        <v>8.3512799999999991</v>
      </c>
      <c r="S219" s="8">
        <v>1.3067310000000001</v>
      </c>
      <c r="T219" s="15">
        <v>5.5371999999999998E-2</v>
      </c>
      <c r="U219" s="14">
        <v>63.504539999999999</v>
      </c>
      <c r="V219" s="13"/>
      <c r="W219" s="13"/>
      <c r="X219" s="9">
        <v>0.111</v>
      </c>
      <c r="Y219" s="9">
        <v>0.82399999999999995</v>
      </c>
      <c r="Z219" s="9">
        <v>6.4000000000000001E-2</v>
      </c>
      <c r="AA219" s="9">
        <v>0.01</v>
      </c>
      <c r="AB219" s="9">
        <v>3.0000000000000001E-3</v>
      </c>
      <c r="AC219" s="9">
        <v>0.76500000000000001</v>
      </c>
      <c r="AD219" s="9">
        <v>0.221</v>
      </c>
      <c r="AE219" s="9"/>
      <c r="AF219" s="9"/>
      <c r="AG219" s="9">
        <v>0.377</v>
      </c>
      <c r="AH219" s="9">
        <v>0.61299999999999999</v>
      </c>
      <c r="AI219" s="9"/>
      <c r="AJ219" s="9">
        <v>0.01</v>
      </c>
      <c r="AK219" s="9">
        <v>0.91400000000000003</v>
      </c>
      <c r="AL219" s="9">
        <v>0.98599999999999999</v>
      </c>
      <c r="AM219" s="9">
        <v>5.0000000000000001E-3</v>
      </c>
      <c r="AN219" s="7"/>
      <c r="AO219" s="7"/>
      <c r="AP219" s="7"/>
    </row>
    <row r="220" spans="1:42" s="10" customFormat="1" ht="10.199999999999999" x14ac:dyDescent="0.2">
      <c r="A220" s="7" t="s">
        <v>12</v>
      </c>
      <c r="B220" s="7" t="s">
        <v>30</v>
      </c>
      <c r="C220" s="7">
        <v>2016</v>
      </c>
      <c r="D220" s="13">
        <v>8454.0030000000006</v>
      </c>
      <c r="E220" s="8">
        <v>0.290771</v>
      </c>
      <c r="F220" s="14">
        <v>28.220109999999998</v>
      </c>
      <c r="G220" s="14">
        <v>19.043690000000002</v>
      </c>
      <c r="H220" s="14">
        <v>25.424219999999998</v>
      </c>
      <c r="I220" s="14">
        <v>22.22261</v>
      </c>
      <c r="J220" s="14">
        <v>450.916</v>
      </c>
      <c r="K220" s="14">
        <v>342.23484999999999</v>
      </c>
      <c r="L220" s="14">
        <v>400.19754999999998</v>
      </c>
      <c r="M220" s="13">
        <v>4482.4089999999997</v>
      </c>
      <c r="N220" s="14">
        <v>49.1</v>
      </c>
      <c r="O220" s="14" t="s">
        <v>56</v>
      </c>
      <c r="P220" s="13">
        <v>191.26849999999999</v>
      </c>
      <c r="Q220" s="13">
        <v>252.40170000000001</v>
      </c>
      <c r="R220" s="14">
        <v>8.2947900000000008</v>
      </c>
      <c r="S220" s="8">
        <v>1.3495790000000001</v>
      </c>
      <c r="T220" s="15">
        <v>5.5600999999999998E-2</v>
      </c>
      <c r="U220" s="14">
        <v>64.013599999999997</v>
      </c>
      <c r="V220" s="13"/>
      <c r="W220" s="13"/>
      <c r="X220" s="9">
        <v>0.11700000000000001</v>
      </c>
      <c r="Y220" s="9">
        <v>0.83299999999999996</v>
      </c>
      <c r="Z220" s="9">
        <v>5.0999999999999997E-2</v>
      </c>
      <c r="AA220" s="9">
        <v>8.9999999999999993E-3</v>
      </c>
      <c r="AB220" s="9">
        <v>2E-3</v>
      </c>
      <c r="AC220" s="9">
        <v>0.77300000000000002</v>
      </c>
      <c r="AD220" s="9">
        <v>0.216</v>
      </c>
      <c r="AE220" s="9"/>
      <c r="AF220" s="9"/>
      <c r="AG220" s="9">
        <v>0.495</v>
      </c>
      <c r="AH220" s="9">
        <v>0.499</v>
      </c>
      <c r="AI220" s="9"/>
      <c r="AJ220" s="9">
        <v>6.0000000000000001E-3</v>
      </c>
      <c r="AK220" s="9">
        <v>0.93100000000000005</v>
      </c>
      <c r="AL220" s="9">
        <v>0.99399999999999999</v>
      </c>
      <c r="AM220" s="9">
        <v>1.4E-2</v>
      </c>
      <c r="AN220" s="7"/>
      <c r="AO220" s="7"/>
      <c r="AP220" s="7"/>
    </row>
    <row r="221" spans="1:42" s="10" customFormat="1" ht="10.199999999999999" x14ac:dyDescent="0.2">
      <c r="A221" s="7" t="s">
        <v>12</v>
      </c>
      <c r="B221" s="7" t="s">
        <v>30</v>
      </c>
      <c r="C221" s="7">
        <v>2017</v>
      </c>
      <c r="D221" s="13">
        <v>8455.0030000000006</v>
      </c>
      <c r="E221" s="8">
        <v>0.31756899999999999</v>
      </c>
      <c r="F221" s="14">
        <v>28.30716</v>
      </c>
      <c r="G221" s="14">
        <v>19.084479999999999</v>
      </c>
      <c r="H221" s="14">
        <v>25.66977</v>
      </c>
      <c r="I221" s="14">
        <v>22.353110000000001</v>
      </c>
      <c r="J221" s="14">
        <v>448.88864000000001</v>
      </c>
      <c r="K221" s="14">
        <v>337.80309</v>
      </c>
      <c r="L221" s="14">
        <v>397.68553000000003</v>
      </c>
      <c r="M221" s="13">
        <v>4509.6679999999997</v>
      </c>
      <c r="N221" s="14">
        <v>49.4</v>
      </c>
      <c r="O221" s="14" t="s">
        <v>56</v>
      </c>
      <c r="P221" s="13">
        <v>189.51490000000001</v>
      </c>
      <c r="Q221" s="13">
        <v>257.36</v>
      </c>
      <c r="R221" s="14">
        <v>8.1558600000000006</v>
      </c>
      <c r="S221" s="8">
        <v>1.401038</v>
      </c>
      <c r="T221" s="15">
        <v>5.6399999999999999E-2</v>
      </c>
      <c r="U221" s="14">
        <v>64.594160000000002</v>
      </c>
      <c r="V221" s="13"/>
      <c r="W221" s="13"/>
      <c r="X221" s="9">
        <v>0.13300000000000001</v>
      </c>
      <c r="Y221" s="9">
        <v>0.81699999999999995</v>
      </c>
      <c r="Z221" s="9">
        <v>4.9000000000000002E-2</v>
      </c>
      <c r="AA221" s="9">
        <v>6.0000000000000001E-3</v>
      </c>
      <c r="AB221" s="9">
        <v>5.0000000000000001E-3</v>
      </c>
      <c r="AC221" s="9">
        <v>0.77400000000000002</v>
      </c>
      <c r="AD221" s="9">
        <v>0.215</v>
      </c>
      <c r="AE221" s="9"/>
      <c r="AF221" s="9"/>
      <c r="AG221" s="9">
        <v>0.498</v>
      </c>
      <c r="AH221" s="9">
        <v>0.5</v>
      </c>
      <c r="AI221" s="9"/>
      <c r="AJ221" s="9">
        <v>2E-3</v>
      </c>
      <c r="AK221" s="9">
        <v>0.94399999999999995</v>
      </c>
      <c r="AL221" s="9">
        <v>0.996</v>
      </c>
      <c r="AM221" s="9">
        <v>1.7999999999999999E-2</v>
      </c>
      <c r="AN221" s="7"/>
      <c r="AO221" s="7"/>
      <c r="AP221" s="7"/>
    </row>
    <row r="222" spans="1:42" s="10" customFormat="1" ht="10.199999999999999" x14ac:dyDescent="0.2">
      <c r="A222" s="7" t="s">
        <v>12</v>
      </c>
      <c r="B222" s="7" t="s">
        <v>30</v>
      </c>
      <c r="C222" s="7">
        <v>2018</v>
      </c>
      <c r="D222" s="13">
        <v>8456.0030000000006</v>
      </c>
      <c r="E222" s="8">
        <v>0.31720900000000002</v>
      </c>
      <c r="F222" s="14">
        <v>29.469200000000001</v>
      </c>
      <c r="G222" s="14">
        <v>19.871639999999999</v>
      </c>
      <c r="H222" s="14">
        <v>26.034780000000001</v>
      </c>
      <c r="I222" s="14">
        <v>22.971250000000001</v>
      </c>
      <c r="J222" s="14">
        <v>432.17169000000001</v>
      </c>
      <c r="K222" s="14">
        <v>334.83479</v>
      </c>
      <c r="L222" s="14">
        <v>387.03356000000002</v>
      </c>
      <c r="M222" s="13">
        <v>4438.2160000000003</v>
      </c>
      <c r="N222" s="14">
        <v>49</v>
      </c>
      <c r="O222" s="14" t="s">
        <v>56</v>
      </c>
      <c r="P222" s="13">
        <v>179.84440000000001</v>
      </c>
      <c r="Q222" s="13">
        <v>252.02629999999999</v>
      </c>
      <c r="R222" s="14">
        <v>8.0975099999999998</v>
      </c>
      <c r="S222" s="8">
        <v>1.4660690000000001</v>
      </c>
      <c r="T222" s="15">
        <v>5.6076000000000001E-2</v>
      </c>
      <c r="U222" s="14">
        <v>66.076229999999995</v>
      </c>
      <c r="V222" s="13"/>
      <c r="W222" s="13"/>
      <c r="X222" s="9">
        <v>0.122</v>
      </c>
      <c r="Y222" s="9">
        <v>0.83099999999999996</v>
      </c>
      <c r="Z222" s="9">
        <v>4.7E-2</v>
      </c>
      <c r="AA222" s="9">
        <v>1.2E-2</v>
      </c>
      <c r="AB222" s="9">
        <v>5.0000000000000001E-3</v>
      </c>
      <c r="AC222" s="9">
        <v>0.79300000000000004</v>
      </c>
      <c r="AD222" s="9">
        <v>0.191</v>
      </c>
      <c r="AE222" s="9"/>
      <c r="AF222" s="9"/>
      <c r="AG222" s="9">
        <v>0.54600000000000004</v>
      </c>
      <c r="AH222" s="9">
        <v>0.44700000000000001</v>
      </c>
      <c r="AI222" s="9"/>
      <c r="AJ222" s="9">
        <v>7.0000000000000001E-3</v>
      </c>
      <c r="AK222" s="9">
        <v>0.95299999999999996</v>
      </c>
      <c r="AL222" s="9">
        <v>0.97699999999999998</v>
      </c>
      <c r="AM222" s="9">
        <v>3.5000000000000003E-2</v>
      </c>
      <c r="AN222" s="7"/>
      <c r="AO222" s="7"/>
      <c r="AP222" s="7"/>
    </row>
    <row r="223" spans="1:42" s="10" customFormat="1" ht="10.199999999999999" x14ac:dyDescent="0.2">
      <c r="A223" s="7" t="s">
        <v>12</v>
      </c>
      <c r="B223" s="7" t="s">
        <v>13</v>
      </c>
      <c r="C223" s="7">
        <v>1975</v>
      </c>
      <c r="D223" s="13">
        <v>8457.0030000000006</v>
      </c>
      <c r="E223" s="8">
        <v>0.13132199999999999</v>
      </c>
      <c r="F223" s="14">
        <v>13.999370000000001</v>
      </c>
      <c r="G223" s="14">
        <v>11.07827</v>
      </c>
      <c r="H223" s="14">
        <v>13.12613</v>
      </c>
      <c r="I223" s="14">
        <v>11.914759999999999</v>
      </c>
      <c r="J223" s="14">
        <v>758.76666999999998</v>
      </c>
      <c r="K223" s="14">
        <v>626.73837000000003</v>
      </c>
      <c r="L223" s="14">
        <v>745.88139000000001</v>
      </c>
      <c r="M223" s="13">
        <v>4011.9769999999999</v>
      </c>
      <c r="N223" s="14" t="s">
        <v>56</v>
      </c>
      <c r="O223" s="14" t="s">
        <v>56</v>
      </c>
      <c r="P223" s="13">
        <v>306.07729999999998</v>
      </c>
      <c r="Q223" s="13">
        <v>140.9365</v>
      </c>
      <c r="R223" s="14" t="s">
        <v>56</v>
      </c>
      <c r="S223" s="8">
        <v>0.49060599999999999</v>
      </c>
      <c r="T223" s="15">
        <v>3.5091999999999998E-2</v>
      </c>
      <c r="U223" s="14">
        <v>28.751860000000001</v>
      </c>
      <c r="V223" s="13"/>
      <c r="W223" s="13"/>
      <c r="X223" s="9"/>
      <c r="Y223" s="9">
        <v>0.13500000000000001</v>
      </c>
      <c r="Z223" s="9">
        <v>0.86499999999999999</v>
      </c>
      <c r="AA223" s="9">
        <v>0.41099999999999998</v>
      </c>
      <c r="AB223" s="9">
        <v>0.58899999999999997</v>
      </c>
      <c r="AC223" s="9"/>
      <c r="AD223" s="9"/>
      <c r="AE223" s="9"/>
      <c r="AF223" s="9">
        <v>1</v>
      </c>
      <c r="AG223" s="9"/>
      <c r="AH223" s="9"/>
      <c r="AI223" s="9"/>
      <c r="AJ223" s="9"/>
      <c r="AK223" s="9"/>
      <c r="AL223" s="9"/>
      <c r="AM223" s="9"/>
      <c r="AN223" s="7"/>
      <c r="AO223" s="7"/>
      <c r="AP223" s="7"/>
    </row>
    <row r="224" spans="1:42" s="10" customFormat="1" ht="10.199999999999999" x14ac:dyDescent="0.2">
      <c r="A224" s="7" t="s">
        <v>12</v>
      </c>
      <c r="B224" s="7" t="s">
        <v>13</v>
      </c>
      <c r="C224" s="7">
        <v>1976</v>
      </c>
      <c r="D224" s="13">
        <v>8458.0030000000006</v>
      </c>
      <c r="E224" s="8">
        <v>0.15130299999999999</v>
      </c>
      <c r="F224" s="14">
        <v>14.63902</v>
      </c>
      <c r="G224" s="14">
        <v>11.740270000000001</v>
      </c>
      <c r="H224" s="14">
        <v>13.42155</v>
      </c>
      <c r="I224" s="14">
        <v>12.441610000000001</v>
      </c>
      <c r="J224" s="14">
        <v>720.10500999999999</v>
      </c>
      <c r="K224" s="14">
        <v>614.49910999999997</v>
      </c>
      <c r="L224" s="14">
        <v>714.29673000000003</v>
      </c>
      <c r="M224" s="13">
        <v>4121.8429999999998</v>
      </c>
      <c r="N224" s="14" t="s">
        <v>56</v>
      </c>
      <c r="O224" s="14" t="s">
        <v>56</v>
      </c>
      <c r="P224" s="13">
        <v>316.23469999999998</v>
      </c>
      <c r="Q224" s="13">
        <v>139.4</v>
      </c>
      <c r="R224" s="14" t="s">
        <v>56</v>
      </c>
      <c r="S224" s="8">
        <v>0.465673</v>
      </c>
      <c r="T224" s="15">
        <v>3.3857999999999999E-2</v>
      </c>
      <c r="U224" s="14">
        <v>30.870049999999999</v>
      </c>
      <c r="V224" s="13"/>
      <c r="W224" s="13"/>
      <c r="X224" s="9"/>
      <c r="Y224" s="9">
        <v>0.20899999999999999</v>
      </c>
      <c r="Z224" s="9">
        <v>0.79100000000000004</v>
      </c>
      <c r="AA224" s="9">
        <v>0.38800000000000001</v>
      </c>
      <c r="AB224" s="9">
        <v>0.61199999999999999</v>
      </c>
      <c r="AC224" s="9"/>
      <c r="AD224" s="9"/>
      <c r="AE224" s="9"/>
      <c r="AF224" s="9">
        <v>1</v>
      </c>
      <c r="AG224" s="9"/>
      <c r="AH224" s="9"/>
      <c r="AI224" s="9"/>
      <c r="AJ224" s="9"/>
      <c r="AK224" s="9"/>
      <c r="AL224" s="9"/>
      <c r="AM224" s="9"/>
      <c r="AN224" s="7"/>
      <c r="AO224" s="7"/>
      <c r="AP224" s="7"/>
    </row>
    <row r="225" spans="1:42" s="10" customFormat="1" ht="10.199999999999999" x14ac:dyDescent="0.2">
      <c r="A225" s="7" t="s">
        <v>12</v>
      </c>
      <c r="B225" s="7" t="s">
        <v>13</v>
      </c>
      <c r="C225" s="7">
        <v>1977</v>
      </c>
      <c r="D225" s="13">
        <v>8459.0030000000006</v>
      </c>
      <c r="E225" s="8">
        <v>0.14344999999999999</v>
      </c>
      <c r="F225" s="14">
        <v>15.96147</v>
      </c>
      <c r="G225" s="14">
        <v>12.898110000000001</v>
      </c>
      <c r="H225" s="14">
        <v>14.46125</v>
      </c>
      <c r="I225" s="14">
        <v>13.55757</v>
      </c>
      <c r="J225" s="14">
        <v>650.94835</v>
      </c>
      <c r="K225" s="14">
        <v>566.80166999999994</v>
      </c>
      <c r="L225" s="14">
        <v>655.50112000000001</v>
      </c>
      <c r="M225" s="13">
        <v>4091.8470000000002</v>
      </c>
      <c r="N225" s="14" t="s">
        <v>56</v>
      </c>
      <c r="O225" s="14" t="s">
        <v>56</v>
      </c>
      <c r="P225" s="13">
        <v>312.55029999999999</v>
      </c>
      <c r="Q225" s="13">
        <v>146.3648</v>
      </c>
      <c r="R225" s="14" t="s">
        <v>56</v>
      </c>
      <c r="S225" s="8">
        <v>0.49558200000000002</v>
      </c>
      <c r="T225" s="15">
        <v>3.5694999999999998E-2</v>
      </c>
      <c r="U225" s="14">
        <v>33.425409999999999</v>
      </c>
      <c r="V225" s="13"/>
      <c r="W225" s="13"/>
      <c r="X225" s="9"/>
      <c r="Y225" s="9">
        <v>0.214</v>
      </c>
      <c r="Z225" s="9">
        <v>0.78600000000000003</v>
      </c>
      <c r="AA225" s="9">
        <v>0.35899999999999999</v>
      </c>
      <c r="AB225" s="9">
        <v>0.64100000000000001</v>
      </c>
      <c r="AC225" s="9"/>
      <c r="AD225" s="9"/>
      <c r="AE225" s="9"/>
      <c r="AF225" s="9">
        <v>1</v>
      </c>
      <c r="AG225" s="9"/>
      <c r="AH225" s="9"/>
      <c r="AI225" s="9"/>
      <c r="AJ225" s="9"/>
      <c r="AK225" s="9"/>
      <c r="AL225" s="9"/>
      <c r="AM225" s="9"/>
      <c r="AN225" s="7"/>
      <c r="AO225" s="7"/>
      <c r="AP225" s="7"/>
    </row>
    <row r="226" spans="1:42" s="10" customFormat="1" ht="10.199999999999999" x14ac:dyDescent="0.2">
      <c r="A226" s="7" t="s">
        <v>12</v>
      </c>
      <c r="B226" s="7" t="s">
        <v>13</v>
      </c>
      <c r="C226" s="7">
        <v>1978</v>
      </c>
      <c r="D226" s="13">
        <v>8460.0030000000006</v>
      </c>
      <c r="E226" s="8">
        <v>0.156942</v>
      </c>
      <c r="F226" s="14">
        <v>15.701409999999999</v>
      </c>
      <c r="G226" s="14">
        <v>12.77741</v>
      </c>
      <c r="H226" s="14">
        <v>14.06939</v>
      </c>
      <c r="I226" s="14">
        <v>13.32817</v>
      </c>
      <c r="J226" s="14">
        <v>654.59055999999998</v>
      </c>
      <c r="K226" s="14">
        <v>581.85716000000002</v>
      </c>
      <c r="L226" s="14">
        <v>667.61906999999997</v>
      </c>
      <c r="M226" s="13">
        <v>4104.366</v>
      </c>
      <c r="N226" s="14" t="s">
        <v>56</v>
      </c>
      <c r="O226" s="14" t="s">
        <v>56</v>
      </c>
      <c r="P226" s="13">
        <v>306.25369999999998</v>
      </c>
      <c r="Q226" s="13">
        <v>144.15199999999999</v>
      </c>
      <c r="R226" s="14">
        <v>13.38341</v>
      </c>
      <c r="S226" s="8">
        <v>0.49575200000000003</v>
      </c>
      <c r="T226" s="15">
        <v>3.5040000000000002E-2</v>
      </c>
      <c r="U226" s="14">
        <v>33.123359999999998</v>
      </c>
      <c r="V226" s="13"/>
      <c r="W226" s="13"/>
      <c r="X226" s="9"/>
      <c r="Y226" s="9">
        <v>0.27</v>
      </c>
      <c r="Z226" s="9">
        <v>0.73</v>
      </c>
      <c r="AA226" s="9">
        <v>0.374</v>
      </c>
      <c r="AB226" s="9">
        <v>0.626</v>
      </c>
      <c r="AC226" s="9"/>
      <c r="AD226" s="9"/>
      <c r="AE226" s="9"/>
      <c r="AF226" s="9">
        <v>0.98799999999999999</v>
      </c>
      <c r="AG226" s="9"/>
      <c r="AH226" s="9"/>
      <c r="AI226" s="9"/>
      <c r="AJ226" s="9">
        <v>1.2E-2</v>
      </c>
      <c r="AK226" s="9"/>
      <c r="AL226" s="9"/>
      <c r="AM226" s="9"/>
      <c r="AN226" s="7"/>
      <c r="AO226" s="7"/>
      <c r="AP226" s="7"/>
    </row>
    <row r="227" spans="1:42" s="10" customFormat="1" ht="10.199999999999999" x14ac:dyDescent="0.2">
      <c r="A227" s="7" t="s">
        <v>12</v>
      </c>
      <c r="B227" s="7" t="s">
        <v>13</v>
      </c>
      <c r="C227" s="7">
        <v>1979</v>
      </c>
      <c r="D227" s="13">
        <v>8461.0030000000006</v>
      </c>
      <c r="E227" s="8">
        <v>0.15897700000000001</v>
      </c>
      <c r="F227" s="14">
        <v>15.518219999999999</v>
      </c>
      <c r="G227" s="14">
        <v>12.71707</v>
      </c>
      <c r="H227" s="14">
        <v>13.87917</v>
      </c>
      <c r="I227" s="14">
        <v>13.21499</v>
      </c>
      <c r="J227" s="14">
        <v>661.41251</v>
      </c>
      <c r="K227" s="14">
        <v>590.66809000000001</v>
      </c>
      <c r="L227" s="14">
        <v>674.27895999999998</v>
      </c>
      <c r="M227" s="13">
        <v>4142.085</v>
      </c>
      <c r="N227" s="14" t="s">
        <v>56</v>
      </c>
      <c r="O227" s="14" t="s">
        <v>56</v>
      </c>
      <c r="P227" s="13">
        <v>287.0489</v>
      </c>
      <c r="Q227" s="13">
        <v>135.6823</v>
      </c>
      <c r="R227" s="14">
        <v>14.901529999999999</v>
      </c>
      <c r="S227" s="8">
        <v>0.50202100000000005</v>
      </c>
      <c r="T227" s="15">
        <v>3.2656999999999999E-2</v>
      </c>
      <c r="U227" s="14">
        <v>32.931199999999997</v>
      </c>
      <c r="V227" s="13"/>
      <c r="W227" s="13"/>
      <c r="X227" s="9"/>
      <c r="Y227" s="9">
        <v>0.126</v>
      </c>
      <c r="Z227" s="9">
        <v>0.874</v>
      </c>
      <c r="AA227" s="9">
        <v>0.39900000000000002</v>
      </c>
      <c r="AB227" s="9">
        <v>0.58799999999999997</v>
      </c>
      <c r="AC227" s="9">
        <v>1.2999999999999999E-2</v>
      </c>
      <c r="AD227" s="9"/>
      <c r="AE227" s="9"/>
      <c r="AF227" s="9">
        <v>0.97499999999999998</v>
      </c>
      <c r="AG227" s="9"/>
      <c r="AH227" s="9"/>
      <c r="AI227" s="9"/>
      <c r="AJ227" s="9">
        <v>2.5000000000000001E-2</v>
      </c>
      <c r="AK227" s="9"/>
      <c r="AL227" s="9"/>
      <c r="AM227" s="9"/>
      <c r="AN227" s="7"/>
      <c r="AO227" s="7"/>
      <c r="AP227" s="7"/>
    </row>
    <row r="228" spans="1:42" s="10" customFormat="1" ht="10.199999999999999" x14ac:dyDescent="0.2">
      <c r="A228" s="7" t="s">
        <v>12</v>
      </c>
      <c r="B228" s="7" t="s">
        <v>13</v>
      </c>
      <c r="C228" s="7">
        <v>1980</v>
      </c>
      <c r="D228" s="13">
        <v>8462.0030000000006</v>
      </c>
      <c r="E228" s="8">
        <v>0.12707599999999999</v>
      </c>
      <c r="F228" s="14">
        <v>19.4285</v>
      </c>
      <c r="G228" s="14">
        <v>15.510809999999999</v>
      </c>
      <c r="H228" s="14">
        <v>17.94417</v>
      </c>
      <c r="I228" s="14">
        <v>16.518840000000001</v>
      </c>
      <c r="J228" s="14">
        <v>548.20565999999997</v>
      </c>
      <c r="K228" s="14">
        <v>470.59026</v>
      </c>
      <c r="L228" s="14">
        <v>540.59042999999997</v>
      </c>
      <c r="M228" s="13">
        <v>3739.9569999999999</v>
      </c>
      <c r="N228" s="14" t="s">
        <v>56</v>
      </c>
      <c r="O228" s="14" t="s">
        <v>56</v>
      </c>
      <c r="P228" s="13">
        <v>235.79150000000001</v>
      </c>
      <c r="Q228" s="13">
        <v>118.0136</v>
      </c>
      <c r="R228" s="14">
        <v>15.55424</v>
      </c>
      <c r="S228" s="8">
        <v>0.54874500000000004</v>
      </c>
      <c r="T228" s="15">
        <v>3.1545999999999998E-2</v>
      </c>
      <c r="U228" s="14">
        <v>36.697679999999998</v>
      </c>
      <c r="V228" s="13"/>
      <c r="W228" s="13"/>
      <c r="X228" s="9">
        <v>1.7999999999999999E-2</v>
      </c>
      <c r="Y228" s="9">
        <v>0.21099999999999999</v>
      </c>
      <c r="Z228" s="9">
        <v>0.77100000000000002</v>
      </c>
      <c r="AA228" s="9">
        <v>0.58799999999999997</v>
      </c>
      <c r="AB228" s="9">
        <v>0.193</v>
      </c>
      <c r="AC228" s="9">
        <v>0.219</v>
      </c>
      <c r="AD228" s="9"/>
      <c r="AE228" s="9"/>
      <c r="AF228" s="9">
        <v>0.94799999999999995</v>
      </c>
      <c r="AG228" s="9"/>
      <c r="AH228" s="9"/>
      <c r="AI228" s="9">
        <v>0.01</v>
      </c>
      <c r="AJ228" s="9">
        <v>4.2000000000000003E-2</v>
      </c>
      <c r="AK228" s="9"/>
      <c r="AL228" s="9"/>
      <c r="AM228" s="9"/>
      <c r="AN228" s="7"/>
      <c r="AO228" s="7"/>
      <c r="AP228" s="7"/>
    </row>
    <row r="229" spans="1:42" s="10" customFormat="1" ht="10.199999999999999" x14ac:dyDescent="0.2">
      <c r="A229" s="7" t="s">
        <v>12</v>
      </c>
      <c r="B229" s="7" t="s">
        <v>13</v>
      </c>
      <c r="C229" s="7">
        <v>1981</v>
      </c>
      <c r="D229" s="13">
        <v>8463.0030000000006</v>
      </c>
      <c r="E229" s="8">
        <v>0.13641900000000001</v>
      </c>
      <c r="F229" s="14">
        <v>21.022780000000001</v>
      </c>
      <c r="G229" s="14">
        <v>16.718990000000002</v>
      </c>
      <c r="H229" s="14">
        <v>19.544339999999998</v>
      </c>
      <c r="I229" s="14">
        <v>17.882280000000002</v>
      </c>
      <c r="J229" s="14">
        <v>509.77262000000002</v>
      </c>
      <c r="K229" s="14">
        <v>435.23057</v>
      </c>
      <c r="L229" s="14">
        <v>500.35941000000003</v>
      </c>
      <c r="M229" s="13">
        <v>3679.45</v>
      </c>
      <c r="N229" s="14" t="s">
        <v>56</v>
      </c>
      <c r="O229" s="14" t="s">
        <v>56</v>
      </c>
      <c r="P229" s="13">
        <v>236.64160000000001</v>
      </c>
      <c r="Q229" s="13">
        <v>115.48390000000001</v>
      </c>
      <c r="R229" s="14">
        <v>15.59381</v>
      </c>
      <c r="S229" s="8">
        <v>0.52123600000000003</v>
      </c>
      <c r="T229" s="15">
        <v>3.1264E-2</v>
      </c>
      <c r="U229" s="14">
        <v>39.269880000000001</v>
      </c>
      <c r="V229" s="13"/>
      <c r="W229" s="13"/>
      <c r="X229" s="9">
        <v>2.3E-2</v>
      </c>
      <c r="Y229" s="9">
        <v>0.16800000000000001</v>
      </c>
      <c r="Z229" s="9">
        <v>0.80800000000000005</v>
      </c>
      <c r="AA229" s="9">
        <v>0.57699999999999996</v>
      </c>
      <c r="AB229" s="9">
        <v>0.14799999999999999</v>
      </c>
      <c r="AC229" s="9">
        <v>0.27500000000000002</v>
      </c>
      <c r="AD229" s="9"/>
      <c r="AE229" s="9"/>
      <c r="AF229" s="9">
        <v>0.92300000000000004</v>
      </c>
      <c r="AG229" s="9"/>
      <c r="AH229" s="9"/>
      <c r="AI229" s="9">
        <v>6.0000000000000001E-3</v>
      </c>
      <c r="AJ229" s="9">
        <v>7.0999999999999994E-2</v>
      </c>
      <c r="AK229" s="9"/>
      <c r="AL229" s="9"/>
      <c r="AM229" s="9"/>
      <c r="AN229" s="7"/>
      <c r="AO229" s="7"/>
      <c r="AP229" s="7"/>
    </row>
    <row r="230" spans="1:42" s="10" customFormat="1" ht="10.199999999999999" x14ac:dyDescent="0.2">
      <c r="A230" s="7" t="s">
        <v>12</v>
      </c>
      <c r="B230" s="7" t="s">
        <v>13</v>
      </c>
      <c r="C230" s="7">
        <v>1982</v>
      </c>
      <c r="D230" s="13">
        <v>8464.0030000000006</v>
      </c>
      <c r="E230" s="8">
        <v>0.148038</v>
      </c>
      <c r="F230" s="14">
        <v>21.728249999999999</v>
      </c>
      <c r="G230" s="14">
        <v>17.248609999999999</v>
      </c>
      <c r="H230" s="14">
        <v>20.26003</v>
      </c>
      <c r="I230" s="14">
        <v>18.485019999999999</v>
      </c>
      <c r="J230" s="14">
        <v>497.10746</v>
      </c>
      <c r="K230" s="14">
        <v>420.68275</v>
      </c>
      <c r="L230" s="14">
        <v>486.37369000000001</v>
      </c>
      <c r="M230" s="13">
        <v>3628.8629999999998</v>
      </c>
      <c r="N230" s="14" t="s">
        <v>56</v>
      </c>
      <c r="O230" s="14" t="s">
        <v>56</v>
      </c>
      <c r="P230" s="13">
        <v>228.25299999999999</v>
      </c>
      <c r="Q230" s="13">
        <v>116.5468</v>
      </c>
      <c r="R230" s="14">
        <v>16.390830000000001</v>
      </c>
      <c r="S230" s="8">
        <v>0.54514499999999999</v>
      </c>
      <c r="T230" s="15">
        <v>3.2190000000000003E-2</v>
      </c>
      <c r="U230" s="14">
        <v>40.062040000000003</v>
      </c>
      <c r="V230" s="13"/>
      <c r="W230" s="13"/>
      <c r="X230" s="9">
        <v>2.1999999999999999E-2</v>
      </c>
      <c r="Y230" s="9">
        <v>0.17699999999999999</v>
      </c>
      <c r="Z230" s="9">
        <v>0.80100000000000005</v>
      </c>
      <c r="AA230" s="9">
        <v>0.53900000000000003</v>
      </c>
      <c r="AB230" s="9">
        <v>0.16600000000000001</v>
      </c>
      <c r="AC230" s="9">
        <v>0.29499999999999998</v>
      </c>
      <c r="AD230" s="9"/>
      <c r="AE230" s="9"/>
      <c r="AF230" s="9">
        <v>0.89500000000000002</v>
      </c>
      <c r="AG230" s="9"/>
      <c r="AH230" s="9"/>
      <c r="AI230" s="9">
        <v>2E-3</v>
      </c>
      <c r="AJ230" s="9">
        <v>0.10299999999999999</v>
      </c>
      <c r="AK230" s="9"/>
      <c r="AL230" s="9"/>
      <c r="AM230" s="9"/>
      <c r="AN230" s="7"/>
      <c r="AO230" s="7"/>
      <c r="AP230" s="7"/>
    </row>
    <row r="231" spans="1:42" s="10" customFormat="1" ht="10.199999999999999" x14ac:dyDescent="0.2">
      <c r="A231" s="7" t="s">
        <v>12</v>
      </c>
      <c r="B231" s="7" t="s">
        <v>13</v>
      </c>
      <c r="C231" s="7">
        <v>1983</v>
      </c>
      <c r="D231" s="13">
        <v>8465.0030000000006</v>
      </c>
      <c r="E231" s="8">
        <v>0.15806300000000001</v>
      </c>
      <c r="F231" s="14">
        <v>22.178049999999999</v>
      </c>
      <c r="G231" s="14">
        <v>17.515640000000001</v>
      </c>
      <c r="H231" s="14">
        <v>20.857099999999999</v>
      </c>
      <c r="I231" s="14">
        <v>18.87651</v>
      </c>
      <c r="J231" s="14">
        <v>484.35579999999999</v>
      </c>
      <c r="K231" s="14">
        <v>404.42225000000002</v>
      </c>
      <c r="L231" s="14">
        <v>473.06527999999997</v>
      </c>
      <c r="M231" s="13">
        <v>3543.6190000000001</v>
      </c>
      <c r="N231" s="14" t="s">
        <v>56</v>
      </c>
      <c r="O231" s="14" t="s">
        <v>56</v>
      </c>
      <c r="P231" s="13">
        <v>211.7611</v>
      </c>
      <c r="Q231" s="13">
        <v>112.39530000000001</v>
      </c>
      <c r="R231" s="14">
        <v>15.17821</v>
      </c>
      <c r="S231" s="8">
        <v>0.56560299999999997</v>
      </c>
      <c r="T231" s="15">
        <v>3.1650999999999999E-2</v>
      </c>
      <c r="U231" s="14">
        <v>39.95035</v>
      </c>
      <c r="V231" s="13"/>
      <c r="W231" s="13"/>
      <c r="X231" s="9">
        <v>1.9E-2</v>
      </c>
      <c r="Y231" s="9">
        <v>0.221</v>
      </c>
      <c r="Z231" s="9">
        <v>0.76100000000000001</v>
      </c>
      <c r="AA231" s="9">
        <v>0.56299999999999994</v>
      </c>
      <c r="AB231" s="9">
        <v>0.153</v>
      </c>
      <c r="AC231" s="9">
        <v>0.28000000000000003</v>
      </c>
      <c r="AD231" s="9"/>
      <c r="AE231" s="9">
        <v>4.0000000000000001E-3</v>
      </c>
      <c r="AF231" s="9">
        <v>0.95499999999999996</v>
      </c>
      <c r="AG231" s="9"/>
      <c r="AH231" s="9"/>
      <c r="AI231" s="9">
        <v>1E-3</v>
      </c>
      <c r="AJ231" s="9">
        <v>4.3999999999999997E-2</v>
      </c>
      <c r="AK231" s="9"/>
      <c r="AL231" s="9"/>
      <c r="AM231" s="9"/>
      <c r="AN231" s="7"/>
      <c r="AO231" s="7"/>
      <c r="AP231" s="7"/>
    </row>
    <row r="232" spans="1:42" s="10" customFormat="1" ht="10.199999999999999" x14ac:dyDescent="0.2">
      <c r="A232" s="7" t="s">
        <v>12</v>
      </c>
      <c r="B232" s="7" t="s">
        <v>13</v>
      </c>
      <c r="C232" s="7">
        <v>1984</v>
      </c>
      <c r="D232" s="13">
        <v>8466.0030000000006</v>
      </c>
      <c r="E232" s="8">
        <v>0.14576</v>
      </c>
      <c r="F232" s="14">
        <v>21.451180000000001</v>
      </c>
      <c r="G232" s="14">
        <v>16.914180000000002</v>
      </c>
      <c r="H232" s="14">
        <v>20.22702</v>
      </c>
      <c r="I232" s="14">
        <v>18.259989999999998</v>
      </c>
      <c r="J232" s="14">
        <v>501.29772000000003</v>
      </c>
      <c r="K232" s="14">
        <v>417.12954000000002</v>
      </c>
      <c r="L232" s="14">
        <v>488.08366999999998</v>
      </c>
      <c r="M232" s="13">
        <v>3618.9009999999998</v>
      </c>
      <c r="N232" s="14" t="s">
        <v>56</v>
      </c>
      <c r="O232" s="14" t="s">
        <v>56</v>
      </c>
      <c r="P232" s="13">
        <v>215.41569999999999</v>
      </c>
      <c r="Q232" s="13">
        <v>114.01179999999999</v>
      </c>
      <c r="R232" s="14">
        <v>15.092269999999999</v>
      </c>
      <c r="S232" s="8">
        <v>0.56317099999999998</v>
      </c>
      <c r="T232" s="15">
        <v>3.1412000000000002E-2</v>
      </c>
      <c r="U232" s="14">
        <v>39.425759999999997</v>
      </c>
      <c r="V232" s="13"/>
      <c r="W232" s="13"/>
      <c r="X232" s="9">
        <v>6.0000000000000001E-3</v>
      </c>
      <c r="Y232" s="9">
        <v>0.247</v>
      </c>
      <c r="Z232" s="9">
        <v>0.747</v>
      </c>
      <c r="AA232" s="9">
        <v>0.54900000000000004</v>
      </c>
      <c r="AB232" s="9">
        <v>0.159</v>
      </c>
      <c r="AC232" s="9">
        <v>0.29299999999999998</v>
      </c>
      <c r="AD232" s="9"/>
      <c r="AE232" s="9"/>
      <c r="AF232" s="9">
        <v>0.96299999999999997</v>
      </c>
      <c r="AG232" s="9"/>
      <c r="AH232" s="9">
        <v>0.01</v>
      </c>
      <c r="AI232" s="9"/>
      <c r="AJ232" s="9">
        <v>2.7E-2</v>
      </c>
      <c r="AK232" s="9"/>
      <c r="AL232" s="9"/>
      <c r="AM232" s="9"/>
      <c r="AN232" s="7"/>
      <c r="AO232" s="7"/>
      <c r="AP232" s="7"/>
    </row>
    <row r="233" spans="1:42" s="10" customFormat="1" ht="10.199999999999999" x14ac:dyDescent="0.2">
      <c r="A233" s="7" t="s">
        <v>12</v>
      </c>
      <c r="B233" s="7" t="s">
        <v>13</v>
      </c>
      <c r="C233" s="7">
        <v>1985</v>
      </c>
      <c r="D233" s="13">
        <v>8467.0030000000006</v>
      </c>
      <c r="E233" s="8">
        <v>0.14369699999999999</v>
      </c>
      <c r="F233" s="14">
        <v>21.387540000000001</v>
      </c>
      <c r="G233" s="14">
        <v>16.908650000000002</v>
      </c>
      <c r="H233" s="14">
        <v>20.077449999999999</v>
      </c>
      <c r="I233" s="14">
        <v>18.201370000000001</v>
      </c>
      <c r="J233" s="14">
        <v>499.00175999999999</v>
      </c>
      <c r="K233" s="14">
        <v>418.33147000000002</v>
      </c>
      <c r="L233" s="14">
        <v>488.92435</v>
      </c>
      <c r="M233" s="13">
        <v>3642.38</v>
      </c>
      <c r="N233" s="14" t="s">
        <v>56</v>
      </c>
      <c r="O233" s="14" t="s">
        <v>56</v>
      </c>
      <c r="P233" s="13">
        <v>221.34469999999999</v>
      </c>
      <c r="Q233" s="13">
        <v>122.88209999999999</v>
      </c>
      <c r="R233" s="14">
        <v>14.179460000000001</v>
      </c>
      <c r="S233" s="8">
        <v>0.58806099999999994</v>
      </c>
      <c r="T233" s="15">
        <v>3.3611000000000002E-2</v>
      </c>
      <c r="U233" s="14">
        <v>39.563160000000003</v>
      </c>
      <c r="V233" s="13"/>
      <c r="W233" s="13"/>
      <c r="X233" s="9"/>
      <c r="Y233" s="9">
        <v>0.254</v>
      </c>
      <c r="Z233" s="9">
        <v>0.746</v>
      </c>
      <c r="AA233" s="9">
        <v>0.51600000000000001</v>
      </c>
      <c r="AB233" s="9">
        <v>0.14799999999999999</v>
      </c>
      <c r="AC233" s="9">
        <v>0.33700000000000002</v>
      </c>
      <c r="AD233" s="9"/>
      <c r="AE233" s="9"/>
      <c r="AF233" s="9">
        <v>0.82799999999999996</v>
      </c>
      <c r="AG233" s="9"/>
      <c r="AH233" s="9">
        <v>0.114</v>
      </c>
      <c r="AI233" s="9">
        <v>4.4999999999999998E-2</v>
      </c>
      <c r="AJ233" s="9">
        <v>1.2E-2</v>
      </c>
      <c r="AK233" s="9"/>
      <c r="AL233" s="9"/>
      <c r="AM233" s="9"/>
      <c r="AN233" s="7"/>
      <c r="AO233" s="7"/>
      <c r="AP233" s="7"/>
    </row>
    <row r="234" spans="1:42" s="10" customFormat="1" ht="10.199999999999999" x14ac:dyDescent="0.2">
      <c r="A234" s="7" t="s">
        <v>12</v>
      </c>
      <c r="B234" s="7" t="s">
        <v>13</v>
      </c>
      <c r="C234" s="7">
        <v>1986</v>
      </c>
      <c r="D234" s="13">
        <v>8468.0030000000006</v>
      </c>
      <c r="E234" s="8">
        <v>0.16480700000000001</v>
      </c>
      <c r="F234" s="14">
        <v>22.241599999999998</v>
      </c>
      <c r="G234" s="14">
        <v>17.48612</v>
      </c>
      <c r="H234" s="14">
        <v>20.811789999999998</v>
      </c>
      <c r="I234" s="14">
        <v>18.862500000000001</v>
      </c>
      <c r="J234" s="14">
        <v>486.86182000000002</v>
      </c>
      <c r="K234" s="14">
        <v>407.30112000000003</v>
      </c>
      <c r="L234" s="14">
        <v>471.48289</v>
      </c>
      <c r="M234" s="13">
        <v>3574.0050000000001</v>
      </c>
      <c r="N234" s="14" t="s">
        <v>56</v>
      </c>
      <c r="O234" s="14" t="s">
        <v>56</v>
      </c>
      <c r="P234" s="13">
        <v>205.9537</v>
      </c>
      <c r="Q234" s="13">
        <v>120.34699999999999</v>
      </c>
      <c r="R234" s="14">
        <v>13.55336</v>
      </c>
      <c r="S234" s="8">
        <v>0.62266900000000003</v>
      </c>
      <c r="T234" s="15">
        <v>3.3640999999999997E-2</v>
      </c>
      <c r="U234" s="14">
        <v>40.124009999999998</v>
      </c>
      <c r="V234" s="13"/>
      <c r="W234" s="13"/>
      <c r="X234" s="9"/>
      <c r="Y234" s="9">
        <v>0.252</v>
      </c>
      <c r="Z234" s="9">
        <v>0.748</v>
      </c>
      <c r="AA234" s="9">
        <v>0.58399999999999996</v>
      </c>
      <c r="AB234" s="9">
        <v>0.112</v>
      </c>
      <c r="AC234" s="9">
        <v>0.30399999999999999</v>
      </c>
      <c r="AD234" s="9"/>
      <c r="AE234" s="9"/>
      <c r="AF234" s="9">
        <v>0.60599999999999998</v>
      </c>
      <c r="AG234" s="9"/>
      <c r="AH234" s="9">
        <v>0.21199999999999999</v>
      </c>
      <c r="AI234" s="9">
        <v>0.17599999999999999</v>
      </c>
      <c r="AJ234" s="9">
        <v>6.0000000000000001E-3</v>
      </c>
      <c r="AK234" s="9"/>
      <c r="AL234" s="9"/>
      <c r="AM234" s="9"/>
      <c r="AN234" s="7"/>
      <c r="AO234" s="7"/>
      <c r="AP234" s="7"/>
    </row>
    <row r="235" spans="1:42" s="10" customFormat="1" ht="10.199999999999999" x14ac:dyDescent="0.2">
      <c r="A235" s="7" t="s">
        <v>12</v>
      </c>
      <c r="B235" s="7" t="s">
        <v>13</v>
      </c>
      <c r="C235" s="7">
        <v>1987</v>
      </c>
      <c r="D235" s="13">
        <v>8469.0030000000006</v>
      </c>
      <c r="E235" s="8">
        <v>0.144401</v>
      </c>
      <c r="F235" s="14">
        <v>22.512989999999999</v>
      </c>
      <c r="G235" s="14">
        <v>17.49579</v>
      </c>
      <c r="H235" s="14">
        <v>21.20711</v>
      </c>
      <c r="I235" s="14">
        <v>19.038509999999999</v>
      </c>
      <c r="J235" s="14">
        <v>486.89782000000002</v>
      </c>
      <c r="K235" s="14">
        <v>399.85104000000001</v>
      </c>
      <c r="L235" s="14">
        <v>466.95388000000003</v>
      </c>
      <c r="M235" s="13">
        <v>3526.44</v>
      </c>
      <c r="N235" s="14" t="s">
        <v>56</v>
      </c>
      <c r="O235" s="14" t="s">
        <v>56</v>
      </c>
      <c r="P235" s="13">
        <v>202.1216</v>
      </c>
      <c r="Q235" s="13">
        <v>123.3883</v>
      </c>
      <c r="R235" s="14">
        <v>13.53018</v>
      </c>
      <c r="S235" s="8">
        <v>0.63855600000000001</v>
      </c>
      <c r="T235" s="15">
        <v>3.4743999999999997E-2</v>
      </c>
      <c r="U235" s="14">
        <v>40.07264</v>
      </c>
      <c r="V235" s="13"/>
      <c r="W235" s="13"/>
      <c r="X235" s="9">
        <v>0</v>
      </c>
      <c r="Y235" s="9">
        <v>0.255</v>
      </c>
      <c r="Z235" s="9">
        <v>0.745</v>
      </c>
      <c r="AA235" s="9">
        <v>0.58499999999999996</v>
      </c>
      <c r="AB235" s="9">
        <v>0.127</v>
      </c>
      <c r="AC235" s="9">
        <v>0.28899999999999998</v>
      </c>
      <c r="AD235" s="9"/>
      <c r="AE235" s="9"/>
      <c r="AF235" s="9">
        <v>0.40799999999999997</v>
      </c>
      <c r="AG235" s="9"/>
      <c r="AH235" s="9">
        <v>0.26900000000000002</v>
      </c>
      <c r="AI235" s="9">
        <v>0.32</v>
      </c>
      <c r="AJ235" s="9">
        <v>3.0000000000000001E-3</v>
      </c>
      <c r="AK235" s="9"/>
      <c r="AL235" s="9"/>
      <c r="AM235" s="9"/>
      <c r="AN235" s="7"/>
      <c r="AO235" s="7"/>
      <c r="AP235" s="7"/>
    </row>
    <row r="236" spans="1:42" s="10" customFormat="1" ht="10.199999999999999" x14ac:dyDescent="0.2">
      <c r="A236" s="7" t="s">
        <v>12</v>
      </c>
      <c r="B236" s="7" t="s">
        <v>13</v>
      </c>
      <c r="C236" s="7">
        <v>1988</v>
      </c>
      <c r="D236" s="13">
        <v>8470.0030000000006</v>
      </c>
      <c r="E236" s="8">
        <v>0.160745</v>
      </c>
      <c r="F236" s="14">
        <v>21.50553</v>
      </c>
      <c r="G236" s="14">
        <v>16.533180000000002</v>
      </c>
      <c r="H236" s="14">
        <v>20.386279999999999</v>
      </c>
      <c r="I236" s="14">
        <v>18.14217</v>
      </c>
      <c r="J236" s="14">
        <v>515.43484000000001</v>
      </c>
      <c r="K236" s="14">
        <v>418.33442000000002</v>
      </c>
      <c r="L236" s="14">
        <v>489.98944</v>
      </c>
      <c r="M236" s="13">
        <v>3736.9140000000002</v>
      </c>
      <c r="N236" s="14" t="s">
        <v>56</v>
      </c>
      <c r="O236" s="14" t="s">
        <v>56</v>
      </c>
      <c r="P236" s="13">
        <v>229.28219999999999</v>
      </c>
      <c r="Q236" s="13">
        <v>137.69280000000001</v>
      </c>
      <c r="R236" s="14">
        <v>13.12635</v>
      </c>
      <c r="S236" s="8">
        <v>0.62666599999999995</v>
      </c>
      <c r="T236" s="15">
        <v>3.6452999999999999E-2</v>
      </c>
      <c r="U236" s="14">
        <v>40.457459999999998</v>
      </c>
      <c r="V236" s="13"/>
      <c r="W236" s="13"/>
      <c r="X236" s="9">
        <v>0</v>
      </c>
      <c r="Y236" s="9">
        <v>0.28399999999999997</v>
      </c>
      <c r="Z236" s="9">
        <v>0.71599999999999997</v>
      </c>
      <c r="AA236" s="9">
        <v>0.51</v>
      </c>
      <c r="AB236" s="9">
        <v>0.10299999999999999</v>
      </c>
      <c r="AC236" s="9">
        <v>0.38800000000000001</v>
      </c>
      <c r="AD236" s="9"/>
      <c r="AE236" s="9"/>
      <c r="AF236" s="9">
        <v>0.161</v>
      </c>
      <c r="AG236" s="9"/>
      <c r="AH236" s="9">
        <v>0.35399999999999998</v>
      </c>
      <c r="AI236" s="9">
        <v>0.48299999999999998</v>
      </c>
      <c r="AJ236" s="9">
        <v>2E-3</v>
      </c>
      <c r="AK236" s="9"/>
      <c r="AL236" s="9"/>
      <c r="AM236" s="9"/>
      <c r="AN236" s="7"/>
      <c r="AO236" s="7"/>
      <c r="AP236" s="7"/>
    </row>
    <row r="237" spans="1:42" s="10" customFormat="1" ht="10.199999999999999" x14ac:dyDescent="0.2">
      <c r="A237" s="7" t="s">
        <v>12</v>
      </c>
      <c r="B237" s="7" t="s">
        <v>13</v>
      </c>
      <c r="C237" s="7">
        <v>1989</v>
      </c>
      <c r="D237" s="13">
        <v>8471.0030000000006</v>
      </c>
      <c r="E237" s="8">
        <v>0.15439600000000001</v>
      </c>
      <c r="F237" s="14">
        <v>21.169899999999998</v>
      </c>
      <c r="G237" s="14">
        <v>16.185759999999998</v>
      </c>
      <c r="H237" s="14">
        <v>20.00544</v>
      </c>
      <c r="I237" s="14">
        <v>17.802060000000001</v>
      </c>
      <c r="J237" s="14">
        <v>527.19848000000002</v>
      </c>
      <c r="K237" s="14">
        <v>427.56522000000001</v>
      </c>
      <c r="L237" s="14">
        <v>499.32816000000003</v>
      </c>
      <c r="M237" s="13">
        <v>3803.1559999999999</v>
      </c>
      <c r="N237" s="14" t="s">
        <v>56</v>
      </c>
      <c r="O237" s="14" t="s">
        <v>56</v>
      </c>
      <c r="P237" s="13">
        <v>235.76849999999999</v>
      </c>
      <c r="Q237" s="13">
        <v>142.83000000000001</v>
      </c>
      <c r="R237" s="14">
        <v>12.368840000000001</v>
      </c>
      <c r="S237" s="8">
        <v>0.632517</v>
      </c>
      <c r="T237" s="15">
        <v>3.7266000000000001E-2</v>
      </c>
      <c r="U237" s="14">
        <v>40.527290000000001</v>
      </c>
      <c r="V237" s="13"/>
      <c r="W237" s="13"/>
      <c r="X237" s="9"/>
      <c r="Y237" s="9">
        <v>0.28899999999999998</v>
      </c>
      <c r="Z237" s="9">
        <v>0.71099999999999997</v>
      </c>
      <c r="AA237" s="9">
        <v>0.52400000000000002</v>
      </c>
      <c r="AB237" s="9">
        <v>6.0999999999999999E-2</v>
      </c>
      <c r="AC237" s="9">
        <v>0.41499999999999998</v>
      </c>
      <c r="AD237" s="9"/>
      <c r="AE237" s="9"/>
      <c r="AF237" s="9">
        <v>0.1</v>
      </c>
      <c r="AG237" s="9"/>
      <c r="AH237" s="9">
        <v>0.38800000000000001</v>
      </c>
      <c r="AI237" s="9">
        <v>0.51100000000000001</v>
      </c>
      <c r="AJ237" s="9">
        <v>2E-3</v>
      </c>
      <c r="AK237" s="9"/>
      <c r="AL237" s="9"/>
      <c r="AM237" s="9"/>
      <c r="AN237" s="7"/>
      <c r="AO237" s="7"/>
      <c r="AP237" s="7"/>
    </row>
    <row r="238" spans="1:42" s="10" customFormat="1" ht="10.199999999999999" x14ac:dyDescent="0.2">
      <c r="A238" s="7" t="s">
        <v>12</v>
      </c>
      <c r="B238" s="7" t="s">
        <v>13</v>
      </c>
      <c r="C238" s="7">
        <v>1990</v>
      </c>
      <c r="D238" s="13">
        <v>8472.0030000000006</v>
      </c>
      <c r="E238" s="8">
        <v>0.145428</v>
      </c>
      <c r="F238" s="14">
        <v>20.749960000000002</v>
      </c>
      <c r="G238" s="14">
        <v>15.688599999999999</v>
      </c>
      <c r="H238" s="14">
        <v>19.746369999999999</v>
      </c>
      <c r="I238" s="14">
        <v>17.411529999999999</v>
      </c>
      <c r="J238" s="14">
        <v>541.70586000000003</v>
      </c>
      <c r="K238" s="14">
        <v>433.78942999999998</v>
      </c>
      <c r="L238" s="14">
        <v>510.53577000000001</v>
      </c>
      <c r="M238" s="13">
        <v>3928.038</v>
      </c>
      <c r="N238" s="14" t="s">
        <v>56</v>
      </c>
      <c r="O238" s="14" t="s">
        <v>56</v>
      </c>
      <c r="P238" s="13">
        <v>246.53030000000001</v>
      </c>
      <c r="Q238" s="13">
        <v>151.57980000000001</v>
      </c>
      <c r="R238" s="14">
        <v>11.3368</v>
      </c>
      <c r="S238" s="8">
        <v>0.64693900000000004</v>
      </c>
      <c r="T238" s="15">
        <v>3.8448999999999997E-2</v>
      </c>
      <c r="U238" s="14">
        <v>41.087589999999999</v>
      </c>
      <c r="V238" s="13"/>
      <c r="W238" s="13"/>
      <c r="X238" s="9"/>
      <c r="Y238" s="9">
        <v>0.27900000000000003</v>
      </c>
      <c r="Z238" s="9">
        <v>0.72099999999999997</v>
      </c>
      <c r="AA238" s="9">
        <v>0.45800000000000002</v>
      </c>
      <c r="AB238" s="9">
        <v>4.2999999999999997E-2</v>
      </c>
      <c r="AC238" s="9">
        <v>0.498</v>
      </c>
      <c r="AD238" s="9"/>
      <c r="AE238" s="9"/>
      <c r="AF238" s="9">
        <v>0.06</v>
      </c>
      <c r="AG238" s="9"/>
      <c r="AH238" s="9">
        <v>0.52400000000000002</v>
      </c>
      <c r="AI238" s="9">
        <v>0.41399999999999998</v>
      </c>
      <c r="AJ238" s="9">
        <v>2E-3</v>
      </c>
      <c r="AK238" s="9"/>
      <c r="AL238" s="9"/>
      <c r="AM238" s="9"/>
      <c r="AN238" s="7"/>
      <c r="AO238" s="7"/>
      <c r="AP238" s="7"/>
    </row>
    <row r="239" spans="1:42" s="10" customFormat="1" ht="10.199999999999999" x14ac:dyDescent="0.2">
      <c r="A239" s="7" t="s">
        <v>12</v>
      </c>
      <c r="B239" s="7" t="s">
        <v>13</v>
      </c>
      <c r="C239" s="7">
        <v>1991</v>
      </c>
      <c r="D239" s="13">
        <v>8473.0030000000006</v>
      </c>
      <c r="E239" s="8">
        <v>0.15273700000000001</v>
      </c>
      <c r="F239" s="14">
        <v>21.74541</v>
      </c>
      <c r="G239" s="14">
        <v>16.304790000000001</v>
      </c>
      <c r="H239" s="14">
        <v>20.696929999999998</v>
      </c>
      <c r="I239" s="14">
        <v>18.186879999999999</v>
      </c>
      <c r="J239" s="14">
        <v>523.44147999999996</v>
      </c>
      <c r="K239" s="14">
        <v>415.37878000000001</v>
      </c>
      <c r="L239" s="14">
        <v>488.75720000000001</v>
      </c>
      <c r="M239" s="13">
        <v>3779.3449999999998</v>
      </c>
      <c r="N239" s="14" t="s">
        <v>56</v>
      </c>
      <c r="O239" s="14" t="s">
        <v>56</v>
      </c>
      <c r="P239" s="13">
        <v>231.91210000000001</v>
      </c>
      <c r="Q239" s="13">
        <v>146.0197</v>
      </c>
      <c r="R239" s="14">
        <v>11.42137</v>
      </c>
      <c r="S239" s="8">
        <v>0.65824300000000002</v>
      </c>
      <c r="T239" s="15">
        <v>3.8462999999999997E-2</v>
      </c>
      <c r="U239" s="14">
        <v>41.372430000000001</v>
      </c>
      <c r="V239" s="13"/>
      <c r="W239" s="13"/>
      <c r="X239" s="9"/>
      <c r="Y239" s="9">
        <v>0.248</v>
      </c>
      <c r="Z239" s="9">
        <v>0.752</v>
      </c>
      <c r="AA239" s="9">
        <v>0.52200000000000002</v>
      </c>
      <c r="AB239" s="9">
        <v>1.4E-2</v>
      </c>
      <c r="AC239" s="9">
        <v>0.46400000000000002</v>
      </c>
      <c r="AD239" s="9"/>
      <c r="AE239" s="9"/>
      <c r="AF239" s="9">
        <v>3.2000000000000001E-2</v>
      </c>
      <c r="AG239" s="9"/>
      <c r="AH239" s="9">
        <v>0.47899999999999998</v>
      </c>
      <c r="AI239" s="9">
        <v>0.48699999999999999</v>
      </c>
      <c r="AJ239" s="9">
        <v>2E-3</v>
      </c>
      <c r="AK239" s="9"/>
      <c r="AL239" s="9"/>
      <c r="AM239" s="9"/>
      <c r="AN239" s="7"/>
      <c r="AO239" s="7"/>
      <c r="AP239" s="7"/>
    </row>
    <row r="240" spans="1:42" s="10" customFormat="1" ht="10.199999999999999" x14ac:dyDescent="0.2">
      <c r="A240" s="7" t="s">
        <v>12</v>
      </c>
      <c r="B240" s="7" t="s">
        <v>13</v>
      </c>
      <c r="C240" s="7">
        <v>1992</v>
      </c>
      <c r="D240" s="13">
        <v>8474.0030000000006</v>
      </c>
      <c r="E240" s="8">
        <v>0.15115799999999999</v>
      </c>
      <c r="F240" s="14">
        <v>20.936509999999998</v>
      </c>
      <c r="G240" s="14">
        <v>15.54243</v>
      </c>
      <c r="H240" s="14">
        <v>20.046420000000001</v>
      </c>
      <c r="I240" s="14">
        <v>17.480869999999999</v>
      </c>
      <c r="J240" s="14">
        <v>551.09442999999999</v>
      </c>
      <c r="K240" s="14">
        <v>430.24783000000002</v>
      </c>
      <c r="L240" s="14">
        <v>508.47858000000002</v>
      </c>
      <c r="M240" s="13">
        <v>3976.4490000000001</v>
      </c>
      <c r="N240" s="14" t="s">
        <v>56</v>
      </c>
      <c r="O240" s="14" t="s">
        <v>56</v>
      </c>
      <c r="P240" s="13">
        <v>244.59710000000001</v>
      </c>
      <c r="Q240" s="13">
        <v>150.69810000000001</v>
      </c>
      <c r="R240" s="14">
        <v>11.24708</v>
      </c>
      <c r="S240" s="8">
        <v>0.64354199999999995</v>
      </c>
      <c r="T240" s="15">
        <v>3.7877000000000001E-2</v>
      </c>
      <c r="U240" s="14">
        <v>41.849769999999999</v>
      </c>
      <c r="V240" s="13"/>
      <c r="W240" s="13"/>
      <c r="X240" s="9"/>
      <c r="Y240" s="9">
        <v>0.26300000000000001</v>
      </c>
      <c r="Z240" s="9">
        <v>0.73699999999999999</v>
      </c>
      <c r="AA240" s="9">
        <v>0.47099999999999997</v>
      </c>
      <c r="AB240" s="9">
        <v>8.9999999999999993E-3</v>
      </c>
      <c r="AC240" s="9">
        <v>0.52100000000000002</v>
      </c>
      <c r="AD240" s="9"/>
      <c r="AE240" s="9"/>
      <c r="AF240" s="9">
        <v>3.2000000000000001E-2</v>
      </c>
      <c r="AG240" s="9"/>
      <c r="AH240" s="9">
        <v>0.57999999999999996</v>
      </c>
      <c r="AI240" s="9">
        <v>0.38600000000000001</v>
      </c>
      <c r="AJ240" s="9">
        <v>1E-3</v>
      </c>
      <c r="AK240" s="9"/>
      <c r="AL240" s="9"/>
      <c r="AM240" s="9"/>
      <c r="AN240" s="7"/>
      <c r="AO240" s="7"/>
      <c r="AP240" s="7"/>
    </row>
    <row r="241" spans="1:42" s="10" customFormat="1" ht="10.199999999999999" x14ac:dyDescent="0.2">
      <c r="A241" s="7" t="s">
        <v>12</v>
      </c>
      <c r="B241" s="7" t="s">
        <v>13</v>
      </c>
      <c r="C241" s="7">
        <v>1993</v>
      </c>
      <c r="D241" s="13">
        <v>8475.0030000000006</v>
      </c>
      <c r="E241" s="8">
        <v>0.151559</v>
      </c>
      <c r="F241" s="14">
        <v>21.129390000000001</v>
      </c>
      <c r="G241" s="14">
        <v>15.59249</v>
      </c>
      <c r="H241" s="14">
        <v>20.166679999999999</v>
      </c>
      <c r="I241" s="14">
        <v>17.58531</v>
      </c>
      <c r="J241" s="14">
        <v>550.77485000000001</v>
      </c>
      <c r="K241" s="14">
        <v>428.64717000000002</v>
      </c>
      <c r="L241" s="14">
        <v>505.36495000000002</v>
      </c>
      <c r="M241" s="13">
        <v>3995.8989999999999</v>
      </c>
      <c r="N241" s="14" t="s">
        <v>56</v>
      </c>
      <c r="O241" s="14" t="s">
        <v>56</v>
      </c>
      <c r="P241" s="13">
        <v>243.86009999999999</v>
      </c>
      <c r="Q241" s="13">
        <v>156.0455</v>
      </c>
      <c r="R241" s="14">
        <v>10.350110000000001</v>
      </c>
      <c r="S241" s="8">
        <v>0.66580600000000001</v>
      </c>
      <c r="T241" s="15">
        <v>3.8972E-2</v>
      </c>
      <c r="U241" s="14">
        <v>42.386740000000003</v>
      </c>
      <c r="V241" s="13"/>
      <c r="W241" s="13"/>
      <c r="X241" s="9">
        <v>0</v>
      </c>
      <c r="Y241" s="9">
        <v>0.27600000000000002</v>
      </c>
      <c r="Z241" s="9">
        <v>0.72399999999999998</v>
      </c>
      <c r="AA241" s="9">
        <v>0.439</v>
      </c>
      <c r="AB241" s="9">
        <v>8.0000000000000002E-3</v>
      </c>
      <c r="AC241" s="9">
        <v>0.55300000000000005</v>
      </c>
      <c r="AD241" s="9"/>
      <c r="AE241" s="9"/>
      <c r="AF241" s="9">
        <v>2.1000000000000001E-2</v>
      </c>
      <c r="AG241" s="9"/>
      <c r="AH241" s="9">
        <v>0.61199999999999999</v>
      </c>
      <c r="AI241" s="9">
        <v>0.36699999999999999</v>
      </c>
      <c r="AJ241" s="9"/>
      <c r="AK241" s="9"/>
      <c r="AL241" s="9"/>
      <c r="AM241" s="9"/>
      <c r="AN241" s="7"/>
      <c r="AO241" s="7"/>
      <c r="AP241" s="7"/>
    </row>
    <row r="242" spans="1:42" s="10" customFormat="1" ht="10.199999999999999" x14ac:dyDescent="0.2">
      <c r="A242" s="7" t="s">
        <v>12</v>
      </c>
      <c r="B242" s="7" t="s">
        <v>13</v>
      </c>
      <c r="C242" s="7">
        <v>1994</v>
      </c>
      <c r="D242" s="13">
        <v>8476.0030000000006</v>
      </c>
      <c r="E242" s="8">
        <v>0.18896199999999999</v>
      </c>
      <c r="F242" s="14">
        <v>21.03248</v>
      </c>
      <c r="G242" s="14">
        <v>15.47527</v>
      </c>
      <c r="H242" s="14">
        <v>19.912680000000002</v>
      </c>
      <c r="I242" s="14">
        <v>17.440930000000002</v>
      </c>
      <c r="J242" s="14">
        <v>554.19200999999998</v>
      </c>
      <c r="K242" s="14">
        <v>433.66744</v>
      </c>
      <c r="L242" s="14">
        <v>509.54845999999998</v>
      </c>
      <c r="M242" s="13">
        <v>4056.4569999999999</v>
      </c>
      <c r="N242" s="14" t="s">
        <v>56</v>
      </c>
      <c r="O242" s="14" t="s">
        <v>56</v>
      </c>
      <c r="P242" s="13">
        <v>247.53360000000001</v>
      </c>
      <c r="Q242" s="13">
        <v>163.31809999999999</v>
      </c>
      <c r="R242" s="14">
        <v>10.15197</v>
      </c>
      <c r="S242" s="8">
        <v>0.68742400000000004</v>
      </c>
      <c r="T242" s="15">
        <v>4.0113000000000003E-2</v>
      </c>
      <c r="U242" s="14">
        <v>42.953220000000002</v>
      </c>
      <c r="V242" s="13"/>
      <c r="W242" s="13"/>
      <c r="X242" s="9"/>
      <c r="Y242" s="9">
        <v>0.29299999999999998</v>
      </c>
      <c r="Z242" s="9">
        <v>0.70699999999999996</v>
      </c>
      <c r="AA242" s="9">
        <v>0.4</v>
      </c>
      <c r="AB242" s="9">
        <v>0.01</v>
      </c>
      <c r="AC242" s="9">
        <v>0.59</v>
      </c>
      <c r="AD242" s="9"/>
      <c r="AE242" s="9"/>
      <c r="AF242" s="9">
        <v>8.0000000000000002E-3</v>
      </c>
      <c r="AG242" s="9"/>
      <c r="AH242" s="9">
        <v>0.69499999999999995</v>
      </c>
      <c r="AI242" s="9">
        <v>0.29699999999999999</v>
      </c>
      <c r="AJ242" s="9"/>
      <c r="AK242" s="9">
        <v>2.1999999999999999E-2</v>
      </c>
      <c r="AL242" s="9"/>
      <c r="AM242" s="9"/>
      <c r="AN242" s="7"/>
      <c r="AO242" s="7"/>
      <c r="AP242" s="7"/>
    </row>
    <row r="243" spans="1:42" s="10" customFormat="1" ht="10.199999999999999" x14ac:dyDescent="0.2">
      <c r="A243" s="7" t="s">
        <v>12</v>
      </c>
      <c r="B243" s="7" t="s">
        <v>13</v>
      </c>
      <c r="C243" s="7">
        <v>1995</v>
      </c>
      <c r="D243" s="13">
        <v>8477.0030000000006</v>
      </c>
      <c r="E243" s="8">
        <v>0.149951</v>
      </c>
      <c r="F243" s="14">
        <v>20.410679999999999</v>
      </c>
      <c r="G243" s="14">
        <v>14.915459999999999</v>
      </c>
      <c r="H243" s="14">
        <v>19.333400000000001</v>
      </c>
      <c r="I243" s="14">
        <v>16.890319999999999</v>
      </c>
      <c r="J243" s="14">
        <v>572.18169</v>
      </c>
      <c r="K243" s="14">
        <v>444.33262000000002</v>
      </c>
      <c r="L243" s="14">
        <v>526.15949999999998</v>
      </c>
      <c r="M243" s="13">
        <v>4182.348</v>
      </c>
      <c r="N243" s="14" t="s">
        <v>56</v>
      </c>
      <c r="O243" s="14" t="s">
        <v>56</v>
      </c>
      <c r="P243" s="13">
        <v>256.54680000000002</v>
      </c>
      <c r="Q243" s="13">
        <v>167.17939999999999</v>
      </c>
      <c r="R243" s="14">
        <v>10.33531</v>
      </c>
      <c r="S243" s="8">
        <v>0.68726299999999996</v>
      </c>
      <c r="T243" s="15">
        <v>3.9913999999999998E-2</v>
      </c>
      <c r="U243" s="14">
        <v>43.116210000000002</v>
      </c>
      <c r="V243" s="13"/>
      <c r="W243" s="13"/>
      <c r="X243" s="9"/>
      <c r="Y243" s="9">
        <v>0.33</v>
      </c>
      <c r="Z243" s="9">
        <v>0.67</v>
      </c>
      <c r="AA243" s="9">
        <v>0.39600000000000002</v>
      </c>
      <c r="AB243" s="9">
        <v>8.9999999999999993E-3</v>
      </c>
      <c r="AC243" s="9">
        <v>0.59499999999999997</v>
      </c>
      <c r="AD243" s="9"/>
      <c r="AE243" s="9"/>
      <c r="AF243" s="9"/>
      <c r="AG243" s="9"/>
      <c r="AH243" s="9">
        <v>0.69499999999999995</v>
      </c>
      <c r="AI243" s="9">
        <v>0.30499999999999999</v>
      </c>
      <c r="AJ243" s="9"/>
      <c r="AK243" s="9">
        <v>5.5E-2</v>
      </c>
      <c r="AL243" s="9"/>
      <c r="AM243" s="9"/>
      <c r="AN243" s="7"/>
      <c r="AO243" s="7"/>
      <c r="AP243" s="7"/>
    </row>
    <row r="244" spans="1:42" s="10" customFormat="1" ht="10.199999999999999" x14ac:dyDescent="0.2">
      <c r="A244" s="7" t="s">
        <v>12</v>
      </c>
      <c r="B244" s="7" t="s">
        <v>13</v>
      </c>
      <c r="C244" s="7">
        <v>1996</v>
      </c>
      <c r="D244" s="13">
        <v>8478.0030000000006</v>
      </c>
      <c r="E244" s="8">
        <v>0.148759</v>
      </c>
      <c r="F244" s="14">
        <v>20.783570000000001</v>
      </c>
      <c r="G244" s="14">
        <v>15.070399999999999</v>
      </c>
      <c r="H244" s="14">
        <v>19.676130000000001</v>
      </c>
      <c r="I244" s="14">
        <v>17.147960000000001</v>
      </c>
      <c r="J244" s="14">
        <v>567.77811999999994</v>
      </c>
      <c r="K244" s="14">
        <v>437.21109999999999</v>
      </c>
      <c r="L244" s="14">
        <v>518.39705000000004</v>
      </c>
      <c r="M244" s="13">
        <v>4189.857</v>
      </c>
      <c r="N244" s="14" t="s">
        <v>56</v>
      </c>
      <c r="O244" s="14" t="s">
        <v>56</v>
      </c>
      <c r="P244" s="13">
        <v>251.42019999999999</v>
      </c>
      <c r="Q244" s="13">
        <v>178.22569999999999</v>
      </c>
      <c r="R244" s="14">
        <v>10.505850000000001</v>
      </c>
      <c r="S244" s="8">
        <v>0.73693399999999998</v>
      </c>
      <c r="T244" s="15">
        <v>4.2195000000000003E-2</v>
      </c>
      <c r="U244" s="14">
        <v>43.935299999999998</v>
      </c>
      <c r="V244" s="13"/>
      <c r="W244" s="13"/>
      <c r="X244" s="9"/>
      <c r="Y244" s="9">
        <v>0.29299999999999998</v>
      </c>
      <c r="Z244" s="9">
        <v>0.70699999999999996</v>
      </c>
      <c r="AA244" s="9">
        <v>0.34599999999999997</v>
      </c>
      <c r="AB244" s="9">
        <v>1.4E-2</v>
      </c>
      <c r="AC244" s="9">
        <v>0.64</v>
      </c>
      <c r="AD244" s="9"/>
      <c r="AE244" s="9">
        <v>0</v>
      </c>
      <c r="AF244" s="9"/>
      <c r="AG244" s="9"/>
      <c r="AH244" s="9">
        <v>0.998</v>
      </c>
      <c r="AI244" s="9"/>
      <c r="AJ244" s="9">
        <v>2E-3</v>
      </c>
      <c r="AK244" s="9">
        <v>0.13300000000000001</v>
      </c>
      <c r="AL244" s="9"/>
      <c r="AM244" s="9"/>
      <c r="AN244" s="7"/>
      <c r="AO244" s="7"/>
      <c r="AP244" s="7"/>
    </row>
    <row r="245" spans="1:42" s="10" customFormat="1" ht="10.199999999999999" x14ac:dyDescent="0.2">
      <c r="A245" s="7" t="s">
        <v>12</v>
      </c>
      <c r="B245" s="7" t="s">
        <v>13</v>
      </c>
      <c r="C245" s="7">
        <v>1997</v>
      </c>
      <c r="D245" s="13">
        <v>8479.0030000000006</v>
      </c>
      <c r="E245" s="8">
        <v>0.166543</v>
      </c>
      <c r="F245" s="14">
        <v>20.447520000000001</v>
      </c>
      <c r="G245" s="14">
        <v>14.711180000000001</v>
      </c>
      <c r="H245" s="14">
        <v>19.388490000000001</v>
      </c>
      <c r="I245" s="14">
        <v>16.837289999999999</v>
      </c>
      <c r="J245" s="14">
        <v>586.11206000000004</v>
      </c>
      <c r="K245" s="14">
        <v>447.82659999999998</v>
      </c>
      <c r="L245" s="14">
        <v>527.86626999999999</v>
      </c>
      <c r="M245" s="13">
        <v>4414.6149999999998</v>
      </c>
      <c r="N245" s="14" t="s">
        <v>56</v>
      </c>
      <c r="O245" s="14" t="s">
        <v>56</v>
      </c>
      <c r="P245" s="13">
        <v>264</v>
      </c>
      <c r="Q245" s="13">
        <v>195.57579999999999</v>
      </c>
      <c r="R245" s="14">
        <v>10.170909999999999</v>
      </c>
      <c r="S245" s="8">
        <v>0.755687</v>
      </c>
      <c r="T245" s="15">
        <v>4.3936000000000003E-2</v>
      </c>
      <c r="U245" s="14">
        <v>45.329230000000003</v>
      </c>
      <c r="V245" s="13"/>
      <c r="W245" s="13"/>
      <c r="X245" s="9"/>
      <c r="Y245" s="9">
        <v>0.34699999999999998</v>
      </c>
      <c r="Z245" s="9">
        <v>0.65300000000000002</v>
      </c>
      <c r="AA245" s="9">
        <v>0.253</v>
      </c>
      <c r="AB245" s="9"/>
      <c r="AC245" s="9">
        <v>0.747</v>
      </c>
      <c r="AD245" s="9"/>
      <c r="AE245" s="9"/>
      <c r="AF245" s="9"/>
      <c r="AG245" s="9"/>
      <c r="AH245" s="9">
        <v>0.999</v>
      </c>
      <c r="AI245" s="9"/>
      <c r="AJ245" s="9">
        <v>1E-3</v>
      </c>
      <c r="AK245" s="9">
        <v>6.7000000000000004E-2</v>
      </c>
      <c r="AL245" s="9"/>
      <c r="AM245" s="9"/>
      <c r="AN245" s="7"/>
      <c r="AO245" s="7"/>
      <c r="AP245" s="7"/>
    </row>
    <row r="246" spans="1:42" s="10" customFormat="1" ht="10.199999999999999" x14ac:dyDescent="0.2">
      <c r="A246" s="7" t="s">
        <v>12</v>
      </c>
      <c r="B246" s="7" t="s">
        <v>13</v>
      </c>
      <c r="C246" s="7">
        <v>1998</v>
      </c>
      <c r="D246" s="13">
        <v>8480.0030000000006</v>
      </c>
      <c r="E246" s="8">
        <v>0.16703499999999999</v>
      </c>
      <c r="F246" s="14">
        <v>20.70421</v>
      </c>
      <c r="G246" s="14">
        <v>14.798909999999999</v>
      </c>
      <c r="H246" s="14">
        <v>19.579730000000001</v>
      </c>
      <c r="I246" s="14">
        <v>16.995660000000001</v>
      </c>
      <c r="J246" s="14">
        <v>580.79425000000003</v>
      </c>
      <c r="K246" s="14">
        <v>442.65204</v>
      </c>
      <c r="L246" s="14">
        <v>522.93624</v>
      </c>
      <c r="M246" s="13">
        <v>4282.2790000000005</v>
      </c>
      <c r="N246" s="14" t="s">
        <v>56</v>
      </c>
      <c r="O246" s="14" t="s">
        <v>56</v>
      </c>
      <c r="P246" s="13">
        <v>251.93780000000001</v>
      </c>
      <c r="Q246" s="13">
        <v>189.7748</v>
      </c>
      <c r="R246" s="14">
        <v>10.525600000000001</v>
      </c>
      <c r="S246" s="8">
        <v>0.77319499999999997</v>
      </c>
      <c r="T246" s="15">
        <v>4.3945999999999999E-2</v>
      </c>
      <c r="U246" s="14">
        <v>44.556010000000001</v>
      </c>
      <c r="V246" s="13"/>
      <c r="W246" s="13"/>
      <c r="X246" s="9"/>
      <c r="Y246" s="9">
        <v>0.34799999999999998</v>
      </c>
      <c r="Z246" s="9">
        <v>0.65200000000000002</v>
      </c>
      <c r="AA246" s="9">
        <v>0.27300000000000002</v>
      </c>
      <c r="AB246" s="9">
        <v>1.4999999999999999E-2</v>
      </c>
      <c r="AC246" s="9">
        <v>0.71099999999999997</v>
      </c>
      <c r="AD246" s="9"/>
      <c r="AE246" s="9"/>
      <c r="AF246" s="9"/>
      <c r="AG246" s="9"/>
      <c r="AH246" s="9">
        <v>1</v>
      </c>
      <c r="AI246" s="9"/>
      <c r="AJ246" s="9">
        <v>0</v>
      </c>
      <c r="AK246" s="9">
        <v>0.112</v>
      </c>
      <c r="AL246" s="9"/>
      <c r="AM246" s="9"/>
      <c r="AN246" s="7"/>
      <c r="AO246" s="7"/>
      <c r="AP246" s="7"/>
    </row>
    <row r="247" spans="1:42" s="10" customFormat="1" ht="10.199999999999999" x14ac:dyDescent="0.2">
      <c r="A247" s="7" t="s">
        <v>12</v>
      </c>
      <c r="B247" s="7" t="s">
        <v>13</v>
      </c>
      <c r="C247" s="7">
        <v>1999</v>
      </c>
      <c r="D247" s="13">
        <v>8481.0030000000006</v>
      </c>
      <c r="E247" s="8">
        <v>0.167236</v>
      </c>
      <c r="F247" s="14">
        <v>19.906410000000001</v>
      </c>
      <c r="G247" s="14">
        <v>14.22532</v>
      </c>
      <c r="H247" s="14">
        <v>18.626010000000001</v>
      </c>
      <c r="I247" s="14">
        <v>16.285070000000001</v>
      </c>
      <c r="J247" s="14">
        <v>610.22062000000005</v>
      </c>
      <c r="K247" s="14">
        <v>467.69778000000002</v>
      </c>
      <c r="L247" s="14">
        <v>545.71648000000005</v>
      </c>
      <c r="M247" s="13">
        <v>4486.4639999999999</v>
      </c>
      <c r="N247" s="14" t="s">
        <v>56</v>
      </c>
      <c r="O247" s="14" t="s">
        <v>56</v>
      </c>
      <c r="P247" s="13">
        <v>267.4117</v>
      </c>
      <c r="Q247" s="13">
        <v>204.74770000000001</v>
      </c>
      <c r="R247" s="14">
        <v>10.31268</v>
      </c>
      <c r="S247" s="8">
        <v>0.77621700000000005</v>
      </c>
      <c r="T247" s="15">
        <v>4.5280000000000001E-2</v>
      </c>
      <c r="U247" s="14">
        <v>44.66075</v>
      </c>
      <c r="V247" s="13"/>
      <c r="W247" s="13"/>
      <c r="X247" s="9"/>
      <c r="Y247" s="9">
        <v>0.45300000000000001</v>
      </c>
      <c r="Z247" s="9">
        <v>0.54700000000000004</v>
      </c>
      <c r="AA247" s="9">
        <v>0.17499999999999999</v>
      </c>
      <c r="AB247" s="9">
        <v>8.9999999999999993E-3</v>
      </c>
      <c r="AC247" s="9">
        <v>0.81499999999999995</v>
      </c>
      <c r="AD247" s="9"/>
      <c r="AE247" s="9"/>
      <c r="AF247" s="9"/>
      <c r="AG247" s="9"/>
      <c r="AH247" s="9">
        <v>1</v>
      </c>
      <c r="AI247" s="9"/>
      <c r="AJ247" s="9">
        <v>0</v>
      </c>
      <c r="AK247" s="9">
        <v>7.6999999999999999E-2</v>
      </c>
      <c r="AL247" s="9"/>
      <c r="AM247" s="9"/>
      <c r="AN247" s="7"/>
      <c r="AO247" s="7"/>
      <c r="AP247" s="7"/>
    </row>
    <row r="248" spans="1:42" s="10" customFormat="1" ht="10.199999999999999" x14ac:dyDescent="0.2">
      <c r="A248" s="7" t="s">
        <v>12</v>
      </c>
      <c r="B248" s="7" t="s">
        <v>13</v>
      </c>
      <c r="C248" s="7">
        <v>2000</v>
      </c>
      <c r="D248" s="13">
        <v>8482.0030000000006</v>
      </c>
      <c r="E248" s="8">
        <v>0.157633</v>
      </c>
      <c r="F248" s="14">
        <v>20.465319999999998</v>
      </c>
      <c r="G248" s="14">
        <v>14.59966</v>
      </c>
      <c r="H248" s="14">
        <v>18.905950000000001</v>
      </c>
      <c r="I248" s="14">
        <v>16.653040000000001</v>
      </c>
      <c r="J248" s="14">
        <v>598.23509999999999</v>
      </c>
      <c r="K248" s="14">
        <v>462.63317000000001</v>
      </c>
      <c r="L248" s="14">
        <v>533.65646000000004</v>
      </c>
      <c r="M248" s="13">
        <v>4340.0050000000001</v>
      </c>
      <c r="N248" s="14" t="s">
        <v>56</v>
      </c>
      <c r="O248" s="14" t="s">
        <v>56</v>
      </c>
      <c r="P248" s="13">
        <v>255.17189999999999</v>
      </c>
      <c r="Q248" s="13">
        <v>202.75040000000001</v>
      </c>
      <c r="R248" s="14">
        <v>9.8162599999999998</v>
      </c>
      <c r="S248" s="8">
        <v>0.80314799999999997</v>
      </c>
      <c r="T248" s="15">
        <v>4.6165999999999999E-2</v>
      </c>
      <c r="U248" s="14">
        <v>44.445329999999998</v>
      </c>
      <c r="V248" s="13"/>
      <c r="W248" s="13"/>
      <c r="X248" s="9"/>
      <c r="Y248" s="9">
        <v>0.38400000000000001</v>
      </c>
      <c r="Z248" s="9">
        <v>0.61599999999999999</v>
      </c>
      <c r="AA248" s="9">
        <v>0.16700000000000001</v>
      </c>
      <c r="AB248" s="9">
        <v>8.0000000000000002E-3</v>
      </c>
      <c r="AC248" s="9">
        <v>0.82499999999999996</v>
      </c>
      <c r="AD248" s="9"/>
      <c r="AE248" s="9"/>
      <c r="AF248" s="9"/>
      <c r="AG248" s="9"/>
      <c r="AH248" s="9">
        <v>1</v>
      </c>
      <c r="AI248" s="9"/>
      <c r="AJ248" s="9"/>
      <c r="AK248" s="9">
        <v>0.127</v>
      </c>
      <c r="AL248" s="9"/>
      <c r="AM248" s="9"/>
      <c r="AN248" s="7"/>
      <c r="AO248" s="7"/>
      <c r="AP248" s="7"/>
    </row>
    <row r="249" spans="1:42" s="10" customFormat="1" ht="10.199999999999999" x14ac:dyDescent="0.2">
      <c r="A249" s="7" t="s">
        <v>12</v>
      </c>
      <c r="B249" s="7" t="s">
        <v>13</v>
      </c>
      <c r="C249" s="7">
        <v>2001</v>
      </c>
      <c r="D249" s="13">
        <v>8483.0030000000006</v>
      </c>
      <c r="E249" s="8">
        <v>0.16139999999999999</v>
      </c>
      <c r="F249" s="14">
        <v>19.631679999999999</v>
      </c>
      <c r="G249" s="14">
        <v>13.91933</v>
      </c>
      <c r="H249" s="14">
        <v>18.148859999999999</v>
      </c>
      <c r="I249" s="14">
        <v>15.9533</v>
      </c>
      <c r="J249" s="14">
        <v>626.43586000000005</v>
      </c>
      <c r="K249" s="14">
        <v>482.91564</v>
      </c>
      <c r="L249" s="14">
        <v>557.06332999999995</v>
      </c>
      <c r="M249" s="13">
        <v>4551.4719999999998</v>
      </c>
      <c r="N249" s="14" t="s">
        <v>56</v>
      </c>
      <c r="O249" s="14" t="s">
        <v>56</v>
      </c>
      <c r="P249" s="13">
        <v>268.80340000000001</v>
      </c>
      <c r="Q249" s="13">
        <v>215.77549999999999</v>
      </c>
      <c r="R249" s="14">
        <v>9.4472199999999997</v>
      </c>
      <c r="S249" s="8">
        <v>0.81157400000000002</v>
      </c>
      <c r="T249" s="15">
        <v>4.7039999999999998E-2</v>
      </c>
      <c r="U249" s="14">
        <v>44.740789999999997</v>
      </c>
      <c r="V249" s="13"/>
      <c r="W249" s="13"/>
      <c r="X249" s="9"/>
      <c r="Y249" s="9">
        <v>0.38700000000000001</v>
      </c>
      <c r="Z249" s="9">
        <v>0.61299999999999999</v>
      </c>
      <c r="AA249" s="9">
        <v>0.12</v>
      </c>
      <c r="AB249" s="9">
        <v>8.0000000000000002E-3</v>
      </c>
      <c r="AC249" s="9">
        <v>0.871</v>
      </c>
      <c r="AD249" s="9"/>
      <c r="AE249" s="9"/>
      <c r="AF249" s="9"/>
      <c r="AG249" s="9"/>
      <c r="AH249" s="9">
        <v>1</v>
      </c>
      <c r="AI249" s="9"/>
      <c r="AJ249" s="9"/>
      <c r="AK249" s="9">
        <v>0.128</v>
      </c>
      <c r="AL249" s="9"/>
      <c r="AM249" s="9"/>
      <c r="AN249" s="7"/>
      <c r="AO249" s="7"/>
      <c r="AP249" s="7"/>
    </row>
    <row r="250" spans="1:42" s="10" customFormat="1" ht="10.199999999999999" x14ac:dyDescent="0.2">
      <c r="A250" s="7" t="s">
        <v>12</v>
      </c>
      <c r="B250" s="7" t="s">
        <v>13</v>
      </c>
      <c r="C250" s="7">
        <v>2002</v>
      </c>
      <c r="D250" s="13">
        <v>8484.0030000000006</v>
      </c>
      <c r="E250" s="8">
        <v>0.147705</v>
      </c>
      <c r="F250" s="14">
        <v>19.461030000000001</v>
      </c>
      <c r="G250" s="14">
        <v>13.767300000000001</v>
      </c>
      <c r="H250" s="14">
        <v>17.832039999999999</v>
      </c>
      <c r="I250" s="14">
        <v>15.752660000000001</v>
      </c>
      <c r="J250" s="14">
        <v>635.54917</v>
      </c>
      <c r="K250" s="14">
        <v>492.66118</v>
      </c>
      <c r="L250" s="14">
        <v>564.15881999999999</v>
      </c>
      <c r="M250" s="13">
        <v>4689.8389999999999</v>
      </c>
      <c r="N250" s="14" t="s">
        <v>56</v>
      </c>
      <c r="O250" s="14" t="s">
        <v>56</v>
      </c>
      <c r="P250" s="13">
        <v>271.27030000000002</v>
      </c>
      <c r="Q250" s="13">
        <v>226.25200000000001</v>
      </c>
      <c r="R250" s="14">
        <v>9.4478299999999997</v>
      </c>
      <c r="S250" s="8">
        <v>0.83822300000000005</v>
      </c>
      <c r="T250" s="15">
        <v>4.7994000000000002E-2</v>
      </c>
      <c r="U250" s="14">
        <v>45.617609999999999</v>
      </c>
      <c r="V250" s="13"/>
      <c r="W250" s="13"/>
      <c r="X250" s="9"/>
      <c r="Y250" s="9">
        <v>0.42399999999999999</v>
      </c>
      <c r="Z250" s="9">
        <v>0.57599999999999996</v>
      </c>
      <c r="AA250" s="9">
        <v>9.5000000000000001E-2</v>
      </c>
      <c r="AB250" s="9">
        <v>8.9999999999999993E-3</v>
      </c>
      <c r="AC250" s="9">
        <v>0.89600000000000002</v>
      </c>
      <c r="AD250" s="9"/>
      <c r="AE250" s="9"/>
      <c r="AF250" s="9"/>
      <c r="AG250" s="9"/>
      <c r="AH250" s="9">
        <v>1</v>
      </c>
      <c r="AI250" s="9"/>
      <c r="AJ250" s="9"/>
      <c r="AK250" s="9">
        <v>0.17799999999999999</v>
      </c>
      <c r="AL250" s="9"/>
      <c r="AM250" s="9"/>
      <c r="AN250" s="7"/>
      <c r="AO250" s="7"/>
      <c r="AP250" s="7"/>
    </row>
    <row r="251" spans="1:42" s="10" customFormat="1" ht="10.199999999999999" x14ac:dyDescent="0.2">
      <c r="A251" s="7" t="s">
        <v>12</v>
      </c>
      <c r="B251" s="7" t="s">
        <v>13</v>
      </c>
      <c r="C251" s="7">
        <v>2003</v>
      </c>
      <c r="D251" s="13">
        <v>8485.0030000000006</v>
      </c>
      <c r="E251" s="8">
        <v>0.15683800000000001</v>
      </c>
      <c r="F251" s="14">
        <v>19.941960000000002</v>
      </c>
      <c r="G251" s="14">
        <v>14.020189999999999</v>
      </c>
      <c r="H251" s="14">
        <v>18.18506</v>
      </c>
      <c r="I251" s="14">
        <v>16.077179999999998</v>
      </c>
      <c r="J251" s="14">
        <v>623.48563000000001</v>
      </c>
      <c r="K251" s="14">
        <v>481.01522999999997</v>
      </c>
      <c r="L251" s="14">
        <v>552.77106000000003</v>
      </c>
      <c r="M251" s="13">
        <v>4641.51</v>
      </c>
      <c r="N251" s="14" t="s">
        <v>56</v>
      </c>
      <c r="O251" s="14" t="s">
        <v>56</v>
      </c>
      <c r="P251" s="13">
        <v>264.28300000000002</v>
      </c>
      <c r="Q251" s="13">
        <v>222.84139999999999</v>
      </c>
      <c r="R251" s="14">
        <v>9.4599200000000003</v>
      </c>
      <c r="S251" s="8">
        <v>0.84741</v>
      </c>
      <c r="T251" s="15">
        <v>4.7530999999999997E-2</v>
      </c>
      <c r="U251" s="14">
        <v>46.270209999999999</v>
      </c>
      <c r="V251" s="13"/>
      <c r="W251" s="13"/>
      <c r="X251" s="9"/>
      <c r="Y251" s="9">
        <v>0.39500000000000002</v>
      </c>
      <c r="Z251" s="9">
        <v>0.60499999999999998</v>
      </c>
      <c r="AA251" s="9">
        <v>0.10299999999999999</v>
      </c>
      <c r="AB251" s="9">
        <v>8.9999999999999993E-3</v>
      </c>
      <c r="AC251" s="9">
        <v>0.88800000000000001</v>
      </c>
      <c r="AD251" s="9"/>
      <c r="AE251" s="9"/>
      <c r="AF251" s="9"/>
      <c r="AG251" s="9"/>
      <c r="AH251" s="9">
        <v>1</v>
      </c>
      <c r="AI251" s="9"/>
      <c r="AJ251" s="9"/>
      <c r="AK251" s="9">
        <v>0.14499999999999999</v>
      </c>
      <c r="AL251" s="9"/>
      <c r="AM251" s="9"/>
      <c r="AN251" s="7"/>
      <c r="AO251" s="7"/>
      <c r="AP251" s="7"/>
    </row>
    <row r="252" spans="1:42" s="10" customFormat="1" ht="10.199999999999999" x14ac:dyDescent="0.2">
      <c r="A252" s="7" t="s">
        <v>12</v>
      </c>
      <c r="B252" s="7" t="s">
        <v>13</v>
      </c>
      <c r="C252" s="7">
        <v>2004</v>
      </c>
      <c r="D252" s="13">
        <v>8486.0030000000006</v>
      </c>
      <c r="E252" s="8">
        <v>0.15949099999999999</v>
      </c>
      <c r="F252" s="14">
        <v>19.559349999999998</v>
      </c>
      <c r="G252" s="14">
        <v>13.66672</v>
      </c>
      <c r="H252" s="14">
        <v>17.820820000000001</v>
      </c>
      <c r="I252" s="14">
        <v>15.736840000000001</v>
      </c>
      <c r="J252" s="14">
        <v>641.71502999999996</v>
      </c>
      <c r="K252" s="14">
        <v>492.95976999999999</v>
      </c>
      <c r="L252" s="14">
        <v>564.72564999999997</v>
      </c>
      <c r="M252" s="13">
        <v>4938.7969999999996</v>
      </c>
      <c r="N252" s="14" t="s">
        <v>56</v>
      </c>
      <c r="O252" s="14" t="s">
        <v>56</v>
      </c>
      <c r="P252" s="13">
        <v>281.49759999999998</v>
      </c>
      <c r="Q252" s="13">
        <v>248.7484</v>
      </c>
      <c r="R252" s="14">
        <v>9.1016999999999992</v>
      </c>
      <c r="S252" s="8">
        <v>0.88460300000000003</v>
      </c>
      <c r="T252" s="15">
        <v>5.0123000000000001E-2</v>
      </c>
      <c r="U252" s="14">
        <v>48.217889999999997</v>
      </c>
      <c r="V252" s="13"/>
      <c r="W252" s="13"/>
      <c r="X252" s="9"/>
      <c r="Y252" s="9">
        <v>0.46300000000000002</v>
      </c>
      <c r="Z252" s="9">
        <v>0.53700000000000003</v>
      </c>
      <c r="AA252" s="9">
        <v>7.0000000000000007E-2</v>
      </c>
      <c r="AB252" s="9">
        <v>8.9999999999999993E-3</v>
      </c>
      <c r="AC252" s="9">
        <v>0.92100000000000004</v>
      </c>
      <c r="AD252" s="9"/>
      <c r="AE252" s="9"/>
      <c r="AF252" s="9"/>
      <c r="AG252" s="9"/>
      <c r="AH252" s="9">
        <v>1</v>
      </c>
      <c r="AI252" s="9"/>
      <c r="AJ252" s="9"/>
      <c r="AK252" s="9">
        <v>0.32400000000000001</v>
      </c>
      <c r="AL252" s="9">
        <v>0.189</v>
      </c>
      <c r="AM252" s="9">
        <v>0</v>
      </c>
      <c r="AN252" s="7"/>
      <c r="AO252" s="7"/>
      <c r="AP252" s="7"/>
    </row>
    <row r="253" spans="1:42" s="10" customFormat="1" ht="10.199999999999999" x14ac:dyDescent="0.2">
      <c r="A253" s="7" t="s">
        <v>12</v>
      </c>
      <c r="B253" s="7" t="s">
        <v>13</v>
      </c>
      <c r="C253" s="7">
        <v>2005</v>
      </c>
      <c r="D253" s="13">
        <v>8487.0030000000006</v>
      </c>
      <c r="E253" s="8">
        <v>0.14474899999999999</v>
      </c>
      <c r="F253" s="14">
        <v>19.715029999999999</v>
      </c>
      <c r="G253" s="14">
        <v>13.610250000000001</v>
      </c>
      <c r="H253" s="14">
        <v>18.093720000000001</v>
      </c>
      <c r="I253" s="14">
        <v>15.848739999999999</v>
      </c>
      <c r="J253" s="14">
        <v>645.23261000000002</v>
      </c>
      <c r="K253" s="14">
        <v>485.64037999999999</v>
      </c>
      <c r="L253" s="14">
        <v>560.73844999999994</v>
      </c>
      <c r="M253" s="13">
        <v>4987.8220000000001</v>
      </c>
      <c r="N253" s="14" t="s">
        <v>56</v>
      </c>
      <c r="O253" s="14" t="s">
        <v>56</v>
      </c>
      <c r="P253" s="13">
        <v>283.97140000000002</v>
      </c>
      <c r="Q253" s="13">
        <v>259.70659999999998</v>
      </c>
      <c r="R253" s="14">
        <v>8.8009299999999993</v>
      </c>
      <c r="S253" s="8">
        <v>0.91716399999999998</v>
      </c>
      <c r="T253" s="15">
        <v>5.2013999999999998E-2</v>
      </c>
      <c r="U253" s="14">
        <v>49.118519999999997</v>
      </c>
      <c r="V253" s="13"/>
      <c r="W253" s="13"/>
      <c r="X253" s="9"/>
      <c r="Y253" s="9">
        <v>0.46700000000000003</v>
      </c>
      <c r="Z253" s="9">
        <v>0.53300000000000003</v>
      </c>
      <c r="AA253" s="9">
        <v>5.7000000000000002E-2</v>
      </c>
      <c r="AB253" s="9"/>
      <c r="AC253" s="9">
        <v>0.94299999999999995</v>
      </c>
      <c r="AD253" s="9"/>
      <c r="AE253" s="9"/>
      <c r="AF253" s="9"/>
      <c r="AG253" s="9"/>
      <c r="AH253" s="9">
        <v>1</v>
      </c>
      <c r="AI253" s="9"/>
      <c r="AJ253" s="9"/>
      <c r="AK253" s="9">
        <v>0.40899999999999997</v>
      </c>
      <c r="AL253" s="9">
        <v>0.39100000000000001</v>
      </c>
      <c r="AM253" s="9">
        <v>0</v>
      </c>
      <c r="AN253" s="7"/>
      <c r="AO253" s="7"/>
      <c r="AP253" s="7"/>
    </row>
    <row r="254" spans="1:42" s="10" customFormat="1" ht="10.199999999999999" x14ac:dyDescent="0.2">
      <c r="A254" s="7" t="s">
        <v>12</v>
      </c>
      <c r="B254" s="7" t="s">
        <v>13</v>
      </c>
      <c r="C254" s="7">
        <v>2006</v>
      </c>
      <c r="D254" s="13">
        <v>8488.0030000000006</v>
      </c>
      <c r="E254" s="8">
        <v>0.14486199999999999</v>
      </c>
      <c r="F254" s="14">
        <v>20.105170000000001</v>
      </c>
      <c r="G254" s="14">
        <v>13.892939999999999</v>
      </c>
      <c r="H254" s="14">
        <v>18.380109999999998</v>
      </c>
      <c r="I254" s="14">
        <v>16.138729999999999</v>
      </c>
      <c r="J254" s="14">
        <v>632.33518000000004</v>
      </c>
      <c r="K254" s="14">
        <v>477.88427999999999</v>
      </c>
      <c r="L254" s="14">
        <v>550.66300999999999</v>
      </c>
      <c r="M254" s="13">
        <v>4967.7389999999996</v>
      </c>
      <c r="N254" s="14" t="s">
        <v>56</v>
      </c>
      <c r="O254" s="14" t="s">
        <v>56</v>
      </c>
      <c r="P254" s="13">
        <v>277.92320000000001</v>
      </c>
      <c r="Q254" s="13">
        <v>255.5367</v>
      </c>
      <c r="R254" s="14">
        <v>8.9411900000000006</v>
      </c>
      <c r="S254" s="8">
        <v>0.92512899999999998</v>
      </c>
      <c r="T254" s="15">
        <v>5.1382999999999998E-2</v>
      </c>
      <c r="U254" s="14">
        <v>49.843020000000003</v>
      </c>
      <c r="V254" s="13"/>
      <c r="W254" s="13"/>
      <c r="X254" s="9"/>
      <c r="Y254" s="9">
        <v>0.45800000000000002</v>
      </c>
      <c r="Z254" s="9">
        <v>0.54200000000000004</v>
      </c>
      <c r="AA254" s="9">
        <v>6.2E-2</v>
      </c>
      <c r="AB254" s="9"/>
      <c r="AC254" s="9">
        <v>0.93799999999999994</v>
      </c>
      <c r="AD254" s="9"/>
      <c r="AE254" s="9"/>
      <c r="AF254" s="9"/>
      <c r="AG254" s="9"/>
      <c r="AH254" s="9">
        <v>1</v>
      </c>
      <c r="AI254" s="9"/>
      <c r="AJ254" s="9"/>
      <c r="AK254" s="9">
        <v>0.49</v>
      </c>
      <c r="AL254" s="9">
        <v>0.47499999999999998</v>
      </c>
      <c r="AM254" s="9">
        <v>1E-3</v>
      </c>
      <c r="AN254" s="7"/>
      <c r="AO254" s="7"/>
      <c r="AP254" s="7"/>
    </row>
    <row r="255" spans="1:42" s="10" customFormat="1" ht="10.199999999999999" x14ac:dyDescent="0.2">
      <c r="A255" s="7" t="s">
        <v>12</v>
      </c>
      <c r="B255" s="7" t="s">
        <v>13</v>
      </c>
      <c r="C255" s="7">
        <v>2007</v>
      </c>
      <c r="D255" s="13">
        <v>8489.0030000000006</v>
      </c>
      <c r="E255" s="8">
        <v>0.13833400000000001</v>
      </c>
      <c r="F255" s="14">
        <v>20.108440000000002</v>
      </c>
      <c r="G255" s="14">
        <v>13.839980000000001</v>
      </c>
      <c r="H255" s="14">
        <v>18.519069999999999</v>
      </c>
      <c r="I255" s="14">
        <v>16.16854</v>
      </c>
      <c r="J255" s="14">
        <v>635.91313000000002</v>
      </c>
      <c r="K255" s="14">
        <v>475.90951000000001</v>
      </c>
      <c r="L255" s="14">
        <v>549.64751000000001</v>
      </c>
      <c r="M255" s="13">
        <v>5144.4970000000003</v>
      </c>
      <c r="N255" s="14" t="s">
        <v>56</v>
      </c>
      <c r="O255" s="14" t="s">
        <v>56</v>
      </c>
      <c r="P255" s="13">
        <v>286.35129999999998</v>
      </c>
      <c r="Q255" s="13">
        <v>268.64330000000001</v>
      </c>
      <c r="R255" s="14">
        <v>8.9271700000000003</v>
      </c>
      <c r="S255" s="8">
        <v>0.93826600000000004</v>
      </c>
      <c r="T255" s="15">
        <v>5.1943000000000003E-2</v>
      </c>
      <c r="U255" s="14">
        <v>51.643419999999999</v>
      </c>
      <c r="V255" s="13"/>
      <c r="W255" s="13"/>
      <c r="X255" s="9"/>
      <c r="Y255" s="9">
        <v>0.45400000000000001</v>
      </c>
      <c r="Z255" s="9">
        <v>0.54600000000000004</v>
      </c>
      <c r="AA255" s="9">
        <v>4.3999999999999997E-2</v>
      </c>
      <c r="AB255" s="9"/>
      <c r="AC255" s="9">
        <v>0.95599999999999996</v>
      </c>
      <c r="AD255" s="9"/>
      <c r="AE255" s="9"/>
      <c r="AF255" s="9"/>
      <c r="AG255" s="9"/>
      <c r="AH255" s="9">
        <v>1</v>
      </c>
      <c r="AI255" s="9"/>
      <c r="AJ255" s="9"/>
      <c r="AK255" s="9">
        <v>0.4</v>
      </c>
      <c r="AL255" s="9">
        <v>0.4</v>
      </c>
      <c r="AM255" s="9">
        <v>0</v>
      </c>
      <c r="AN255" s="7"/>
      <c r="AO255" s="7"/>
      <c r="AP255" s="7"/>
    </row>
    <row r="256" spans="1:42" s="10" customFormat="1" ht="10.199999999999999" x14ac:dyDescent="0.2">
      <c r="A256" s="7" t="s">
        <v>12</v>
      </c>
      <c r="B256" s="7" t="s">
        <v>13</v>
      </c>
      <c r="C256" s="7">
        <v>2008</v>
      </c>
      <c r="D256" s="13">
        <v>8490.0030000000006</v>
      </c>
      <c r="E256" s="8">
        <v>0.12907099999999999</v>
      </c>
      <c r="F256" s="14">
        <v>20.49023</v>
      </c>
      <c r="G256" s="14">
        <v>14.068630000000001</v>
      </c>
      <c r="H256" s="14">
        <v>18.916910000000001</v>
      </c>
      <c r="I256" s="14">
        <v>16.475490000000001</v>
      </c>
      <c r="J256" s="14">
        <v>623.17541000000006</v>
      </c>
      <c r="K256" s="14">
        <v>464.73665999999997</v>
      </c>
      <c r="L256" s="14">
        <v>539.40725999999995</v>
      </c>
      <c r="M256" s="13">
        <v>5161.2039999999997</v>
      </c>
      <c r="N256" s="14">
        <v>63</v>
      </c>
      <c r="O256" s="14" t="s">
        <v>56</v>
      </c>
      <c r="P256" s="13">
        <v>286.4273</v>
      </c>
      <c r="Q256" s="13">
        <v>276.32279999999997</v>
      </c>
      <c r="R256" s="14">
        <v>8.9016599999999997</v>
      </c>
      <c r="S256" s="8">
        <v>0.96181899999999998</v>
      </c>
      <c r="T256" s="15">
        <v>5.3099E-2</v>
      </c>
      <c r="U256" s="14">
        <v>52.957009999999997</v>
      </c>
      <c r="V256" s="13"/>
      <c r="W256" s="13"/>
      <c r="X256" s="9"/>
      <c r="Y256" s="9">
        <v>0.47499999999999998</v>
      </c>
      <c r="Z256" s="9">
        <v>0.52500000000000002</v>
      </c>
      <c r="AA256" s="9">
        <v>0.04</v>
      </c>
      <c r="AB256" s="9"/>
      <c r="AC256" s="9">
        <v>0.96</v>
      </c>
      <c r="AD256" s="9"/>
      <c r="AE256" s="9"/>
      <c r="AF256" s="9"/>
      <c r="AG256" s="9"/>
      <c r="AH256" s="9">
        <v>1</v>
      </c>
      <c r="AI256" s="9"/>
      <c r="AJ256" s="9"/>
      <c r="AK256" s="9">
        <v>0.41299999999999998</v>
      </c>
      <c r="AL256" s="9">
        <v>0.378</v>
      </c>
      <c r="AM256" s="9"/>
      <c r="AN256" s="7"/>
      <c r="AO256" s="7"/>
      <c r="AP256" s="7"/>
    </row>
    <row r="257" spans="1:42" s="10" customFormat="1" ht="10.199999999999999" x14ac:dyDescent="0.2">
      <c r="A257" s="7" t="s">
        <v>12</v>
      </c>
      <c r="B257" s="7" t="s">
        <v>13</v>
      </c>
      <c r="C257" s="7">
        <v>2009</v>
      </c>
      <c r="D257" s="13">
        <v>8491.0030000000006</v>
      </c>
      <c r="E257" s="8">
        <v>0.106215</v>
      </c>
      <c r="F257" s="14">
        <v>21.02215</v>
      </c>
      <c r="G257" s="14">
        <v>14.39181</v>
      </c>
      <c r="H257" s="14">
        <v>19.457979999999999</v>
      </c>
      <c r="I257" s="14">
        <v>16.89988</v>
      </c>
      <c r="J257" s="14">
        <v>610.35306000000003</v>
      </c>
      <c r="K257" s="14">
        <v>453.01731999999998</v>
      </c>
      <c r="L257" s="14">
        <v>525.86158999999998</v>
      </c>
      <c r="M257" s="13">
        <v>5175.9390000000003</v>
      </c>
      <c r="N257" s="14">
        <v>62.6</v>
      </c>
      <c r="O257" s="14" t="s">
        <v>56</v>
      </c>
      <c r="P257" s="13">
        <v>286.82709999999997</v>
      </c>
      <c r="Q257" s="13">
        <v>277.89929999999998</v>
      </c>
      <c r="R257" s="14">
        <v>8.5022300000000008</v>
      </c>
      <c r="S257" s="8">
        <v>0.97074700000000003</v>
      </c>
      <c r="T257" s="15">
        <v>5.3371000000000002E-2</v>
      </c>
      <c r="U257" s="14">
        <v>54.27373</v>
      </c>
      <c r="V257" s="13"/>
      <c r="W257" s="13"/>
      <c r="X257" s="9"/>
      <c r="Y257" s="9">
        <v>0.50600000000000001</v>
      </c>
      <c r="Z257" s="9">
        <v>0.49399999999999999</v>
      </c>
      <c r="AA257" s="9">
        <v>4.1000000000000002E-2</v>
      </c>
      <c r="AB257" s="9"/>
      <c r="AC257" s="9">
        <v>0.95699999999999996</v>
      </c>
      <c r="AD257" s="9">
        <v>2E-3</v>
      </c>
      <c r="AE257" s="9"/>
      <c r="AF257" s="9"/>
      <c r="AG257" s="9"/>
      <c r="AH257" s="9">
        <v>1</v>
      </c>
      <c r="AI257" s="9"/>
      <c r="AJ257" s="9"/>
      <c r="AK257" s="9">
        <v>0.42399999999999999</v>
      </c>
      <c r="AL257" s="9">
        <v>0.36799999999999999</v>
      </c>
      <c r="AM257" s="9">
        <v>2E-3</v>
      </c>
      <c r="AN257" s="7"/>
      <c r="AO257" s="7"/>
      <c r="AP257" s="7"/>
    </row>
    <row r="258" spans="1:42" s="10" customFormat="1" ht="10.199999999999999" x14ac:dyDescent="0.2">
      <c r="A258" s="7" t="s">
        <v>12</v>
      </c>
      <c r="B258" s="7" t="s">
        <v>13</v>
      </c>
      <c r="C258" s="7">
        <v>2010</v>
      </c>
      <c r="D258" s="13">
        <v>8492.0030000000006</v>
      </c>
      <c r="E258" s="8">
        <v>0.114812</v>
      </c>
      <c r="F258" s="14">
        <v>20.9482</v>
      </c>
      <c r="G258" s="14">
        <v>14.324920000000001</v>
      </c>
      <c r="H258" s="14">
        <v>19.439029999999999</v>
      </c>
      <c r="I258" s="14">
        <v>16.85202</v>
      </c>
      <c r="J258" s="14">
        <v>614.73699999999997</v>
      </c>
      <c r="K258" s="14">
        <v>453.62930999999998</v>
      </c>
      <c r="L258" s="14">
        <v>527.35528999999997</v>
      </c>
      <c r="M258" s="13">
        <v>5308.759</v>
      </c>
      <c r="N258" s="14">
        <v>63.5</v>
      </c>
      <c r="O258" s="14" t="s">
        <v>56</v>
      </c>
      <c r="P258" s="13">
        <v>292.69819999999999</v>
      </c>
      <c r="Q258" s="13">
        <v>288.92469999999997</v>
      </c>
      <c r="R258" s="14">
        <v>8.4157899999999994</v>
      </c>
      <c r="S258" s="8">
        <v>0.98709499999999994</v>
      </c>
      <c r="T258" s="15">
        <v>5.4157999999999998E-2</v>
      </c>
      <c r="U258" s="14">
        <v>55.517409999999998</v>
      </c>
      <c r="V258" s="13"/>
      <c r="W258" s="13"/>
      <c r="X258" s="9"/>
      <c r="Y258" s="9">
        <v>0.56999999999999995</v>
      </c>
      <c r="Z258" s="9">
        <v>0.43</v>
      </c>
      <c r="AA258" s="9">
        <v>2.4E-2</v>
      </c>
      <c r="AB258" s="9"/>
      <c r="AC258" s="9">
        <v>0.97499999999999998</v>
      </c>
      <c r="AD258" s="9">
        <v>1E-3</v>
      </c>
      <c r="AE258" s="9"/>
      <c r="AF258" s="9"/>
      <c r="AG258" s="9"/>
      <c r="AH258" s="9">
        <v>1</v>
      </c>
      <c r="AI258" s="9"/>
      <c r="AJ258" s="9"/>
      <c r="AK258" s="9">
        <v>0.59899999999999998</v>
      </c>
      <c r="AL258" s="9">
        <v>0.622</v>
      </c>
      <c r="AM258" s="9">
        <v>1E-3</v>
      </c>
      <c r="AN258" s="7"/>
      <c r="AO258" s="7"/>
      <c r="AP258" s="7"/>
    </row>
    <row r="259" spans="1:42" s="10" customFormat="1" ht="10.199999999999999" x14ac:dyDescent="0.2">
      <c r="A259" s="7" t="s">
        <v>12</v>
      </c>
      <c r="B259" s="7" t="s">
        <v>13</v>
      </c>
      <c r="C259" s="7">
        <v>2011</v>
      </c>
      <c r="D259" s="13">
        <v>8493.0030000000006</v>
      </c>
      <c r="E259" s="8">
        <v>0.12305099999999999</v>
      </c>
      <c r="F259" s="14">
        <v>21.362649999999999</v>
      </c>
      <c r="G259" s="14">
        <v>14.632110000000001</v>
      </c>
      <c r="H259" s="14">
        <v>19.91075</v>
      </c>
      <c r="I259" s="14">
        <v>17.23687</v>
      </c>
      <c r="J259" s="14">
        <v>601.52247</v>
      </c>
      <c r="K259" s="14">
        <v>442.70909</v>
      </c>
      <c r="L259" s="14">
        <v>515.58096</v>
      </c>
      <c r="M259" s="13">
        <v>5267.7860000000001</v>
      </c>
      <c r="N259" s="14">
        <v>63.9</v>
      </c>
      <c r="O259" s="14" t="s">
        <v>56</v>
      </c>
      <c r="P259" s="13">
        <v>282.22919999999999</v>
      </c>
      <c r="Q259" s="13">
        <v>303.83300000000003</v>
      </c>
      <c r="R259" s="14">
        <v>8.1543200000000002</v>
      </c>
      <c r="S259" s="8">
        <v>1.0861479999999999</v>
      </c>
      <c r="T259" s="15">
        <v>5.7127999999999998E-2</v>
      </c>
      <c r="U259" s="14">
        <v>56.314300000000003</v>
      </c>
      <c r="V259" s="13"/>
      <c r="W259" s="13"/>
      <c r="X259" s="9"/>
      <c r="Y259" s="9">
        <v>0.60299999999999998</v>
      </c>
      <c r="Z259" s="9">
        <v>0.39700000000000002</v>
      </c>
      <c r="AA259" s="9">
        <v>2.1000000000000001E-2</v>
      </c>
      <c r="AB259" s="9"/>
      <c r="AC259" s="9">
        <v>0.97799999999999998</v>
      </c>
      <c r="AD259" s="9">
        <v>1E-3</v>
      </c>
      <c r="AE259" s="9"/>
      <c r="AF259" s="9"/>
      <c r="AG259" s="9">
        <v>7.5999999999999998E-2</v>
      </c>
      <c r="AH259" s="9">
        <v>0.92400000000000004</v>
      </c>
      <c r="AI259" s="9"/>
      <c r="AJ259" s="9"/>
      <c r="AK259" s="9">
        <v>0.501</v>
      </c>
      <c r="AL259" s="9">
        <v>0.86099999999999999</v>
      </c>
      <c r="AM259" s="9">
        <v>1E-3</v>
      </c>
      <c r="AN259" s="7"/>
      <c r="AO259" s="7"/>
      <c r="AP259" s="7"/>
    </row>
    <row r="260" spans="1:42" s="10" customFormat="1" ht="10.199999999999999" x14ac:dyDescent="0.2">
      <c r="A260" s="7" t="s">
        <v>12</v>
      </c>
      <c r="B260" s="7" t="s">
        <v>13</v>
      </c>
      <c r="C260" s="7">
        <v>2012</v>
      </c>
      <c r="D260" s="13">
        <v>8494.0030000000006</v>
      </c>
      <c r="E260" s="8">
        <v>0.100867</v>
      </c>
      <c r="F260" s="14">
        <v>21.324069999999999</v>
      </c>
      <c r="G260" s="14">
        <v>14.58427</v>
      </c>
      <c r="H260" s="14">
        <v>19.90889</v>
      </c>
      <c r="I260" s="14">
        <v>17.20749</v>
      </c>
      <c r="J260" s="14">
        <v>604.04246999999998</v>
      </c>
      <c r="K260" s="14">
        <v>443.41897</v>
      </c>
      <c r="L260" s="14">
        <v>516.46123</v>
      </c>
      <c r="M260" s="13">
        <v>5334.6779999999999</v>
      </c>
      <c r="N260" s="14">
        <v>64.3</v>
      </c>
      <c r="O260" s="14" t="s">
        <v>56</v>
      </c>
      <c r="P260" s="13">
        <v>286.2183</v>
      </c>
      <c r="Q260" s="13">
        <v>316.89170000000001</v>
      </c>
      <c r="R260" s="14">
        <v>7.9301500000000003</v>
      </c>
      <c r="S260" s="8">
        <v>1.1220330000000001</v>
      </c>
      <c r="T260" s="15">
        <v>5.9043999999999999E-2</v>
      </c>
      <c r="U260" s="14">
        <v>56.931440000000002</v>
      </c>
      <c r="V260" s="13"/>
      <c r="W260" s="13"/>
      <c r="X260" s="9"/>
      <c r="Y260" s="9">
        <v>0.624</v>
      </c>
      <c r="Z260" s="9">
        <v>0.376</v>
      </c>
      <c r="AA260" s="9">
        <v>1.4999999999999999E-2</v>
      </c>
      <c r="AB260" s="9"/>
      <c r="AC260" s="9">
        <v>0.98499999999999999</v>
      </c>
      <c r="AD260" s="9">
        <v>1E-3</v>
      </c>
      <c r="AE260" s="9"/>
      <c r="AF260" s="9"/>
      <c r="AG260" s="9">
        <v>0.10299999999999999</v>
      </c>
      <c r="AH260" s="9">
        <v>0.89700000000000002</v>
      </c>
      <c r="AI260" s="9"/>
      <c r="AJ260" s="9"/>
      <c r="AK260" s="9">
        <v>0.55700000000000005</v>
      </c>
      <c r="AL260" s="9">
        <v>0.94599999999999995</v>
      </c>
      <c r="AM260" s="9">
        <v>1E-3</v>
      </c>
      <c r="AN260" s="7"/>
      <c r="AO260" s="7"/>
      <c r="AP260" s="7"/>
    </row>
    <row r="261" spans="1:42" s="10" customFormat="1" ht="10.199999999999999" x14ac:dyDescent="0.2">
      <c r="A261" s="7" t="s">
        <v>12</v>
      </c>
      <c r="B261" s="7" t="s">
        <v>13</v>
      </c>
      <c r="C261" s="7">
        <v>2013</v>
      </c>
      <c r="D261" s="13">
        <v>8495.0030000000006</v>
      </c>
      <c r="E261" s="8">
        <v>0.103765</v>
      </c>
      <c r="F261" s="14">
        <v>21.675619999999999</v>
      </c>
      <c r="G261" s="14">
        <v>14.794180000000001</v>
      </c>
      <c r="H261" s="14">
        <v>20.239599999999999</v>
      </c>
      <c r="I261" s="14">
        <v>17.473929999999999</v>
      </c>
      <c r="J261" s="14">
        <v>595.89395000000002</v>
      </c>
      <c r="K261" s="14">
        <v>436.46328999999997</v>
      </c>
      <c r="L261" s="14">
        <v>508.58611999999999</v>
      </c>
      <c r="M261" s="13">
        <v>5428.9979999999996</v>
      </c>
      <c r="N261" s="14">
        <v>65.3</v>
      </c>
      <c r="O261" s="14" t="s">
        <v>56</v>
      </c>
      <c r="P261" s="13">
        <v>281.74029999999999</v>
      </c>
      <c r="Q261" s="13">
        <v>328.0566</v>
      </c>
      <c r="R261" s="14">
        <v>7.7965099999999996</v>
      </c>
      <c r="S261" s="8">
        <v>1.185557</v>
      </c>
      <c r="T261" s="15">
        <v>5.9995E-2</v>
      </c>
      <c r="U261" s="14">
        <v>58.923490000000001</v>
      </c>
      <c r="V261" s="13"/>
      <c r="W261" s="13"/>
      <c r="X261" s="9"/>
      <c r="Y261" s="9">
        <v>0.63200000000000001</v>
      </c>
      <c r="Z261" s="9">
        <v>0.36799999999999999</v>
      </c>
      <c r="AA261" s="9">
        <v>1.2E-2</v>
      </c>
      <c r="AB261" s="9"/>
      <c r="AC261" s="9">
        <v>0.98799999999999999</v>
      </c>
      <c r="AD261" s="9">
        <v>0</v>
      </c>
      <c r="AE261" s="9"/>
      <c r="AF261" s="9"/>
      <c r="AG261" s="9">
        <v>0.153</v>
      </c>
      <c r="AH261" s="9">
        <v>0.84699999999999998</v>
      </c>
      <c r="AI261" s="9"/>
      <c r="AJ261" s="9"/>
      <c r="AK261" s="9">
        <v>0.61799999999999999</v>
      </c>
      <c r="AL261" s="9">
        <v>0.96499999999999997</v>
      </c>
      <c r="AM261" s="9">
        <v>0</v>
      </c>
      <c r="AN261" s="7"/>
      <c r="AO261" s="7"/>
      <c r="AP261" s="7"/>
    </row>
    <row r="262" spans="1:42" s="10" customFormat="1" ht="10.199999999999999" x14ac:dyDescent="0.2">
      <c r="A262" s="7" t="s">
        <v>12</v>
      </c>
      <c r="B262" s="7" t="s">
        <v>13</v>
      </c>
      <c r="C262" s="7">
        <v>2014</v>
      </c>
      <c r="D262" s="13">
        <v>8496.0030000000006</v>
      </c>
      <c r="E262" s="8">
        <v>0.124349</v>
      </c>
      <c r="F262" s="14">
        <v>22.420169999999999</v>
      </c>
      <c r="G262" s="14">
        <v>15.280950000000001</v>
      </c>
      <c r="H262" s="14">
        <v>20.879249999999999</v>
      </c>
      <c r="I262" s="14">
        <v>18.037700000000001</v>
      </c>
      <c r="J262" s="14">
        <v>576.74311</v>
      </c>
      <c r="K262" s="14">
        <v>422.3295</v>
      </c>
      <c r="L262" s="14">
        <v>492.69031999999999</v>
      </c>
      <c r="M262" s="13">
        <v>5484.8239999999996</v>
      </c>
      <c r="N262" s="14">
        <v>66.2</v>
      </c>
      <c r="O262" s="14" t="s">
        <v>56</v>
      </c>
      <c r="P262" s="13">
        <v>292.5992</v>
      </c>
      <c r="Q262" s="13">
        <v>333.8904</v>
      </c>
      <c r="R262" s="14">
        <v>7.6358600000000001</v>
      </c>
      <c r="S262" s="8">
        <v>1.158415</v>
      </c>
      <c r="T262" s="15">
        <v>6.0606E-2</v>
      </c>
      <c r="U262" s="14">
        <v>61.681950000000001</v>
      </c>
      <c r="V262" s="13"/>
      <c r="W262" s="13"/>
      <c r="X262" s="9"/>
      <c r="Y262" s="9">
        <v>0.64900000000000002</v>
      </c>
      <c r="Z262" s="9">
        <v>0.35099999999999998</v>
      </c>
      <c r="AA262" s="9">
        <v>7.0000000000000001E-3</v>
      </c>
      <c r="AB262" s="9"/>
      <c r="AC262" s="9">
        <v>0.99299999999999999</v>
      </c>
      <c r="AD262" s="9"/>
      <c r="AE262" s="9"/>
      <c r="AF262" s="9"/>
      <c r="AG262" s="9">
        <v>0.45</v>
      </c>
      <c r="AH262" s="9">
        <v>0.55000000000000004</v>
      </c>
      <c r="AI262" s="9"/>
      <c r="AJ262" s="9"/>
      <c r="AK262" s="9">
        <v>0.48799999999999999</v>
      </c>
      <c r="AL262" s="9">
        <v>0.99299999999999999</v>
      </c>
      <c r="AM262" s="9"/>
      <c r="AN262" s="7"/>
      <c r="AO262" s="7"/>
      <c r="AP262" s="7"/>
    </row>
    <row r="263" spans="1:42" s="10" customFormat="1" ht="10.199999999999999" x14ac:dyDescent="0.2">
      <c r="A263" s="7" t="s">
        <v>12</v>
      </c>
      <c r="B263" s="7" t="s">
        <v>13</v>
      </c>
      <c r="C263" s="7">
        <v>2015</v>
      </c>
      <c r="D263" s="13">
        <v>8497.0030000000006</v>
      </c>
      <c r="E263" s="8">
        <v>0.106699</v>
      </c>
      <c r="F263" s="14">
        <v>23.46604</v>
      </c>
      <c r="G263" s="14">
        <v>15.974399999999999</v>
      </c>
      <c r="H263" s="14">
        <v>21.715060000000001</v>
      </c>
      <c r="I263" s="14">
        <v>18.808610000000002</v>
      </c>
      <c r="J263" s="14">
        <v>553.23991000000001</v>
      </c>
      <c r="K263" s="14">
        <v>407.40460000000002</v>
      </c>
      <c r="L263" s="14">
        <v>473.52256999999997</v>
      </c>
      <c r="M263" s="13">
        <v>5164.6559999999999</v>
      </c>
      <c r="N263" s="14">
        <v>65.3</v>
      </c>
      <c r="O263" s="14" t="s">
        <v>56</v>
      </c>
      <c r="P263" s="13">
        <v>277.33580000000001</v>
      </c>
      <c r="Q263" s="13">
        <v>324.16800000000001</v>
      </c>
      <c r="R263" s="14">
        <v>7.5658399999999997</v>
      </c>
      <c r="S263" s="8">
        <v>1.2070639999999999</v>
      </c>
      <c r="T263" s="15">
        <v>6.2617000000000006E-2</v>
      </c>
      <c r="U263" s="14">
        <v>60.855759999999997</v>
      </c>
      <c r="V263" s="13"/>
      <c r="W263" s="13"/>
      <c r="X263" s="9"/>
      <c r="Y263" s="9">
        <v>0.66900000000000004</v>
      </c>
      <c r="Z263" s="9">
        <v>0.33100000000000002</v>
      </c>
      <c r="AA263" s="9">
        <v>8.9999999999999993E-3</v>
      </c>
      <c r="AB263" s="9"/>
      <c r="AC263" s="9">
        <v>0.99099999999999999</v>
      </c>
      <c r="AD263" s="9"/>
      <c r="AE263" s="9"/>
      <c r="AF263" s="9"/>
      <c r="AG263" s="9">
        <v>0.55100000000000005</v>
      </c>
      <c r="AH263" s="9">
        <v>0.43099999999999999</v>
      </c>
      <c r="AI263" s="9"/>
      <c r="AJ263" s="9">
        <v>1.7999999999999999E-2</v>
      </c>
      <c r="AK263" s="9">
        <v>0.53500000000000003</v>
      </c>
      <c r="AL263" s="9">
        <v>0.90400000000000003</v>
      </c>
      <c r="AM263" s="9"/>
      <c r="AN263" s="7"/>
      <c r="AO263" s="7"/>
      <c r="AP263" s="7"/>
    </row>
    <row r="264" spans="1:42" s="10" customFormat="1" ht="10.199999999999999" x14ac:dyDescent="0.2">
      <c r="A264" s="7" t="s">
        <v>12</v>
      </c>
      <c r="B264" s="7" t="s">
        <v>13</v>
      </c>
      <c r="C264" s="7">
        <v>2016</v>
      </c>
      <c r="D264" s="13">
        <v>8498.0030000000006</v>
      </c>
      <c r="E264" s="8">
        <v>0.117216</v>
      </c>
      <c r="F264" s="14">
        <v>23.642869999999998</v>
      </c>
      <c r="G264" s="14">
        <v>16.10266</v>
      </c>
      <c r="H264" s="14">
        <v>21.80246</v>
      </c>
      <c r="I264" s="14">
        <v>18.922370000000001</v>
      </c>
      <c r="J264" s="14">
        <v>547.92345999999998</v>
      </c>
      <c r="K264" s="14">
        <v>405.38481999999999</v>
      </c>
      <c r="L264" s="14">
        <v>470.91563000000002</v>
      </c>
      <c r="M264" s="13">
        <v>5150.4080000000004</v>
      </c>
      <c r="N264" s="14">
        <v>64.5</v>
      </c>
      <c r="O264" s="14" t="s">
        <v>56</v>
      </c>
      <c r="P264" s="13">
        <v>266.06709999999998</v>
      </c>
      <c r="Q264" s="13">
        <v>324.21749999999997</v>
      </c>
      <c r="R264" s="14">
        <v>7.5009800000000002</v>
      </c>
      <c r="S264" s="8">
        <v>1.2663709999999999</v>
      </c>
      <c r="T264" s="15">
        <v>6.2978000000000006E-2</v>
      </c>
      <c r="U264" s="14">
        <v>61.110460000000003</v>
      </c>
      <c r="V264" s="13"/>
      <c r="W264" s="13"/>
      <c r="X264" s="9"/>
      <c r="Y264" s="9">
        <v>0.67100000000000004</v>
      </c>
      <c r="Z264" s="9">
        <v>0.32900000000000001</v>
      </c>
      <c r="AA264" s="9">
        <v>7.0000000000000001E-3</v>
      </c>
      <c r="AB264" s="9"/>
      <c r="AC264" s="9">
        <v>0.99299999999999999</v>
      </c>
      <c r="AD264" s="9"/>
      <c r="AE264" s="9"/>
      <c r="AF264" s="9"/>
      <c r="AG264" s="9">
        <v>0.499</v>
      </c>
      <c r="AH264" s="9">
        <v>0.47899999999999998</v>
      </c>
      <c r="AI264" s="9"/>
      <c r="AJ264" s="9">
        <v>2.1999999999999999E-2</v>
      </c>
      <c r="AK264" s="9">
        <v>0.625</v>
      </c>
      <c r="AL264" s="9">
        <v>0.89600000000000002</v>
      </c>
      <c r="AM264" s="9">
        <v>0</v>
      </c>
      <c r="AN264" s="7"/>
      <c r="AO264" s="7"/>
      <c r="AP264" s="7"/>
    </row>
    <row r="265" spans="1:42" s="10" customFormat="1" ht="10.199999999999999" x14ac:dyDescent="0.2">
      <c r="A265" s="7" t="s">
        <v>12</v>
      </c>
      <c r="B265" s="7" t="s">
        <v>13</v>
      </c>
      <c r="C265" s="7">
        <v>2017</v>
      </c>
      <c r="D265" s="13">
        <v>8499.0030000000006</v>
      </c>
      <c r="E265" s="8">
        <v>0.12073399999999999</v>
      </c>
      <c r="F265" s="14">
        <v>23.651530000000001</v>
      </c>
      <c r="G265" s="14">
        <v>16.08738</v>
      </c>
      <c r="H265" s="14">
        <v>21.81259</v>
      </c>
      <c r="I265" s="14">
        <v>18.917629999999999</v>
      </c>
      <c r="J265" s="14">
        <v>547.78804000000002</v>
      </c>
      <c r="K265" s="14">
        <v>404.74311</v>
      </c>
      <c r="L265" s="14">
        <v>470.48611</v>
      </c>
      <c r="M265" s="13">
        <v>5217.0410000000002</v>
      </c>
      <c r="N265" s="14">
        <v>64.8</v>
      </c>
      <c r="O265" s="14" t="s">
        <v>56</v>
      </c>
      <c r="P265" s="13">
        <v>273.59699999999998</v>
      </c>
      <c r="Q265" s="13">
        <v>332.80309999999997</v>
      </c>
      <c r="R265" s="14">
        <v>7.3636600000000003</v>
      </c>
      <c r="S265" s="8">
        <v>1.257995</v>
      </c>
      <c r="T265" s="15">
        <v>6.3704999999999998E-2</v>
      </c>
      <c r="U265" s="14">
        <v>61.828389999999999</v>
      </c>
      <c r="V265" s="13"/>
      <c r="W265" s="13"/>
      <c r="X265" s="9">
        <v>5.0000000000000001E-3</v>
      </c>
      <c r="Y265" s="9">
        <v>0.69699999999999995</v>
      </c>
      <c r="Z265" s="9">
        <v>0.29799999999999999</v>
      </c>
      <c r="AA265" s="9">
        <v>8.9999999999999993E-3</v>
      </c>
      <c r="AB265" s="9"/>
      <c r="AC265" s="9">
        <v>0.99099999999999999</v>
      </c>
      <c r="AD265" s="9"/>
      <c r="AE265" s="9"/>
      <c r="AF265" s="9"/>
      <c r="AG265" s="9">
        <v>0.504</v>
      </c>
      <c r="AH265" s="9">
        <v>0.48299999999999998</v>
      </c>
      <c r="AI265" s="9"/>
      <c r="AJ265" s="9">
        <v>1.2999999999999999E-2</v>
      </c>
      <c r="AK265" s="9">
        <v>0.58799999999999997</v>
      </c>
      <c r="AL265" s="9">
        <v>0.92400000000000004</v>
      </c>
      <c r="AM265" s="9">
        <v>1E-3</v>
      </c>
      <c r="AN265" s="7"/>
      <c r="AO265" s="7"/>
      <c r="AP265" s="7"/>
    </row>
    <row r="266" spans="1:42" s="10" customFormat="1" ht="10.199999999999999" x14ac:dyDescent="0.2">
      <c r="A266" s="7" t="s">
        <v>12</v>
      </c>
      <c r="B266" s="7" t="s">
        <v>13</v>
      </c>
      <c r="C266" s="7">
        <v>2018</v>
      </c>
      <c r="D266" s="13">
        <v>8500.0030000000006</v>
      </c>
      <c r="E266" s="8">
        <v>0.132911</v>
      </c>
      <c r="F266" s="14">
        <v>24.192039999999999</v>
      </c>
      <c r="G266" s="14">
        <v>16.467210000000001</v>
      </c>
      <c r="H266" s="14">
        <v>22.158270000000002</v>
      </c>
      <c r="I266" s="14">
        <v>19.291419999999999</v>
      </c>
      <c r="J266" s="14">
        <v>536.55433000000005</v>
      </c>
      <c r="K266" s="14">
        <v>398.97829000000002</v>
      </c>
      <c r="L266" s="14">
        <v>462.25564000000003</v>
      </c>
      <c r="M266" s="13">
        <v>5183.7650000000003</v>
      </c>
      <c r="N266" s="14">
        <v>64.7</v>
      </c>
      <c r="O266" s="14" t="s">
        <v>56</v>
      </c>
      <c r="P266" s="13">
        <v>261.64699999999999</v>
      </c>
      <c r="Q266" s="13">
        <v>339.38249999999999</v>
      </c>
      <c r="R266" s="14">
        <v>7.1331100000000003</v>
      </c>
      <c r="S266" s="8">
        <v>1.361191</v>
      </c>
      <c r="T266" s="15">
        <v>6.5502000000000005E-2</v>
      </c>
      <c r="U266" s="14">
        <v>62.946129999999997</v>
      </c>
      <c r="V266" s="13"/>
      <c r="W266" s="13"/>
      <c r="X266" s="9">
        <v>3.0000000000000001E-3</v>
      </c>
      <c r="Y266" s="9">
        <v>0.67700000000000005</v>
      </c>
      <c r="Z266" s="9">
        <v>0.32</v>
      </c>
      <c r="AA266" s="9">
        <v>6.0000000000000001E-3</v>
      </c>
      <c r="AB266" s="9"/>
      <c r="AC266" s="9">
        <v>0.99399999999999999</v>
      </c>
      <c r="AD266" s="9"/>
      <c r="AE266" s="9"/>
      <c r="AF266" s="9"/>
      <c r="AG266" s="9">
        <v>0.41</v>
      </c>
      <c r="AH266" s="9">
        <v>0.56200000000000006</v>
      </c>
      <c r="AI266" s="9"/>
      <c r="AJ266" s="9">
        <v>2.9000000000000001E-2</v>
      </c>
      <c r="AK266" s="9">
        <v>0.67500000000000004</v>
      </c>
      <c r="AL266" s="9">
        <v>0.89900000000000002</v>
      </c>
      <c r="AM266" s="9">
        <v>2E-3</v>
      </c>
      <c r="AN266" s="7"/>
      <c r="AO266" s="7"/>
      <c r="AP266" s="7"/>
    </row>
    <row r="267" spans="1:42" s="10" customFormat="1" ht="10.199999999999999" x14ac:dyDescent="0.2">
      <c r="A267" s="7" t="s">
        <v>12</v>
      </c>
      <c r="B267" s="7" t="s">
        <v>10</v>
      </c>
      <c r="C267" s="7">
        <v>1975</v>
      </c>
      <c r="D267" s="13">
        <v>8501.0030000000006</v>
      </c>
      <c r="E267" s="8">
        <v>0.193354</v>
      </c>
      <c r="F267" s="14">
        <v>13.679959999999999</v>
      </c>
      <c r="G267" s="14">
        <v>10.91165</v>
      </c>
      <c r="H267" s="14">
        <v>12.659000000000001</v>
      </c>
      <c r="I267" s="14">
        <v>11.634309999999999</v>
      </c>
      <c r="J267" s="14">
        <v>776.79124000000002</v>
      </c>
      <c r="K267" s="14">
        <v>654.57899999999995</v>
      </c>
      <c r="L267" s="14">
        <v>763.86134000000004</v>
      </c>
      <c r="M267" s="13">
        <v>4072.518</v>
      </c>
      <c r="N267" s="14" t="s">
        <v>56</v>
      </c>
      <c r="O267" s="14" t="s">
        <v>56</v>
      </c>
      <c r="P267" s="13">
        <v>311.04950000000002</v>
      </c>
      <c r="Q267" s="13">
        <v>142.08260000000001</v>
      </c>
      <c r="R267" s="14" t="s">
        <v>56</v>
      </c>
      <c r="S267" s="8">
        <v>0.47641600000000001</v>
      </c>
      <c r="T267" s="15">
        <v>3.4945999999999998E-2</v>
      </c>
      <c r="U267" s="14">
        <v>28.451350000000001</v>
      </c>
      <c r="V267" s="13"/>
      <c r="W267" s="13"/>
      <c r="X267" s="9"/>
      <c r="Y267" s="9">
        <v>0.17199999999999999</v>
      </c>
      <c r="Z267" s="9">
        <v>0.82799999999999996</v>
      </c>
      <c r="AA267" s="9">
        <v>0.36899999999999999</v>
      </c>
      <c r="AB267" s="9">
        <v>0.63100000000000001</v>
      </c>
      <c r="AC267" s="9"/>
      <c r="AD267" s="9"/>
      <c r="AE267" s="9"/>
      <c r="AF267" s="9">
        <v>0.999</v>
      </c>
      <c r="AG267" s="9"/>
      <c r="AH267" s="9"/>
      <c r="AI267" s="9">
        <v>1E-3</v>
      </c>
      <c r="AJ267" s="9"/>
      <c r="AK267" s="9"/>
      <c r="AL267" s="9"/>
      <c r="AM267" s="9"/>
      <c r="AN267" s="7"/>
      <c r="AO267" s="7"/>
      <c r="AP267" s="7"/>
    </row>
    <row r="268" spans="1:42" s="10" customFormat="1" ht="10.199999999999999" x14ac:dyDescent="0.2">
      <c r="A268" s="7" t="s">
        <v>12</v>
      </c>
      <c r="B268" s="7" t="s">
        <v>10</v>
      </c>
      <c r="C268" s="7">
        <v>1976</v>
      </c>
      <c r="D268" s="13">
        <v>8502.0030000000006</v>
      </c>
      <c r="E268" s="8">
        <v>0.210836</v>
      </c>
      <c r="F268" s="14">
        <v>14.40924</v>
      </c>
      <c r="G268" s="14">
        <v>11.55419</v>
      </c>
      <c r="H268" s="14">
        <v>13.215859999999999</v>
      </c>
      <c r="I268" s="14">
        <v>12.24713</v>
      </c>
      <c r="J268" s="14">
        <v>736.26963999999998</v>
      </c>
      <c r="K268" s="14">
        <v>632.04179999999997</v>
      </c>
      <c r="L268" s="14">
        <v>725.63932</v>
      </c>
      <c r="M268" s="13">
        <v>4155.3270000000002</v>
      </c>
      <c r="N268" s="14" t="s">
        <v>56</v>
      </c>
      <c r="O268" s="14" t="s">
        <v>56</v>
      </c>
      <c r="P268" s="13">
        <v>319.6884</v>
      </c>
      <c r="Q268" s="13">
        <v>140.79249999999999</v>
      </c>
      <c r="R268" s="14" t="s">
        <v>56</v>
      </c>
      <c r="S268" s="8">
        <v>0.45759100000000003</v>
      </c>
      <c r="T268" s="15">
        <v>3.3968999999999999E-2</v>
      </c>
      <c r="U268" s="14">
        <v>30.544609999999999</v>
      </c>
      <c r="V268" s="13"/>
      <c r="W268" s="13"/>
      <c r="X268" s="9"/>
      <c r="Y268" s="9">
        <v>0.23</v>
      </c>
      <c r="Z268" s="9">
        <v>0.77</v>
      </c>
      <c r="AA268" s="9">
        <v>0.34699999999999998</v>
      </c>
      <c r="AB268" s="9">
        <v>0.65300000000000002</v>
      </c>
      <c r="AC268" s="9"/>
      <c r="AD268" s="9"/>
      <c r="AE268" s="9"/>
      <c r="AF268" s="9">
        <v>0.999</v>
      </c>
      <c r="AG268" s="9"/>
      <c r="AH268" s="9"/>
      <c r="AI268" s="9">
        <v>1E-3</v>
      </c>
      <c r="AJ268" s="9"/>
      <c r="AK268" s="9"/>
      <c r="AL268" s="9"/>
      <c r="AM268" s="9"/>
      <c r="AN268" s="7"/>
      <c r="AO268" s="7"/>
      <c r="AP268" s="7"/>
    </row>
    <row r="269" spans="1:42" s="10" customFormat="1" ht="10.199999999999999" x14ac:dyDescent="0.2">
      <c r="A269" s="7" t="s">
        <v>12</v>
      </c>
      <c r="B269" s="7" t="s">
        <v>10</v>
      </c>
      <c r="C269" s="7">
        <v>1977</v>
      </c>
      <c r="D269" s="13">
        <v>8503.0030000000006</v>
      </c>
      <c r="E269" s="8">
        <v>0.19858100000000001</v>
      </c>
      <c r="F269" s="14">
        <v>15.64156</v>
      </c>
      <c r="G269" s="14">
        <v>12.649520000000001</v>
      </c>
      <c r="H269" s="14">
        <v>14.15353</v>
      </c>
      <c r="I269" s="14">
        <v>13.28478</v>
      </c>
      <c r="J269" s="14">
        <v>669.66457000000003</v>
      </c>
      <c r="K269" s="14">
        <v>587.28447000000006</v>
      </c>
      <c r="L269" s="14">
        <v>668.96079999999995</v>
      </c>
      <c r="M269" s="13">
        <v>4136.0020000000004</v>
      </c>
      <c r="N269" s="14" t="s">
        <v>56</v>
      </c>
      <c r="O269" s="14" t="s">
        <v>56</v>
      </c>
      <c r="P269" s="13">
        <v>318.35840000000002</v>
      </c>
      <c r="Q269" s="13">
        <v>147.3296</v>
      </c>
      <c r="R269" s="14" t="s">
        <v>56</v>
      </c>
      <c r="S269" s="8">
        <v>0.48231299999999999</v>
      </c>
      <c r="T269" s="15">
        <v>3.5619999999999999E-2</v>
      </c>
      <c r="U269" s="14">
        <v>32.97889</v>
      </c>
      <c r="V269" s="13"/>
      <c r="W269" s="13"/>
      <c r="X269" s="9"/>
      <c r="Y269" s="9">
        <v>0.23799999999999999</v>
      </c>
      <c r="Z269" s="9">
        <v>0.76200000000000001</v>
      </c>
      <c r="AA269" s="9">
        <v>0.316</v>
      </c>
      <c r="AB269" s="9">
        <v>0.68400000000000005</v>
      </c>
      <c r="AC269" s="9"/>
      <c r="AD269" s="9"/>
      <c r="AE269" s="9"/>
      <c r="AF269" s="9">
        <v>0.999</v>
      </c>
      <c r="AG269" s="9"/>
      <c r="AH269" s="9"/>
      <c r="AI269" s="9">
        <v>1E-3</v>
      </c>
      <c r="AJ269" s="9"/>
      <c r="AK269" s="9"/>
      <c r="AL269" s="9"/>
      <c r="AM269" s="9"/>
      <c r="AN269" s="7"/>
      <c r="AO269" s="7"/>
      <c r="AP269" s="7"/>
    </row>
    <row r="270" spans="1:42" s="10" customFormat="1" ht="10.199999999999999" x14ac:dyDescent="0.2">
      <c r="A270" s="7" t="s">
        <v>12</v>
      </c>
      <c r="B270" s="7" t="s">
        <v>10</v>
      </c>
      <c r="C270" s="7">
        <v>1978</v>
      </c>
      <c r="D270" s="13">
        <v>8504.0030000000006</v>
      </c>
      <c r="E270" s="8">
        <v>0.22541900000000001</v>
      </c>
      <c r="F270" s="14">
        <v>15.254160000000001</v>
      </c>
      <c r="G270" s="14">
        <v>12.40906</v>
      </c>
      <c r="H270" s="14">
        <v>13.675319999999999</v>
      </c>
      <c r="I270" s="14">
        <v>12.948600000000001</v>
      </c>
      <c r="J270" s="14">
        <v>680.32631000000003</v>
      </c>
      <c r="K270" s="14">
        <v>607.05669999999998</v>
      </c>
      <c r="L270" s="14">
        <v>686.91120000000001</v>
      </c>
      <c r="M270" s="13">
        <v>4152.067</v>
      </c>
      <c r="N270" s="14" t="s">
        <v>56</v>
      </c>
      <c r="O270" s="14" t="s">
        <v>56</v>
      </c>
      <c r="P270" s="13">
        <v>314.68619999999999</v>
      </c>
      <c r="Q270" s="13">
        <v>145.7236</v>
      </c>
      <c r="R270" s="14">
        <v>13.35952</v>
      </c>
      <c r="S270" s="8">
        <v>0.48074800000000001</v>
      </c>
      <c r="T270" s="15">
        <v>3.5077999999999998E-2</v>
      </c>
      <c r="U270" s="14">
        <v>32.403739999999999</v>
      </c>
      <c r="V270" s="13"/>
      <c r="W270" s="13"/>
      <c r="X270" s="9"/>
      <c r="Y270" s="9">
        <v>0.29099999999999998</v>
      </c>
      <c r="Z270" s="9">
        <v>0.70899999999999996</v>
      </c>
      <c r="AA270" s="9">
        <v>0.32100000000000001</v>
      </c>
      <c r="AB270" s="9">
        <v>0.67900000000000005</v>
      </c>
      <c r="AC270" s="9"/>
      <c r="AD270" s="9"/>
      <c r="AE270" s="9"/>
      <c r="AF270" s="9">
        <v>0.99099999999999999</v>
      </c>
      <c r="AG270" s="9"/>
      <c r="AH270" s="9"/>
      <c r="AI270" s="9">
        <v>1E-3</v>
      </c>
      <c r="AJ270" s="9">
        <v>8.0000000000000002E-3</v>
      </c>
      <c r="AK270" s="9"/>
      <c r="AL270" s="9"/>
      <c r="AM270" s="9"/>
      <c r="AN270" s="7"/>
      <c r="AO270" s="7"/>
      <c r="AP270" s="7"/>
    </row>
    <row r="271" spans="1:42" s="10" customFormat="1" ht="10.199999999999999" x14ac:dyDescent="0.2">
      <c r="A271" s="7" t="s">
        <v>12</v>
      </c>
      <c r="B271" s="7" t="s">
        <v>10</v>
      </c>
      <c r="C271" s="7">
        <v>1979</v>
      </c>
      <c r="D271" s="13">
        <v>8505.0030000000006</v>
      </c>
      <c r="E271" s="8">
        <v>0.22129599999999999</v>
      </c>
      <c r="F271" s="14">
        <v>14.723660000000001</v>
      </c>
      <c r="G271" s="14">
        <v>12.08076</v>
      </c>
      <c r="H271" s="14">
        <v>13.103260000000001</v>
      </c>
      <c r="I271" s="14">
        <v>12.52042</v>
      </c>
      <c r="J271" s="14">
        <v>696.13732000000005</v>
      </c>
      <c r="K271" s="14">
        <v>628.05733999999995</v>
      </c>
      <c r="L271" s="14">
        <v>711.09852000000001</v>
      </c>
      <c r="M271" s="13">
        <v>4256.8630000000003</v>
      </c>
      <c r="N271" s="14" t="s">
        <v>56</v>
      </c>
      <c r="O271" s="14" t="s">
        <v>56</v>
      </c>
      <c r="P271" s="13">
        <v>298.73500000000001</v>
      </c>
      <c r="Q271" s="13">
        <v>138.22649999999999</v>
      </c>
      <c r="R271" s="14">
        <v>14.974019999999999</v>
      </c>
      <c r="S271" s="8">
        <v>0.48536499999999999</v>
      </c>
      <c r="T271" s="15">
        <v>3.2469999999999999E-2</v>
      </c>
      <c r="U271" s="14">
        <v>32.096679999999999</v>
      </c>
      <c r="V271" s="13"/>
      <c r="W271" s="13"/>
      <c r="X271" s="9"/>
      <c r="Y271" s="9">
        <v>0.18099999999999999</v>
      </c>
      <c r="Z271" s="9">
        <v>0.81899999999999995</v>
      </c>
      <c r="AA271" s="9">
        <v>0.35099999999999998</v>
      </c>
      <c r="AB271" s="9">
        <v>0.628</v>
      </c>
      <c r="AC271" s="9">
        <v>2.1000000000000001E-2</v>
      </c>
      <c r="AD271" s="9"/>
      <c r="AE271" s="9"/>
      <c r="AF271" s="9">
        <v>0.97899999999999998</v>
      </c>
      <c r="AG271" s="9"/>
      <c r="AH271" s="9"/>
      <c r="AI271" s="9">
        <v>3.0000000000000001E-3</v>
      </c>
      <c r="AJ271" s="9">
        <v>1.7999999999999999E-2</v>
      </c>
      <c r="AK271" s="9"/>
      <c r="AL271" s="9"/>
      <c r="AM271" s="9"/>
      <c r="AN271" s="7"/>
      <c r="AO271" s="7"/>
      <c r="AP271" s="7"/>
    </row>
    <row r="272" spans="1:42" s="10" customFormat="1" ht="10.199999999999999" x14ac:dyDescent="0.2">
      <c r="A272" s="7" t="s">
        <v>12</v>
      </c>
      <c r="B272" s="7" t="s">
        <v>10</v>
      </c>
      <c r="C272" s="7">
        <v>1980</v>
      </c>
      <c r="D272" s="13">
        <v>8506.0030000000006</v>
      </c>
      <c r="E272" s="8">
        <v>0.164745</v>
      </c>
      <c r="F272" s="14">
        <v>18.560140000000001</v>
      </c>
      <c r="G272" s="14">
        <v>14.831060000000001</v>
      </c>
      <c r="H272" s="14">
        <v>17.117039999999999</v>
      </c>
      <c r="I272" s="14">
        <v>15.77936</v>
      </c>
      <c r="J272" s="14">
        <v>572.07878000000005</v>
      </c>
      <c r="K272" s="14">
        <v>492.69299000000001</v>
      </c>
      <c r="L272" s="14">
        <v>565.36884999999995</v>
      </c>
      <c r="M272" s="13">
        <v>3868.6060000000002</v>
      </c>
      <c r="N272" s="14" t="s">
        <v>56</v>
      </c>
      <c r="O272" s="14" t="s">
        <v>56</v>
      </c>
      <c r="P272" s="13">
        <v>248.35769999999999</v>
      </c>
      <c r="Q272" s="13">
        <v>120.9049</v>
      </c>
      <c r="R272" s="14">
        <v>15.68989</v>
      </c>
      <c r="S272" s="8">
        <v>0.52766000000000002</v>
      </c>
      <c r="T272" s="15">
        <v>3.1254999999999998E-2</v>
      </c>
      <c r="U272" s="14">
        <v>36.29054</v>
      </c>
      <c r="V272" s="13"/>
      <c r="W272" s="13"/>
      <c r="X272" s="9">
        <v>1.4E-2</v>
      </c>
      <c r="Y272" s="9">
        <v>0.25</v>
      </c>
      <c r="Z272" s="9">
        <v>0.73599999999999999</v>
      </c>
      <c r="AA272" s="9">
        <v>0.53</v>
      </c>
      <c r="AB272" s="9">
        <v>0.224</v>
      </c>
      <c r="AC272" s="9">
        <v>0.245</v>
      </c>
      <c r="AD272" s="9"/>
      <c r="AE272" s="9"/>
      <c r="AF272" s="9">
        <v>0.94899999999999995</v>
      </c>
      <c r="AG272" s="9"/>
      <c r="AH272" s="9"/>
      <c r="AI272" s="9">
        <v>1.7000000000000001E-2</v>
      </c>
      <c r="AJ272" s="9">
        <v>3.5000000000000003E-2</v>
      </c>
      <c r="AK272" s="9"/>
      <c r="AL272" s="9"/>
      <c r="AM272" s="9"/>
      <c r="AN272" s="7"/>
      <c r="AO272" s="7"/>
      <c r="AP272" s="7"/>
    </row>
    <row r="273" spans="1:42" s="10" customFormat="1" ht="10.199999999999999" x14ac:dyDescent="0.2">
      <c r="A273" s="7" t="s">
        <v>12</v>
      </c>
      <c r="B273" s="7" t="s">
        <v>10</v>
      </c>
      <c r="C273" s="7">
        <v>1981</v>
      </c>
      <c r="D273" s="13">
        <v>8507.0030000000006</v>
      </c>
      <c r="E273" s="8">
        <v>0.17249500000000001</v>
      </c>
      <c r="F273" s="14">
        <v>20.09639</v>
      </c>
      <c r="G273" s="14">
        <v>16.005189999999999</v>
      </c>
      <c r="H273" s="14">
        <v>18.6389</v>
      </c>
      <c r="I273" s="14">
        <v>17.091999999999999</v>
      </c>
      <c r="J273" s="14">
        <v>531.37572999999998</v>
      </c>
      <c r="K273" s="14">
        <v>455.05137999999999</v>
      </c>
      <c r="L273" s="14">
        <v>522.62947999999994</v>
      </c>
      <c r="M273" s="13">
        <v>3805.596</v>
      </c>
      <c r="N273" s="14" t="s">
        <v>56</v>
      </c>
      <c r="O273" s="14" t="s">
        <v>56</v>
      </c>
      <c r="P273" s="13">
        <v>247.0042</v>
      </c>
      <c r="Q273" s="13">
        <v>118.50320000000001</v>
      </c>
      <c r="R273" s="14">
        <v>15.70293</v>
      </c>
      <c r="S273" s="8">
        <v>0.50818399999999997</v>
      </c>
      <c r="T273" s="15">
        <v>3.1077E-2</v>
      </c>
      <c r="U273" s="14">
        <v>38.807980000000001</v>
      </c>
      <c r="V273" s="13"/>
      <c r="W273" s="13"/>
      <c r="X273" s="9">
        <v>1.9E-2</v>
      </c>
      <c r="Y273" s="9">
        <v>0.20100000000000001</v>
      </c>
      <c r="Z273" s="9">
        <v>0.78</v>
      </c>
      <c r="AA273" s="9">
        <v>0.51600000000000001</v>
      </c>
      <c r="AB273" s="9">
        <v>0.17299999999999999</v>
      </c>
      <c r="AC273" s="9">
        <v>0.311</v>
      </c>
      <c r="AD273" s="9"/>
      <c r="AE273" s="9"/>
      <c r="AF273" s="9">
        <v>0.93300000000000005</v>
      </c>
      <c r="AG273" s="9"/>
      <c r="AH273" s="9"/>
      <c r="AI273" s="9">
        <v>1.0999999999999999E-2</v>
      </c>
      <c r="AJ273" s="9">
        <v>5.6000000000000001E-2</v>
      </c>
      <c r="AK273" s="9"/>
      <c r="AL273" s="9"/>
      <c r="AM273" s="9"/>
      <c r="AN273" s="7"/>
      <c r="AO273" s="7"/>
      <c r="AP273" s="7"/>
    </row>
    <row r="274" spans="1:42" s="10" customFormat="1" ht="10.199999999999999" x14ac:dyDescent="0.2">
      <c r="A274" s="7" t="s">
        <v>12</v>
      </c>
      <c r="B274" s="7" t="s">
        <v>10</v>
      </c>
      <c r="C274" s="7">
        <v>1982</v>
      </c>
      <c r="D274" s="13">
        <v>8508.0030000000006</v>
      </c>
      <c r="E274" s="8">
        <v>0.19531299999999999</v>
      </c>
      <c r="F274" s="14">
        <v>20.462800000000001</v>
      </c>
      <c r="G274" s="14">
        <v>16.27374</v>
      </c>
      <c r="H274" s="14">
        <v>19.023250000000001</v>
      </c>
      <c r="I274" s="14">
        <v>17.405819999999999</v>
      </c>
      <c r="J274" s="14">
        <v>524.58897000000002</v>
      </c>
      <c r="K274" s="14">
        <v>445.84652</v>
      </c>
      <c r="L274" s="14">
        <v>515.86923000000002</v>
      </c>
      <c r="M274" s="13">
        <v>3813.4830000000002</v>
      </c>
      <c r="N274" s="14" t="s">
        <v>56</v>
      </c>
      <c r="O274" s="14" t="s">
        <v>56</v>
      </c>
      <c r="P274" s="13">
        <v>243.87020000000001</v>
      </c>
      <c r="Q274" s="13">
        <v>120.4064</v>
      </c>
      <c r="R274" s="14">
        <v>16.617190000000001</v>
      </c>
      <c r="S274" s="8">
        <v>0.52382600000000001</v>
      </c>
      <c r="T274" s="15">
        <v>3.1711000000000003E-2</v>
      </c>
      <c r="U274" s="14">
        <v>39.710680000000004</v>
      </c>
      <c r="V274" s="13"/>
      <c r="W274" s="13"/>
      <c r="X274" s="9">
        <v>1.7000000000000001E-2</v>
      </c>
      <c r="Y274" s="9">
        <v>0.20200000000000001</v>
      </c>
      <c r="Z274" s="9">
        <v>0.78100000000000003</v>
      </c>
      <c r="AA274" s="9">
        <v>0.45900000000000002</v>
      </c>
      <c r="AB274" s="9">
        <v>0.20699999999999999</v>
      </c>
      <c r="AC274" s="9">
        <v>0.33400000000000002</v>
      </c>
      <c r="AD274" s="9"/>
      <c r="AE274" s="9"/>
      <c r="AF274" s="9">
        <v>0.89900000000000002</v>
      </c>
      <c r="AG274" s="9"/>
      <c r="AH274" s="9"/>
      <c r="AI274" s="9">
        <v>7.0000000000000001E-3</v>
      </c>
      <c r="AJ274" s="9">
        <v>9.4E-2</v>
      </c>
      <c r="AK274" s="9"/>
      <c r="AL274" s="9"/>
      <c r="AM274" s="9"/>
      <c r="AN274" s="7"/>
      <c r="AO274" s="7"/>
      <c r="AP274" s="7"/>
    </row>
    <row r="275" spans="1:42" s="10" customFormat="1" ht="10.199999999999999" x14ac:dyDescent="0.2">
      <c r="A275" s="7" t="s">
        <v>12</v>
      </c>
      <c r="B275" s="7" t="s">
        <v>10</v>
      </c>
      <c r="C275" s="7">
        <v>1983</v>
      </c>
      <c r="D275" s="13">
        <v>8509.0030000000006</v>
      </c>
      <c r="E275" s="8">
        <v>0.22003</v>
      </c>
      <c r="F275" s="14">
        <v>20.83034</v>
      </c>
      <c r="G275" s="14">
        <v>16.451499999999999</v>
      </c>
      <c r="H275" s="14">
        <v>19.589130000000001</v>
      </c>
      <c r="I275" s="14">
        <v>17.729389999999999</v>
      </c>
      <c r="J275" s="14">
        <v>515.27695000000006</v>
      </c>
      <c r="K275" s="14">
        <v>430.04725000000002</v>
      </c>
      <c r="L275" s="14">
        <v>503.94351</v>
      </c>
      <c r="M275" s="13">
        <v>3772.5059999999999</v>
      </c>
      <c r="N275" s="14" t="s">
        <v>56</v>
      </c>
      <c r="O275" s="14" t="s">
        <v>56</v>
      </c>
      <c r="P275" s="13">
        <v>231.7698</v>
      </c>
      <c r="Q275" s="13">
        <v>118.0416</v>
      </c>
      <c r="R275" s="14">
        <v>15.29152</v>
      </c>
      <c r="S275" s="8">
        <v>0.54215400000000002</v>
      </c>
      <c r="T275" s="15">
        <v>3.1312E-2</v>
      </c>
      <c r="U275" s="14">
        <v>39.943359999999998</v>
      </c>
      <c r="V275" s="13"/>
      <c r="W275" s="13"/>
      <c r="X275" s="9">
        <v>1.4E-2</v>
      </c>
      <c r="Y275" s="9">
        <v>0.26100000000000001</v>
      </c>
      <c r="Z275" s="9">
        <v>0.72499999999999998</v>
      </c>
      <c r="AA275" s="9">
        <v>0.46300000000000002</v>
      </c>
      <c r="AB275" s="9">
        <v>0.17399999999999999</v>
      </c>
      <c r="AC275" s="9">
        <v>0.36</v>
      </c>
      <c r="AD275" s="9"/>
      <c r="AE275" s="9">
        <v>3.0000000000000001E-3</v>
      </c>
      <c r="AF275" s="9">
        <v>0.94599999999999995</v>
      </c>
      <c r="AG275" s="9"/>
      <c r="AH275" s="9"/>
      <c r="AI275" s="9">
        <v>6.0000000000000001E-3</v>
      </c>
      <c r="AJ275" s="9">
        <v>4.8000000000000001E-2</v>
      </c>
      <c r="AK275" s="9"/>
      <c r="AL275" s="9"/>
      <c r="AM275" s="9"/>
      <c r="AN275" s="7"/>
      <c r="AO275" s="7"/>
      <c r="AP275" s="7"/>
    </row>
    <row r="276" spans="1:42" s="10" customFormat="1" ht="10.199999999999999" x14ac:dyDescent="0.2">
      <c r="A276" s="7" t="s">
        <v>12</v>
      </c>
      <c r="B276" s="7" t="s">
        <v>10</v>
      </c>
      <c r="C276" s="7">
        <v>1984</v>
      </c>
      <c r="D276" s="13">
        <v>8510.0030000000006</v>
      </c>
      <c r="E276" s="8">
        <v>0.234628</v>
      </c>
      <c r="F276" s="14">
        <v>20.439769999999999</v>
      </c>
      <c r="G276" s="14">
        <v>16.119900000000001</v>
      </c>
      <c r="H276" s="14">
        <v>19.267250000000001</v>
      </c>
      <c r="I276" s="14">
        <v>17.398869999999999</v>
      </c>
      <c r="J276" s="14">
        <v>525.62607000000003</v>
      </c>
      <c r="K276" s="14">
        <v>438.04034000000001</v>
      </c>
      <c r="L276" s="14">
        <v>512.09938</v>
      </c>
      <c r="M276" s="13">
        <v>3787.0129999999999</v>
      </c>
      <c r="N276" s="14" t="s">
        <v>56</v>
      </c>
      <c r="O276" s="14" t="s">
        <v>56</v>
      </c>
      <c r="P276" s="13">
        <v>225.13390000000001</v>
      </c>
      <c r="Q276" s="13">
        <v>117.79819999999999</v>
      </c>
      <c r="R276" s="14">
        <v>15.347770000000001</v>
      </c>
      <c r="S276" s="8">
        <v>0.55640199999999995</v>
      </c>
      <c r="T276" s="15">
        <v>3.1023999999999999E-2</v>
      </c>
      <c r="U276" s="14">
        <v>39.328009999999999</v>
      </c>
      <c r="V276" s="13"/>
      <c r="W276" s="13"/>
      <c r="X276" s="9">
        <v>0.05</v>
      </c>
      <c r="Y276" s="9">
        <v>0.315</v>
      </c>
      <c r="Z276" s="9">
        <v>0.63500000000000001</v>
      </c>
      <c r="AA276" s="9">
        <v>0.42499999999999999</v>
      </c>
      <c r="AB276" s="9">
        <v>0.22900000000000001</v>
      </c>
      <c r="AC276" s="9">
        <v>0.34599999999999997</v>
      </c>
      <c r="AD276" s="9"/>
      <c r="AE276" s="9">
        <v>0</v>
      </c>
      <c r="AF276" s="9">
        <v>0.95</v>
      </c>
      <c r="AG276" s="9"/>
      <c r="AH276" s="9">
        <v>0.02</v>
      </c>
      <c r="AI276" s="9">
        <v>6.0000000000000001E-3</v>
      </c>
      <c r="AJ276" s="9">
        <v>2.4E-2</v>
      </c>
      <c r="AK276" s="9"/>
      <c r="AL276" s="9"/>
      <c r="AM276" s="9"/>
      <c r="AN276" s="7"/>
      <c r="AO276" s="7"/>
      <c r="AP276" s="7"/>
    </row>
    <row r="277" spans="1:42" s="10" customFormat="1" ht="10.199999999999999" x14ac:dyDescent="0.2">
      <c r="A277" s="7" t="s">
        <v>12</v>
      </c>
      <c r="B277" s="7" t="s">
        <v>10</v>
      </c>
      <c r="C277" s="7">
        <v>1985</v>
      </c>
      <c r="D277" s="13">
        <v>8511.0030000000006</v>
      </c>
      <c r="E277" s="8">
        <v>0.24765100000000001</v>
      </c>
      <c r="F277" s="14">
        <v>20.520029999999998</v>
      </c>
      <c r="G277" s="14">
        <v>16.192830000000001</v>
      </c>
      <c r="H277" s="14">
        <v>19.32358</v>
      </c>
      <c r="I277" s="14">
        <v>17.466259999999998</v>
      </c>
      <c r="J277" s="14">
        <v>522.97653000000003</v>
      </c>
      <c r="K277" s="14">
        <v>436.28541000000001</v>
      </c>
      <c r="L277" s="14">
        <v>509.44751000000002</v>
      </c>
      <c r="M277" s="13">
        <v>3803.2310000000002</v>
      </c>
      <c r="N277" s="14" t="s">
        <v>56</v>
      </c>
      <c r="O277" s="14" t="s">
        <v>56</v>
      </c>
      <c r="P277" s="13">
        <v>224.9186</v>
      </c>
      <c r="Q277" s="13">
        <v>124.4415</v>
      </c>
      <c r="R277" s="14">
        <v>14.676019999999999</v>
      </c>
      <c r="S277" s="8">
        <v>0.58491300000000002</v>
      </c>
      <c r="T277" s="15">
        <v>3.2619000000000002E-2</v>
      </c>
      <c r="U277" s="14">
        <v>39.608539999999998</v>
      </c>
      <c r="V277" s="13"/>
      <c r="W277" s="13"/>
      <c r="X277" s="9">
        <v>7.2999999999999995E-2</v>
      </c>
      <c r="Y277" s="9">
        <v>0.313</v>
      </c>
      <c r="Z277" s="9">
        <v>0.61399999999999999</v>
      </c>
      <c r="AA277" s="9">
        <v>0.376</v>
      </c>
      <c r="AB277" s="9">
        <v>0.21199999999999999</v>
      </c>
      <c r="AC277" s="9">
        <v>0.41099999999999998</v>
      </c>
      <c r="AD277" s="9"/>
      <c r="AE277" s="9"/>
      <c r="AF277" s="9">
        <v>0.86499999999999999</v>
      </c>
      <c r="AG277" s="9"/>
      <c r="AH277" s="9">
        <v>8.8999999999999996E-2</v>
      </c>
      <c r="AI277" s="9">
        <v>3.5000000000000003E-2</v>
      </c>
      <c r="AJ277" s="9">
        <v>1.0999999999999999E-2</v>
      </c>
      <c r="AK277" s="9"/>
      <c r="AL277" s="9"/>
      <c r="AM277" s="9"/>
      <c r="AN277" s="7"/>
      <c r="AO277" s="7"/>
      <c r="AP277" s="7"/>
    </row>
    <row r="278" spans="1:42" s="10" customFormat="1" ht="10.199999999999999" x14ac:dyDescent="0.2">
      <c r="A278" s="7" t="s">
        <v>12</v>
      </c>
      <c r="B278" s="7" t="s">
        <v>10</v>
      </c>
      <c r="C278" s="7">
        <v>1986</v>
      </c>
      <c r="D278" s="13">
        <v>8512.0030000000006</v>
      </c>
      <c r="E278" s="8">
        <v>0.27927400000000002</v>
      </c>
      <c r="F278" s="14">
        <v>21.43524</v>
      </c>
      <c r="G278" s="14">
        <v>16.81223</v>
      </c>
      <c r="H278" s="14">
        <v>20.141680000000001</v>
      </c>
      <c r="I278" s="14">
        <v>18.184709999999999</v>
      </c>
      <c r="J278" s="14">
        <v>507.48205999999999</v>
      </c>
      <c r="K278" s="14">
        <v>422.93959999999998</v>
      </c>
      <c r="L278" s="14">
        <v>489.13227000000001</v>
      </c>
      <c r="M278" s="13">
        <v>3741.0880000000002</v>
      </c>
      <c r="N278" s="14" t="s">
        <v>56</v>
      </c>
      <c r="O278" s="14" t="s">
        <v>56</v>
      </c>
      <c r="P278" s="13">
        <v>211.9418</v>
      </c>
      <c r="Q278" s="13">
        <v>123.3111</v>
      </c>
      <c r="R278" s="14">
        <v>13.908250000000001</v>
      </c>
      <c r="S278" s="8">
        <v>0.61926000000000003</v>
      </c>
      <c r="T278" s="15">
        <v>3.2961999999999998E-2</v>
      </c>
      <c r="U278" s="14">
        <v>40.42897</v>
      </c>
      <c r="V278" s="13"/>
      <c r="W278" s="13"/>
      <c r="X278" s="9">
        <v>5.8999999999999997E-2</v>
      </c>
      <c r="Y278" s="9">
        <v>0.307</v>
      </c>
      <c r="Z278" s="9">
        <v>0.63400000000000001</v>
      </c>
      <c r="AA278" s="9">
        <v>0.43</v>
      </c>
      <c r="AB278" s="9">
        <v>0.155</v>
      </c>
      <c r="AC278" s="9">
        <v>0.41499999999999998</v>
      </c>
      <c r="AD278" s="9"/>
      <c r="AE278" s="9"/>
      <c r="AF278" s="9">
        <v>0.59399999999999997</v>
      </c>
      <c r="AG278" s="9"/>
      <c r="AH278" s="9">
        <v>0.221</v>
      </c>
      <c r="AI278" s="9">
        <v>0.17799999999999999</v>
      </c>
      <c r="AJ278" s="9">
        <v>7.0000000000000001E-3</v>
      </c>
      <c r="AK278" s="9"/>
      <c r="AL278" s="9"/>
      <c r="AM278" s="9"/>
      <c r="AN278" s="7"/>
      <c r="AO278" s="7"/>
      <c r="AP278" s="7"/>
    </row>
    <row r="279" spans="1:42" s="10" customFormat="1" ht="10.199999999999999" x14ac:dyDescent="0.2">
      <c r="A279" s="7" t="s">
        <v>12</v>
      </c>
      <c r="B279" s="7" t="s">
        <v>10</v>
      </c>
      <c r="C279" s="7">
        <v>1987</v>
      </c>
      <c r="D279" s="13">
        <v>8513.0030000000006</v>
      </c>
      <c r="E279" s="8">
        <v>0.27172400000000002</v>
      </c>
      <c r="F279" s="14">
        <v>21.611450000000001</v>
      </c>
      <c r="G279" s="14">
        <v>16.75628</v>
      </c>
      <c r="H279" s="14">
        <v>20.448160000000001</v>
      </c>
      <c r="I279" s="14">
        <v>18.284590000000001</v>
      </c>
      <c r="J279" s="14">
        <v>509.41640000000001</v>
      </c>
      <c r="K279" s="14">
        <v>416.88504</v>
      </c>
      <c r="L279" s="14">
        <v>486.19972000000001</v>
      </c>
      <c r="M279" s="13">
        <v>3717.8719999999998</v>
      </c>
      <c r="N279" s="14" t="s">
        <v>56</v>
      </c>
      <c r="O279" s="14" t="s">
        <v>56</v>
      </c>
      <c r="P279" s="13">
        <v>210.65090000000001</v>
      </c>
      <c r="Q279" s="13">
        <v>131.11869999999999</v>
      </c>
      <c r="R279" s="14">
        <v>13.63569</v>
      </c>
      <c r="S279" s="8">
        <v>0.65173000000000003</v>
      </c>
      <c r="T279" s="15">
        <v>3.5081000000000001E-2</v>
      </c>
      <c r="U279" s="14">
        <v>40.460659999999997</v>
      </c>
      <c r="V279" s="13"/>
      <c r="W279" s="13"/>
      <c r="X279" s="9">
        <v>7.5999999999999998E-2</v>
      </c>
      <c r="Y279" s="9">
        <v>0.32200000000000001</v>
      </c>
      <c r="Z279" s="9">
        <v>0.60199999999999998</v>
      </c>
      <c r="AA279" s="9">
        <v>0.40500000000000003</v>
      </c>
      <c r="AB279" s="9">
        <v>0.157</v>
      </c>
      <c r="AC279" s="9">
        <v>0.438</v>
      </c>
      <c r="AD279" s="9"/>
      <c r="AE279" s="9">
        <v>1E-3</v>
      </c>
      <c r="AF279" s="9">
        <v>0.33600000000000002</v>
      </c>
      <c r="AG279" s="9"/>
      <c r="AH279" s="9">
        <v>0.33300000000000002</v>
      </c>
      <c r="AI279" s="9">
        <v>0.32800000000000001</v>
      </c>
      <c r="AJ279" s="9">
        <v>3.0000000000000001E-3</v>
      </c>
      <c r="AK279" s="9"/>
      <c r="AL279" s="9"/>
      <c r="AM279" s="9"/>
      <c r="AN279" s="7"/>
      <c r="AO279" s="7"/>
      <c r="AP279" s="7"/>
    </row>
    <row r="280" spans="1:42" s="10" customFormat="1" ht="10.199999999999999" x14ac:dyDescent="0.2">
      <c r="A280" s="7" t="s">
        <v>12</v>
      </c>
      <c r="B280" s="7" t="s">
        <v>10</v>
      </c>
      <c r="C280" s="7">
        <v>1988</v>
      </c>
      <c r="D280" s="13">
        <v>8514.0030000000006</v>
      </c>
      <c r="E280" s="8">
        <v>0.29094799999999998</v>
      </c>
      <c r="F280" s="14">
        <v>21.14986</v>
      </c>
      <c r="G280" s="14">
        <v>16.225549999999998</v>
      </c>
      <c r="H280" s="14">
        <v>20.126529999999999</v>
      </c>
      <c r="I280" s="14">
        <v>17.848590000000002</v>
      </c>
      <c r="J280" s="14">
        <v>527.48549000000003</v>
      </c>
      <c r="K280" s="14">
        <v>425.94479999999999</v>
      </c>
      <c r="L280" s="14">
        <v>498.05144999999999</v>
      </c>
      <c r="M280" s="13">
        <v>3849.8670000000002</v>
      </c>
      <c r="N280" s="14" t="s">
        <v>56</v>
      </c>
      <c r="O280" s="14" t="s">
        <v>56</v>
      </c>
      <c r="P280" s="13">
        <v>227.71430000000001</v>
      </c>
      <c r="Q280" s="13">
        <v>141.2671</v>
      </c>
      <c r="R280" s="14">
        <v>13.346629999999999</v>
      </c>
      <c r="S280" s="8">
        <v>0.64866999999999997</v>
      </c>
      <c r="T280" s="15">
        <v>3.6491999999999997E-2</v>
      </c>
      <c r="U280" s="14">
        <v>40.941780000000001</v>
      </c>
      <c r="V280" s="13"/>
      <c r="W280" s="13"/>
      <c r="X280" s="9">
        <v>9.1999999999999998E-2</v>
      </c>
      <c r="Y280" s="9">
        <v>0.34100000000000003</v>
      </c>
      <c r="Z280" s="9">
        <v>0.56699999999999995</v>
      </c>
      <c r="AA280" s="9">
        <v>0.35799999999999998</v>
      </c>
      <c r="AB280" s="9">
        <v>0.11700000000000001</v>
      </c>
      <c r="AC280" s="9">
        <v>0.52500000000000002</v>
      </c>
      <c r="AD280" s="9"/>
      <c r="AE280" s="9"/>
      <c r="AF280" s="9">
        <v>0.124</v>
      </c>
      <c r="AG280" s="9"/>
      <c r="AH280" s="9">
        <v>0.432</v>
      </c>
      <c r="AI280" s="9">
        <v>0.443</v>
      </c>
      <c r="AJ280" s="9">
        <v>2E-3</v>
      </c>
      <c r="AK280" s="9"/>
      <c r="AL280" s="9"/>
      <c r="AM280" s="9"/>
      <c r="AN280" s="7"/>
      <c r="AO280" s="7"/>
      <c r="AP280" s="7"/>
    </row>
    <row r="281" spans="1:42" s="10" customFormat="1" ht="10.199999999999999" x14ac:dyDescent="0.2">
      <c r="A281" s="7" t="s">
        <v>12</v>
      </c>
      <c r="B281" s="7" t="s">
        <v>10</v>
      </c>
      <c r="C281" s="7">
        <v>1989</v>
      </c>
      <c r="D281" s="13">
        <v>8515.0030000000006</v>
      </c>
      <c r="E281" s="8">
        <v>0.299398</v>
      </c>
      <c r="F281" s="14">
        <v>20.861619999999998</v>
      </c>
      <c r="G281" s="14">
        <v>15.91868</v>
      </c>
      <c r="H281" s="14">
        <v>19.787559999999999</v>
      </c>
      <c r="I281" s="14">
        <v>17.550090000000001</v>
      </c>
      <c r="J281" s="14">
        <v>539.60447999999997</v>
      </c>
      <c r="K281" s="14">
        <v>434.84888999999998</v>
      </c>
      <c r="L281" s="14">
        <v>506.49257999999998</v>
      </c>
      <c r="M281" s="13">
        <v>3931.6759999999999</v>
      </c>
      <c r="N281" s="14" t="s">
        <v>56</v>
      </c>
      <c r="O281" s="14" t="s">
        <v>56</v>
      </c>
      <c r="P281" s="13">
        <v>234.20689999999999</v>
      </c>
      <c r="Q281" s="13">
        <v>146.22</v>
      </c>
      <c r="R281" s="14">
        <v>12.66996</v>
      </c>
      <c r="S281" s="8">
        <v>0.65258099999999997</v>
      </c>
      <c r="T281" s="15">
        <v>3.7095999999999997E-2</v>
      </c>
      <c r="U281" s="14">
        <v>41.285330000000002</v>
      </c>
      <c r="V281" s="13"/>
      <c r="W281" s="13"/>
      <c r="X281" s="9">
        <v>0.10100000000000001</v>
      </c>
      <c r="Y281" s="9">
        <v>0.32800000000000001</v>
      </c>
      <c r="Z281" s="9">
        <v>0.57099999999999995</v>
      </c>
      <c r="AA281" s="9">
        <v>0.32800000000000001</v>
      </c>
      <c r="AB281" s="9">
        <v>0.108</v>
      </c>
      <c r="AC281" s="9">
        <v>0.56399999999999995</v>
      </c>
      <c r="AD281" s="9"/>
      <c r="AE281" s="9">
        <v>0</v>
      </c>
      <c r="AF281" s="9">
        <v>6.5000000000000002E-2</v>
      </c>
      <c r="AG281" s="9"/>
      <c r="AH281" s="9">
        <v>0.45900000000000002</v>
      </c>
      <c r="AI281" s="9">
        <v>0.47499999999999998</v>
      </c>
      <c r="AJ281" s="9">
        <v>2E-3</v>
      </c>
      <c r="AK281" s="9"/>
      <c r="AL281" s="9"/>
      <c r="AM281" s="9"/>
      <c r="AN281" s="7"/>
      <c r="AO281" s="7"/>
      <c r="AP281" s="7"/>
    </row>
    <row r="282" spans="1:42" s="10" customFormat="1" ht="10.199999999999999" x14ac:dyDescent="0.2">
      <c r="A282" s="7" t="s">
        <v>12</v>
      </c>
      <c r="B282" s="7" t="s">
        <v>10</v>
      </c>
      <c r="C282" s="7">
        <v>1990</v>
      </c>
      <c r="D282" s="13">
        <v>8516.0030000000006</v>
      </c>
      <c r="E282" s="8">
        <v>0.296462</v>
      </c>
      <c r="F282" s="14">
        <v>20.700559999999999</v>
      </c>
      <c r="G282" s="14">
        <v>15.61965</v>
      </c>
      <c r="H282" s="14">
        <v>19.7713</v>
      </c>
      <c r="I282" s="14">
        <v>17.376359999999998</v>
      </c>
      <c r="J282" s="14">
        <v>549.34671000000003</v>
      </c>
      <c r="K282" s="14">
        <v>436.37090999999998</v>
      </c>
      <c r="L282" s="14">
        <v>511.55885999999998</v>
      </c>
      <c r="M282" s="13">
        <v>4013.663</v>
      </c>
      <c r="N282" s="14" t="s">
        <v>56</v>
      </c>
      <c r="O282" s="14" t="s">
        <v>56</v>
      </c>
      <c r="P282" s="13">
        <v>237.3827</v>
      </c>
      <c r="Q282" s="13">
        <v>151.26220000000001</v>
      </c>
      <c r="R282" s="14">
        <v>11.778560000000001</v>
      </c>
      <c r="S282" s="8">
        <v>0.66676299999999999</v>
      </c>
      <c r="T282" s="15">
        <v>3.7678000000000003E-2</v>
      </c>
      <c r="U282" s="14">
        <v>41.837969999999999</v>
      </c>
      <c r="V282" s="13"/>
      <c r="W282" s="13"/>
      <c r="X282" s="9">
        <v>0.158</v>
      </c>
      <c r="Y282" s="9">
        <v>0.318</v>
      </c>
      <c r="Z282" s="9">
        <v>0.52400000000000002</v>
      </c>
      <c r="AA282" s="9">
        <v>0.28100000000000003</v>
      </c>
      <c r="AB282" s="9">
        <v>4.3999999999999997E-2</v>
      </c>
      <c r="AC282" s="9">
        <v>0.67500000000000004</v>
      </c>
      <c r="AD282" s="9"/>
      <c r="AE282" s="9">
        <v>0</v>
      </c>
      <c r="AF282" s="9">
        <v>3.7999999999999999E-2</v>
      </c>
      <c r="AG282" s="9"/>
      <c r="AH282" s="9">
        <v>0.55000000000000004</v>
      </c>
      <c r="AI282" s="9">
        <v>0.40899999999999997</v>
      </c>
      <c r="AJ282" s="9">
        <v>2E-3</v>
      </c>
      <c r="AK282" s="9"/>
      <c r="AL282" s="9"/>
      <c r="AM282" s="9"/>
      <c r="AN282" s="7"/>
      <c r="AO282" s="7"/>
      <c r="AP282" s="7"/>
    </row>
    <row r="283" spans="1:42" s="10" customFormat="1" ht="10.199999999999999" x14ac:dyDescent="0.2">
      <c r="A283" s="7" t="s">
        <v>12</v>
      </c>
      <c r="B283" s="7" t="s">
        <v>10</v>
      </c>
      <c r="C283" s="7">
        <v>1991</v>
      </c>
      <c r="D283" s="13">
        <v>8517.0030000000006</v>
      </c>
      <c r="E283" s="8">
        <v>0.30424600000000002</v>
      </c>
      <c r="F283" s="14">
        <v>21.227170000000001</v>
      </c>
      <c r="G283" s="14">
        <v>15.907080000000001</v>
      </c>
      <c r="H283" s="14">
        <v>20.24081</v>
      </c>
      <c r="I283" s="14">
        <v>17.761320000000001</v>
      </c>
      <c r="J283" s="14">
        <v>542.15529000000004</v>
      </c>
      <c r="K283" s="14">
        <v>428.30885999999998</v>
      </c>
      <c r="L283" s="14">
        <v>500.45832999999999</v>
      </c>
      <c r="M283" s="13">
        <v>3960.8690000000001</v>
      </c>
      <c r="N283" s="14" t="s">
        <v>56</v>
      </c>
      <c r="O283" s="14" t="s">
        <v>56</v>
      </c>
      <c r="P283" s="13">
        <v>228.9024</v>
      </c>
      <c r="Q283" s="13">
        <v>150.23859999999999</v>
      </c>
      <c r="R283" s="14">
        <v>11.795170000000001</v>
      </c>
      <c r="S283" s="8">
        <v>0.68129300000000004</v>
      </c>
      <c r="T283" s="15">
        <v>3.7907000000000003E-2</v>
      </c>
      <c r="U283" s="14">
        <v>42.281610000000001</v>
      </c>
      <c r="V283" s="13"/>
      <c r="W283" s="13"/>
      <c r="X283" s="9">
        <v>0.10299999999999999</v>
      </c>
      <c r="Y283" s="9">
        <v>0.373</v>
      </c>
      <c r="Z283" s="9">
        <v>0.52300000000000002</v>
      </c>
      <c r="AA283" s="9">
        <v>0.315</v>
      </c>
      <c r="AB283" s="9">
        <v>1.7000000000000001E-2</v>
      </c>
      <c r="AC283" s="9">
        <v>0.66800000000000004</v>
      </c>
      <c r="AD283" s="9"/>
      <c r="AE283" s="9"/>
      <c r="AF283" s="9">
        <v>1.7000000000000001E-2</v>
      </c>
      <c r="AG283" s="9"/>
      <c r="AH283" s="9">
        <v>0.55300000000000005</v>
      </c>
      <c r="AI283" s="9">
        <v>0.42799999999999999</v>
      </c>
      <c r="AJ283" s="9">
        <v>1E-3</v>
      </c>
      <c r="AK283" s="9"/>
      <c r="AL283" s="9"/>
      <c r="AM283" s="9"/>
      <c r="AN283" s="7"/>
      <c r="AO283" s="7"/>
      <c r="AP283" s="7"/>
    </row>
    <row r="284" spans="1:42" s="10" customFormat="1" ht="10.199999999999999" x14ac:dyDescent="0.2">
      <c r="A284" s="7" t="s">
        <v>12</v>
      </c>
      <c r="B284" s="7" t="s">
        <v>10</v>
      </c>
      <c r="C284" s="7">
        <v>1992</v>
      </c>
      <c r="D284" s="13">
        <v>8518.0030000000006</v>
      </c>
      <c r="E284" s="8">
        <v>0.31398300000000001</v>
      </c>
      <c r="F284" s="14">
        <v>20.775400000000001</v>
      </c>
      <c r="G284" s="14">
        <v>15.43754</v>
      </c>
      <c r="H284" s="14">
        <v>19.86345</v>
      </c>
      <c r="I284" s="14">
        <v>17.345050000000001</v>
      </c>
      <c r="J284" s="14">
        <v>559.66777000000002</v>
      </c>
      <c r="K284" s="14">
        <v>436.81677999999999</v>
      </c>
      <c r="L284" s="14">
        <v>512.42228</v>
      </c>
      <c r="M284" s="13">
        <v>4077.5219999999999</v>
      </c>
      <c r="N284" s="14" t="s">
        <v>56</v>
      </c>
      <c r="O284" s="14" t="s">
        <v>56</v>
      </c>
      <c r="P284" s="13">
        <v>235.59139999999999</v>
      </c>
      <c r="Q284" s="13">
        <v>154.85980000000001</v>
      </c>
      <c r="R284" s="14">
        <v>11.52131</v>
      </c>
      <c r="S284" s="8">
        <v>0.68201900000000004</v>
      </c>
      <c r="T284" s="15">
        <v>3.8044000000000001E-2</v>
      </c>
      <c r="U284" s="14">
        <v>42.591679999999997</v>
      </c>
      <c r="V284" s="13"/>
      <c r="W284" s="13"/>
      <c r="X284" s="9">
        <v>0.14499999999999999</v>
      </c>
      <c r="Y284" s="9">
        <v>0.33400000000000002</v>
      </c>
      <c r="Z284" s="9">
        <v>0.52100000000000002</v>
      </c>
      <c r="AA284" s="9">
        <v>0.27500000000000002</v>
      </c>
      <c r="AB284" s="9">
        <v>1.2E-2</v>
      </c>
      <c r="AC284" s="9">
        <v>0.71299999999999997</v>
      </c>
      <c r="AD284" s="9"/>
      <c r="AE284" s="9"/>
      <c r="AF284" s="9">
        <v>1.6E-2</v>
      </c>
      <c r="AG284" s="9"/>
      <c r="AH284" s="9">
        <v>0.65700000000000003</v>
      </c>
      <c r="AI284" s="9">
        <v>0.32600000000000001</v>
      </c>
      <c r="AJ284" s="9">
        <v>1E-3</v>
      </c>
      <c r="AK284" s="9"/>
      <c r="AL284" s="9"/>
      <c r="AM284" s="9"/>
      <c r="AN284" s="7"/>
      <c r="AO284" s="7"/>
      <c r="AP284" s="7"/>
    </row>
    <row r="285" spans="1:42" s="10" customFormat="1" ht="10.199999999999999" x14ac:dyDescent="0.2">
      <c r="A285" s="7" t="s">
        <v>12</v>
      </c>
      <c r="B285" s="7" t="s">
        <v>10</v>
      </c>
      <c r="C285" s="7">
        <v>1993</v>
      </c>
      <c r="D285" s="13">
        <v>8519.0030000000006</v>
      </c>
      <c r="E285" s="8">
        <v>0.32409300000000002</v>
      </c>
      <c r="F285" s="14">
        <v>21.036709999999999</v>
      </c>
      <c r="G285" s="14">
        <v>15.51064</v>
      </c>
      <c r="H285" s="14">
        <v>20.113659999999999</v>
      </c>
      <c r="I285" s="14">
        <v>17.512820000000001</v>
      </c>
      <c r="J285" s="14">
        <v>558.57866999999999</v>
      </c>
      <c r="K285" s="14">
        <v>431.88317999999998</v>
      </c>
      <c r="L285" s="14">
        <v>507.45679000000001</v>
      </c>
      <c r="M285" s="13">
        <v>4098.4189999999999</v>
      </c>
      <c r="N285" s="14" t="s">
        <v>56</v>
      </c>
      <c r="O285" s="14" t="s">
        <v>56</v>
      </c>
      <c r="P285" s="13">
        <v>235.10810000000001</v>
      </c>
      <c r="Q285" s="13">
        <v>160.19829999999999</v>
      </c>
      <c r="R285" s="14">
        <v>10.591939999999999</v>
      </c>
      <c r="S285" s="8">
        <v>0.70465299999999997</v>
      </c>
      <c r="T285" s="15">
        <v>3.9143999999999998E-2</v>
      </c>
      <c r="U285" s="14">
        <v>43.247599999999998</v>
      </c>
      <c r="V285" s="13"/>
      <c r="W285" s="13"/>
      <c r="X285" s="9">
        <v>0.16800000000000001</v>
      </c>
      <c r="Y285" s="9">
        <v>0.32700000000000001</v>
      </c>
      <c r="Z285" s="9">
        <v>0.50600000000000001</v>
      </c>
      <c r="AA285" s="9">
        <v>0.247</v>
      </c>
      <c r="AB285" s="9">
        <v>1.0999999999999999E-2</v>
      </c>
      <c r="AC285" s="9">
        <v>0.74199999999999999</v>
      </c>
      <c r="AD285" s="9"/>
      <c r="AE285" s="9"/>
      <c r="AF285" s="9">
        <v>0.01</v>
      </c>
      <c r="AG285" s="9"/>
      <c r="AH285" s="9">
        <v>0.71499999999999997</v>
      </c>
      <c r="AI285" s="9">
        <v>0.27500000000000002</v>
      </c>
      <c r="AJ285" s="9"/>
      <c r="AK285" s="9"/>
      <c r="AL285" s="9"/>
      <c r="AM285" s="9"/>
      <c r="AN285" s="7"/>
      <c r="AO285" s="7"/>
      <c r="AP285" s="7"/>
    </row>
    <row r="286" spans="1:42" s="10" customFormat="1" ht="10.199999999999999" x14ac:dyDescent="0.2">
      <c r="A286" s="7" t="s">
        <v>12</v>
      </c>
      <c r="B286" s="7" t="s">
        <v>10</v>
      </c>
      <c r="C286" s="7">
        <v>1994</v>
      </c>
      <c r="D286" s="13">
        <v>8520.0030000000006</v>
      </c>
      <c r="E286" s="8">
        <v>0.38076500000000002</v>
      </c>
      <c r="F286" s="14">
        <v>20.69867</v>
      </c>
      <c r="G286" s="14">
        <v>15.22414</v>
      </c>
      <c r="H286" s="14">
        <v>19.626719999999999</v>
      </c>
      <c r="I286" s="14">
        <v>17.17211</v>
      </c>
      <c r="J286" s="14">
        <v>568.17124999999999</v>
      </c>
      <c r="K286" s="14">
        <v>442.10611999999998</v>
      </c>
      <c r="L286" s="14">
        <v>517.52518999999995</v>
      </c>
      <c r="M286" s="13">
        <v>4148.7709999999997</v>
      </c>
      <c r="N286" s="14" t="s">
        <v>56</v>
      </c>
      <c r="O286" s="14" t="s">
        <v>56</v>
      </c>
      <c r="P286" s="13">
        <v>241.2276</v>
      </c>
      <c r="Q286" s="13">
        <v>166.42519999999999</v>
      </c>
      <c r="R286" s="14">
        <v>10.358029999999999</v>
      </c>
      <c r="S286" s="8">
        <v>0.71292699999999998</v>
      </c>
      <c r="T286" s="15">
        <v>4.0106999999999997E-2</v>
      </c>
      <c r="U286" s="14">
        <v>43.181139999999999</v>
      </c>
      <c r="V286" s="13"/>
      <c r="W286" s="13"/>
      <c r="X286" s="9">
        <v>0.13800000000000001</v>
      </c>
      <c r="Y286" s="9">
        <v>0.39200000000000002</v>
      </c>
      <c r="Z286" s="9">
        <v>0.47</v>
      </c>
      <c r="AA286" s="9">
        <v>0.23699999999999999</v>
      </c>
      <c r="AB286" s="9">
        <v>0.01</v>
      </c>
      <c r="AC286" s="9">
        <v>0.753</v>
      </c>
      <c r="AD286" s="9"/>
      <c r="AE286" s="9"/>
      <c r="AF286" s="9">
        <v>4.0000000000000001E-3</v>
      </c>
      <c r="AG286" s="9"/>
      <c r="AH286" s="9">
        <v>0.76200000000000001</v>
      </c>
      <c r="AI286" s="9">
        <v>0.23400000000000001</v>
      </c>
      <c r="AJ286" s="9"/>
      <c r="AK286" s="9">
        <v>5.1999999999999998E-2</v>
      </c>
      <c r="AL286" s="9"/>
      <c r="AM286" s="9"/>
      <c r="AN286" s="7"/>
      <c r="AO286" s="7"/>
      <c r="AP286" s="7"/>
    </row>
    <row r="287" spans="1:42" s="10" customFormat="1" ht="10.199999999999999" x14ac:dyDescent="0.2">
      <c r="A287" s="7" t="s">
        <v>12</v>
      </c>
      <c r="B287" s="7" t="s">
        <v>10</v>
      </c>
      <c r="C287" s="7">
        <v>1995</v>
      </c>
      <c r="D287" s="13">
        <v>8521.0030000000006</v>
      </c>
      <c r="E287" s="8">
        <v>0.36506499999999997</v>
      </c>
      <c r="F287" s="14">
        <v>20.479620000000001</v>
      </c>
      <c r="G287" s="14">
        <v>14.944240000000001</v>
      </c>
      <c r="H287" s="14">
        <v>19.4465</v>
      </c>
      <c r="I287" s="14">
        <v>16.952190000000002</v>
      </c>
      <c r="J287" s="14">
        <v>578.99158999999997</v>
      </c>
      <c r="K287" s="14">
        <v>445.32416999999998</v>
      </c>
      <c r="L287" s="14">
        <v>524.23891000000003</v>
      </c>
      <c r="M287" s="13">
        <v>4201.098</v>
      </c>
      <c r="N287" s="14" t="s">
        <v>56</v>
      </c>
      <c r="O287" s="14" t="s">
        <v>56</v>
      </c>
      <c r="P287" s="13">
        <v>245.4014</v>
      </c>
      <c r="Q287" s="13">
        <v>167.6403</v>
      </c>
      <c r="R287" s="14">
        <v>10.607889999999999</v>
      </c>
      <c r="S287" s="8">
        <v>0.71191099999999996</v>
      </c>
      <c r="T287" s="15">
        <v>3.9987000000000002E-2</v>
      </c>
      <c r="U287" s="14">
        <v>43.299079999999996</v>
      </c>
      <c r="V287" s="13"/>
      <c r="W287" s="13"/>
      <c r="X287" s="9">
        <v>0.184</v>
      </c>
      <c r="Y287" s="9">
        <v>0.42299999999999999</v>
      </c>
      <c r="Z287" s="9">
        <v>0.39300000000000002</v>
      </c>
      <c r="AA287" s="9">
        <v>0.20699999999999999</v>
      </c>
      <c r="AB287" s="9">
        <v>8.9999999999999993E-3</v>
      </c>
      <c r="AC287" s="9">
        <v>0.78500000000000003</v>
      </c>
      <c r="AD287" s="9"/>
      <c r="AE287" s="9"/>
      <c r="AF287" s="9"/>
      <c r="AG287" s="9"/>
      <c r="AH287" s="9">
        <v>0.79400000000000004</v>
      </c>
      <c r="AI287" s="9">
        <v>0.20599999999999999</v>
      </c>
      <c r="AJ287" s="9"/>
      <c r="AK287" s="9">
        <v>0.08</v>
      </c>
      <c r="AL287" s="9"/>
      <c r="AM287" s="9"/>
      <c r="AN287" s="7"/>
      <c r="AO287" s="7"/>
      <c r="AP287" s="7"/>
    </row>
    <row r="288" spans="1:42" s="10" customFormat="1" ht="10.199999999999999" x14ac:dyDescent="0.2">
      <c r="A288" s="7" t="s">
        <v>12</v>
      </c>
      <c r="B288" s="7" t="s">
        <v>10</v>
      </c>
      <c r="C288" s="7">
        <v>1996</v>
      </c>
      <c r="D288" s="13">
        <v>8522.0030000000006</v>
      </c>
      <c r="E288" s="8">
        <v>0.37789</v>
      </c>
      <c r="F288" s="14">
        <v>20.766690000000001</v>
      </c>
      <c r="G288" s="14">
        <v>15.00609</v>
      </c>
      <c r="H288" s="14">
        <v>19.786390000000001</v>
      </c>
      <c r="I288" s="14">
        <v>17.150099999999998</v>
      </c>
      <c r="J288" s="14">
        <v>577.66499999999996</v>
      </c>
      <c r="K288" s="14">
        <v>438.83067</v>
      </c>
      <c r="L288" s="14">
        <v>518.25064999999995</v>
      </c>
      <c r="M288" s="13">
        <v>4254.76</v>
      </c>
      <c r="N288" s="14" t="s">
        <v>56</v>
      </c>
      <c r="O288" s="14" t="s">
        <v>56</v>
      </c>
      <c r="P288" s="13">
        <v>245.00139999999999</v>
      </c>
      <c r="Q288" s="13">
        <v>179.4102</v>
      </c>
      <c r="R288" s="14">
        <v>10.73204</v>
      </c>
      <c r="S288" s="8">
        <v>0.75450700000000004</v>
      </c>
      <c r="T288" s="15">
        <v>4.2112999999999998E-2</v>
      </c>
      <c r="U288" s="14">
        <v>44.47287</v>
      </c>
      <c r="V288" s="13"/>
      <c r="W288" s="13"/>
      <c r="X288" s="9">
        <v>0.20899999999999999</v>
      </c>
      <c r="Y288" s="9">
        <v>0.39200000000000002</v>
      </c>
      <c r="Z288" s="9">
        <v>0.39800000000000002</v>
      </c>
      <c r="AA288" s="9">
        <v>0.156</v>
      </c>
      <c r="AB288" s="9">
        <v>0.01</v>
      </c>
      <c r="AC288" s="9">
        <v>0.83399999999999996</v>
      </c>
      <c r="AD288" s="9"/>
      <c r="AE288" s="9">
        <v>0</v>
      </c>
      <c r="AF288" s="9"/>
      <c r="AG288" s="9"/>
      <c r="AH288" s="9">
        <v>0.999</v>
      </c>
      <c r="AI288" s="9"/>
      <c r="AJ288" s="9">
        <v>1E-3</v>
      </c>
      <c r="AK288" s="9">
        <v>0.112</v>
      </c>
      <c r="AL288" s="9"/>
      <c r="AM288" s="9"/>
      <c r="AN288" s="7"/>
      <c r="AO288" s="7"/>
      <c r="AP288" s="7"/>
    </row>
    <row r="289" spans="1:42" s="10" customFormat="1" ht="10.199999999999999" x14ac:dyDescent="0.2">
      <c r="A289" s="7" t="s">
        <v>12</v>
      </c>
      <c r="B289" s="7" t="s">
        <v>10</v>
      </c>
      <c r="C289" s="7">
        <v>1997</v>
      </c>
      <c r="D289" s="13">
        <v>8523.0030000000006</v>
      </c>
      <c r="E289" s="8">
        <v>0.39857900000000002</v>
      </c>
      <c r="F289" s="14">
        <v>20.458659999999998</v>
      </c>
      <c r="G289" s="14">
        <v>14.73071</v>
      </c>
      <c r="H289" s="14">
        <v>19.370280000000001</v>
      </c>
      <c r="I289" s="14">
        <v>16.842379999999999</v>
      </c>
      <c r="J289" s="14">
        <v>590.41220999999996</v>
      </c>
      <c r="K289" s="14">
        <v>450.45334000000003</v>
      </c>
      <c r="L289" s="14">
        <v>527.68181000000004</v>
      </c>
      <c r="M289" s="13">
        <v>4393.9269999999997</v>
      </c>
      <c r="N289" s="14" t="s">
        <v>56</v>
      </c>
      <c r="O289" s="14" t="s">
        <v>56</v>
      </c>
      <c r="P289" s="13">
        <v>251.251</v>
      </c>
      <c r="Q289" s="13">
        <v>188.96979999999999</v>
      </c>
      <c r="R289" s="14">
        <v>10.50698</v>
      </c>
      <c r="S289" s="8">
        <v>0.769146</v>
      </c>
      <c r="T289" s="15">
        <v>4.2840999999999997E-2</v>
      </c>
      <c r="U289" s="14">
        <v>45.093649999999997</v>
      </c>
      <c r="V289" s="13"/>
      <c r="W289" s="13"/>
      <c r="X289" s="9">
        <v>0.14199999999999999</v>
      </c>
      <c r="Y289" s="9">
        <v>0.45200000000000001</v>
      </c>
      <c r="Z289" s="9">
        <v>0.40600000000000003</v>
      </c>
      <c r="AA289" s="9">
        <v>0.14099999999999999</v>
      </c>
      <c r="AB289" s="9">
        <v>1E-3</v>
      </c>
      <c r="AC289" s="9">
        <v>0.85799999999999998</v>
      </c>
      <c r="AD289" s="9"/>
      <c r="AE289" s="9"/>
      <c r="AF289" s="9"/>
      <c r="AG289" s="9"/>
      <c r="AH289" s="9">
        <v>1</v>
      </c>
      <c r="AI289" s="9"/>
      <c r="AJ289" s="9">
        <v>0</v>
      </c>
      <c r="AK289" s="9">
        <v>0.111</v>
      </c>
      <c r="AL289" s="9"/>
      <c r="AM289" s="9"/>
      <c r="AN289" s="7"/>
      <c r="AO289" s="7"/>
      <c r="AP289" s="7"/>
    </row>
    <row r="290" spans="1:42" s="10" customFormat="1" ht="10.199999999999999" x14ac:dyDescent="0.2">
      <c r="A290" s="7" t="s">
        <v>12</v>
      </c>
      <c r="B290" s="7" t="s">
        <v>10</v>
      </c>
      <c r="C290" s="7">
        <v>1998</v>
      </c>
      <c r="D290" s="13">
        <v>8524.0030000000006</v>
      </c>
      <c r="E290" s="8">
        <v>0.417157</v>
      </c>
      <c r="F290" s="14">
        <v>20.783550000000002</v>
      </c>
      <c r="G290" s="14">
        <v>14.82634</v>
      </c>
      <c r="H290" s="14">
        <v>19.72156</v>
      </c>
      <c r="I290" s="14">
        <v>17.068809999999999</v>
      </c>
      <c r="J290" s="14">
        <v>584.74450000000002</v>
      </c>
      <c r="K290" s="14">
        <v>441.08670999999998</v>
      </c>
      <c r="L290" s="14">
        <v>520.67476999999997</v>
      </c>
      <c r="M290" s="13">
        <v>4316.95</v>
      </c>
      <c r="N290" s="14" t="s">
        <v>56</v>
      </c>
      <c r="O290" s="14" t="s">
        <v>56</v>
      </c>
      <c r="P290" s="13">
        <v>243.5377</v>
      </c>
      <c r="Q290" s="13">
        <v>188.06809999999999</v>
      </c>
      <c r="R290" s="14">
        <v>10.748150000000001</v>
      </c>
      <c r="S290" s="8">
        <v>0.79405800000000004</v>
      </c>
      <c r="T290" s="15">
        <v>4.3459999999999999E-2</v>
      </c>
      <c r="U290" s="14">
        <v>45.076520000000002</v>
      </c>
      <c r="V290" s="13"/>
      <c r="W290" s="13"/>
      <c r="X290" s="9">
        <v>0.193</v>
      </c>
      <c r="Y290" s="9">
        <v>0.45100000000000001</v>
      </c>
      <c r="Z290" s="9">
        <v>0.35499999999999998</v>
      </c>
      <c r="AA290" s="9">
        <v>0.13600000000000001</v>
      </c>
      <c r="AB290" s="9">
        <v>6.0000000000000001E-3</v>
      </c>
      <c r="AC290" s="9">
        <v>0.85799999999999998</v>
      </c>
      <c r="AD290" s="9"/>
      <c r="AE290" s="9"/>
      <c r="AF290" s="9"/>
      <c r="AG290" s="9"/>
      <c r="AH290" s="9">
        <v>1</v>
      </c>
      <c r="AI290" s="9"/>
      <c r="AJ290" s="9">
        <v>0</v>
      </c>
      <c r="AK290" s="9">
        <v>0.14799999999999999</v>
      </c>
      <c r="AL290" s="9"/>
      <c r="AM290" s="9"/>
      <c r="AN290" s="7"/>
      <c r="AO290" s="7"/>
      <c r="AP290" s="7"/>
    </row>
    <row r="291" spans="1:42" s="10" customFormat="1" ht="10.199999999999999" x14ac:dyDescent="0.2">
      <c r="A291" s="7" t="s">
        <v>12</v>
      </c>
      <c r="B291" s="7" t="s">
        <v>10</v>
      </c>
      <c r="C291" s="7">
        <v>1999</v>
      </c>
      <c r="D291" s="13">
        <v>8525.0030000000006</v>
      </c>
      <c r="E291" s="8">
        <v>0.41734700000000002</v>
      </c>
      <c r="F291" s="14">
        <v>20.307549999999999</v>
      </c>
      <c r="G291" s="14">
        <v>14.456429999999999</v>
      </c>
      <c r="H291" s="14">
        <v>19.10792</v>
      </c>
      <c r="I291" s="14">
        <v>16.62228</v>
      </c>
      <c r="J291" s="14">
        <v>601.77882</v>
      </c>
      <c r="K291" s="14">
        <v>456.10090000000002</v>
      </c>
      <c r="L291" s="14">
        <v>534.64475000000004</v>
      </c>
      <c r="M291" s="13">
        <v>4456.7740000000003</v>
      </c>
      <c r="N291" s="14" t="s">
        <v>56</v>
      </c>
      <c r="O291" s="14" t="s">
        <v>56</v>
      </c>
      <c r="P291" s="13">
        <v>251.7243</v>
      </c>
      <c r="Q291" s="13">
        <v>199.30539999999999</v>
      </c>
      <c r="R291" s="14">
        <v>10.52539</v>
      </c>
      <c r="S291" s="8">
        <v>0.81128900000000004</v>
      </c>
      <c r="T291" s="15">
        <v>4.4575999999999998E-2</v>
      </c>
      <c r="U291" s="14">
        <v>45.37171</v>
      </c>
      <c r="V291" s="13"/>
      <c r="W291" s="13"/>
      <c r="X291" s="9">
        <v>0.17499999999999999</v>
      </c>
      <c r="Y291" s="9">
        <v>0.48099999999999998</v>
      </c>
      <c r="Z291" s="9">
        <v>0.34399999999999997</v>
      </c>
      <c r="AA291" s="9">
        <v>9.1999999999999998E-2</v>
      </c>
      <c r="AB291" s="9">
        <v>4.0000000000000001E-3</v>
      </c>
      <c r="AC291" s="9">
        <v>0.90400000000000003</v>
      </c>
      <c r="AD291" s="9"/>
      <c r="AE291" s="9"/>
      <c r="AF291" s="9"/>
      <c r="AG291" s="9"/>
      <c r="AH291" s="9">
        <v>1</v>
      </c>
      <c r="AI291" s="9"/>
      <c r="AJ291" s="9">
        <v>0</v>
      </c>
      <c r="AK291" s="9">
        <v>0.157</v>
      </c>
      <c r="AL291" s="9">
        <v>0.03</v>
      </c>
      <c r="AM291" s="9"/>
      <c r="AN291" s="7"/>
      <c r="AO291" s="7"/>
      <c r="AP291" s="7"/>
    </row>
    <row r="292" spans="1:42" s="10" customFormat="1" ht="10.199999999999999" x14ac:dyDescent="0.2">
      <c r="A292" s="7" t="s">
        <v>12</v>
      </c>
      <c r="B292" s="7" t="s">
        <v>10</v>
      </c>
      <c r="C292" s="7">
        <v>2000</v>
      </c>
      <c r="D292" s="13">
        <v>8526.0030000000006</v>
      </c>
      <c r="E292" s="8">
        <v>0.41210999999999998</v>
      </c>
      <c r="F292" s="14">
        <v>20.66217</v>
      </c>
      <c r="G292" s="14">
        <v>14.654870000000001</v>
      </c>
      <c r="H292" s="14">
        <v>19.275929999999999</v>
      </c>
      <c r="I292" s="14">
        <v>16.839639999999999</v>
      </c>
      <c r="J292" s="14">
        <v>595.65489000000002</v>
      </c>
      <c r="K292" s="14">
        <v>452.48959000000002</v>
      </c>
      <c r="L292" s="14">
        <v>527.74293999999998</v>
      </c>
      <c r="M292" s="13">
        <v>4420.97</v>
      </c>
      <c r="N292" s="14" t="s">
        <v>56</v>
      </c>
      <c r="O292" s="14" t="s">
        <v>56</v>
      </c>
      <c r="P292" s="13">
        <v>244.8509</v>
      </c>
      <c r="Q292" s="13">
        <v>199.0925</v>
      </c>
      <c r="R292" s="14">
        <v>10.06926</v>
      </c>
      <c r="S292" s="8">
        <v>0.82996099999999995</v>
      </c>
      <c r="T292" s="15">
        <v>4.4837000000000002E-2</v>
      </c>
      <c r="U292" s="14">
        <v>45.80829</v>
      </c>
      <c r="V292" s="13"/>
      <c r="W292" s="13"/>
      <c r="X292" s="9">
        <v>0.2</v>
      </c>
      <c r="Y292" s="9">
        <v>0.46300000000000002</v>
      </c>
      <c r="Z292" s="9">
        <v>0.33800000000000002</v>
      </c>
      <c r="AA292" s="9">
        <v>8.2000000000000003E-2</v>
      </c>
      <c r="AB292" s="9">
        <v>3.0000000000000001E-3</v>
      </c>
      <c r="AC292" s="9">
        <v>0.91500000000000004</v>
      </c>
      <c r="AD292" s="9"/>
      <c r="AE292" s="9"/>
      <c r="AF292" s="9"/>
      <c r="AG292" s="9"/>
      <c r="AH292" s="9">
        <v>1</v>
      </c>
      <c r="AI292" s="9"/>
      <c r="AJ292" s="9"/>
      <c r="AK292" s="9">
        <v>0.186</v>
      </c>
      <c r="AL292" s="9">
        <v>4.5999999999999999E-2</v>
      </c>
      <c r="AM292" s="9"/>
      <c r="AN292" s="7"/>
      <c r="AO292" s="7"/>
      <c r="AP292" s="7"/>
    </row>
    <row r="293" spans="1:42" s="10" customFormat="1" ht="10.199999999999999" x14ac:dyDescent="0.2">
      <c r="A293" s="7" t="s">
        <v>12</v>
      </c>
      <c r="B293" s="7" t="s">
        <v>10</v>
      </c>
      <c r="C293" s="7">
        <v>2001</v>
      </c>
      <c r="D293" s="13">
        <v>8527.0030000000006</v>
      </c>
      <c r="E293" s="8">
        <v>0.41381099999999998</v>
      </c>
      <c r="F293" s="14">
        <v>20.327020000000001</v>
      </c>
      <c r="G293" s="14">
        <v>14.369910000000001</v>
      </c>
      <c r="H293" s="14">
        <v>18.83792</v>
      </c>
      <c r="I293" s="14">
        <v>16.51239</v>
      </c>
      <c r="J293" s="14">
        <v>606.12369000000001</v>
      </c>
      <c r="K293" s="14">
        <v>462.39897000000002</v>
      </c>
      <c r="L293" s="14">
        <v>538.20191</v>
      </c>
      <c r="M293" s="13">
        <v>4542.7190000000001</v>
      </c>
      <c r="N293" s="14" t="s">
        <v>56</v>
      </c>
      <c r="O293" s="14" t="s">
        <v>56</v>
      </c>
      <c r="P293" s="13">
        <v>248.74010000000001</v>
      </c>
      <c r="Q293" s="13">
        <v>211.869</v>
      </c>
      <c r="R293" s="14">
        <v>9.6217100000000002</v>
      </c>
      <c r="S293" s="8">
        <v>0.87318099999999998</v>
      </c>
      <c r="T293" s="15">
        <v>4.6529000000000001E-2</v>
      </c>
      <c r="U293" s="14">
        <v>46.347110000000001</v>
      </c>
      <c r="V293" s="13"/>
      <c r="W293" s="13"/>
      <c r="X293" s="9">
        <v>0.16300000000000001</v>
      </c>
      <c r="Y293" s="9">
        <v>0.48799999999999999</v>
      </c>
      <c r="Z293" s="9">
        <v>0.34799999999999998</v>
      </c>
      <c r="AA293" s="9">
        <v>6.3E-2</v>
      </c>
      <c r="AB293" s="9">
        <v>3.0000000000000001E-3</v>
      </c>
      <c r="AC293" s="9">
        <v>0.93400000000000005</v>
      </c>
      <c r="AD293" s="9"/>
      <c r="AE293" s="9"/>
      <c r="AF293" s="9"/>
      <c r="AG293" s="9"/>
      <c r="AH293" s="9">
        <v>1</v>
      </c>
      <c r="AI293" s="9"/>
      <c r="AJ293" s="9"/>
      <c r="AK293" s="9">
        <v>0.25900000000000001</v>
      </c>
      <c r="AL293" s="9">
        <v>9.2999999999999999E-2</v>
      </c>
      <c r="AM293" s="9"/>
      <c r="AN293" s="7"/>
      <c r="AO293" s="7"/>
      <c r="AP293" s="7"/>
    </row>
    <row r="294" spans="1:42" s="10" customFormat="1" ht="10.199999999999999" x14ac:dyDescent="0.2">
      <c r="A294" s="7" t="s">
        <v>12</v>
      </c>
      <c r="B294" s="7" t="s">
        <v>10</v>
      </c>
      <c r="C294" s="7">
        <v>2002</v>
      </c>
      <c r="D294" s="13">
        <v>8528.0030000000006</v>
      </c>
      <c r="E294" s="8">
        <v>0.44750600000000001</v>
      </c>
      <c r="F294" s="14">
        <v>20.337060000000001</v>
      </c>
      <c r="G294" s="14">
        <v>14.269030000000001</v>
      </c>
      <c r="H294" s="14">
        <v>18.842639999999999</v>
      </c>
      <c r="I294" s="14">
        <v>16.480309999999999</v>
      </c>
      <c r="J294" s="14">
        <v>612.07393000000002</v>
      </c>
      <c r="K294" s="14">
        <v>463.17514</v>
      </c>
      <c r="L294" s="14">
        <v>539.24945000000002</v>
      </c>
      <c r="M294" s="13">
        <v>4612.2070000000003</v>
      </c>
      <c r="N294" s="14" t="s">
        <v>56</v>
      </c>
      <c r="O294" s="14" t="s">
        <v>56</v>
      </c>
      <c r="P294" s="13">
        <v>248.74359999999999</v>
      </c>
      <c r="Q294" s="13">
        <v>222.83510000000001</v>
      </c>
      <c r="R294" s="14">
        <v>9.5259699999999992</v>
      </c>
      <c r="S294" s="8">
        <v>0.91062900000000002</v>
      </c>
      <c r="T294" s="15">
        <v>4.8211999999999998E-2</v>
      </c>
      <c r="U294" s="14">
        <v>47.041960000000003</v>
      </c>
      <c r="V294" s="13"/>
      <c r="W294" s="13"/>
      <c r="X294" s="9">
        <v>0.154</v>
      </c>
      <c r="Y294" s="9">
        <v>0.51600000000000001</v>
      </c>
      <c r="Z294" s="9">
        <v>0.33100000000000002</v>
      </c>
      <c r="AA294" s="9">
        <v>4.7E-2</v>
      </c>
      <c r="AB294" s="9">
        <v>3.0000000000000001E-3</v>
      </c>
      <c r="AC294" s="9">
        <v>0.94899999999999995</v>
      </c>
      <c r="AD294" s="9">
        <v>0</v>
      </c>
      <c r="AE294" s="9"/>
      <c r="AF294" s="9"/>
      <c r="AG294" s="9"/>
      <c r="AH294" s="9">
        <v>1</v>
      </c>
      <c r="AI294" s="9"/>
      <c r="AJ294" s="9"/>
      <c r="AK294" s="9">
        <v>0.32800000000000001</v>
      </c>
      <c r="AL294" s="9">
        <v>0.16</v>
      </c>
      <c r="AM294" s="9"/>
      <c r="AN294" s="7"/>
      <c r="AO294" s="7"/>
      <c r="AP294" s="7"/>
    </row>
    <row r="295" spans="1:42" s="10" customFormat="1" ht="10.199999999999999" x14ac:dyDescent="0.2">
      <c r="A295" s="7" t="s">
        <v>12</v>
      </c>
      <c r="B295" s="7" t="s">
        <v>10</v>
      </c>
      <c r="C295" s="7">
        <v>2003</v>
      </c>
      <c r="D295" s="13">
        <v>8529.0030000000006</v>
      </c>
      <c r="E295" s="8">
        <v>0.46136700000000003</v>
      </c>
      <c r="F295" s="14">
        <v>20.651700000000002</v>
      </c>
      <c r="G295" s="14">
        <v>14.38302</v>
      </c>
      <c r="H295" s="14">
        <v>19.09498</v>
      </c>
      <c r="I295" s="14">
        <v>16.68234</v>
      </c>
      <c r="J295" s="14">
        <v>606.13318000000004</v>
      </c>
      <c r="K295" s="14">
        <v>456.12040999999999</v>
      </c>
      <c r="L295" s="14">
        <v>532.71916999999996</v>
      </c>
      <c r="M295" s="13">
        <v>4654.5640000000003</v>
      </c>
      <c r="N295" s="14" t="s">
        <v>56</v>
      </c>
      <c r="O295" s="14" t="s">
        <v>56</v>
      </c>
      <c r="P295" s="13">
        <v>248.36670000000001</v>
      </c>
      <c r="Q295" s="13">
        <v>224.4289</v>
      </c>
      <c r="R295" s="14">
        <v>9.4473699999999994</v>
      </c>
      <c r="S295" s="8">
        <v>0.91983899999999996</v>
      </c>
      <c r="T295" s="15">
        <v>4.8094999999999999E-2</v>
      </c>
      <c r="U295" s="14">
        <v>48.138829999999999</v>
      </c>
      <c r="V295" s="13"/>
      <c r="W295" s="13"/>
      <c r="X295" s="9">
        <v>0.154</v>
      </c>
      <c r="Y295" s="9">
        <v>0.504</v>
      </c>
      <c r="Z295" s="9">
        <v>0.34100000000000003</v>
      </c>
      <c r="AA295" s="9">
        <v>4.5999999999999999E-2</v>
      </c>
      <c r="AB295" s="9">
        <v>3.0000000000000001E-3</v>
      </c>
      <c r="AC295" s="9">
        <v>0.94399999999999995</v>
      </c>
      <c r="AD295" s="9">
        <v>6.0000000000000001E-3</v>
      </c>
      <c r="AE295" s="9"/>
      <c r="AF295" s="9"/>
      <c r="AG295" s="9"/>
      <c r="AH295" s="9">
        <v>1</v>
      </c>
      <c r="AI295" s="9"/>
      <c r="AJ295" s="9"/>
      <c r="AK295" s="9">
        <v>0.34599999999999997</v>
      </c>
      <c r="AL295" s="9">
        <v>0.19700000000000001</v>
      </c>
      <c r="AM295" s="9"/>
      <c r="AN295" s="7"/>
      <c r="AO295" s="7"/>
      <c r="AP295" s="7"/>
    </row>
    <row r="296" spans="1:42" s="10" customFormat="1" ht="10.199999999999999" x14ac:dyDescent="0.2">
      <c r="A296" s="7" t="s">
        <v>12</v>
      </c>
      <c r="B296" s="7" t="s">
        <v>10</v>
      </c>
      <c r="C296" s="7">
        <v>2004</v>
      </c>
      <c r="D296" s="13">
        <v>8530.0030000000006</v>
      </c>
      <c r="E296" s="8">
        <v>0.47955300000000001</v>
      </c>
      <c r="F296" s="14">
        <v>20.47738</v>
      </c>
      <c r="G296" s="14">
        <v>14.152430000000001</v>
      </c>
      <c r="H296" s="14">
        <v>18.94614</v>
      </c>
      <c r="I296" s="14">
        <v>16.509499999999999</v>
      </c>
      <c r="J296" s="14">
        <v>617.52493000000004</v>
      </c>
      <c r="K296" s="14">
        <v>460.44119999999998</v>
      </c>
      <c r="L296" s="14">
        <v>538.30200000000002</v>
      </c>
      <c r="M296" s="13">
        <v>4782.6480000000001</v>
      </c>
      <c r="N296" s="14" t="s">
        <v>56</v>
      </c>
      <c r="O296" s="14" t="s">
        <v>56</v>
      </c>
      <c r="P296" s="13">
        <v>257.58749999999998</v>
      </c>
      <c r="Q296" s="13">
        <v>239.6558</v>
      </c>
      <c r="R296" s="14">
        <v>9.1622800000000009</v>
      </c>
      <c r="S296" s="8">
        <v>0.94554099999999996</v>
      </c>
      <c r="T296" s="15">
        <v>5.0044999999999999E-2</v>
      </c>
      <c r="U296" s="14">
        <v>49.026260000000001</v>
      </c>
      <c r="V296" s="13"/>
      <c r="W296" s="13"/>
      <c r="X296" s="9">
        <v>0.125</v>
      </c>
      <c r="Y296" s="9">
        <v>0.56499999999999995</v>
      </c>
      <c r="Z296" s="9">
        <v>0.31</v>
      </c>
      <c r="AA296" s="9">
        <v>3.5000000000000003E-2</v>
      </c>
      <c r="AB296" s="9">
        <v>3.0000000000000001E-3</v>
      </c>
      <c r="AC296" s="9">
        <v>0.95599999999999996</v>
      </c>
      <c r="AD296" s="9">
        <v>6.0000000000000001E-3</v>
      </c>
      <c r="AE296" s="9"/>
      <c r="AF296" s="9"/>
      <c r="AG296" s="9"/>
      <c r="AH296" s="9">
        <v>1</v>
      </c>
      <c r="AI296" s="9"/>
      <c r="AJ296" s="9">
        <v>0</v>
      </c>
      <c r="AK296" s="9">
        <v>0.46200000000000002</v>
      </c>
      <c r="AL296" s="9">
        <v>0.32900000000000001</v>
      </c>
      <c r="AM296" s="9">
        <v>0</v>
      </c>
      <c r="AN296" s="7"/>
      <c r="AO296" s="7"/>
      <c r="AP296" s="7"/>
    </row>
    <row r="297" spans="1:42" s="10" customFormat="1" ht="10.199999999999999" x14ac:dyDescent="0.2">
      <c r="A297" s="7" t="s">
        <v>12</v>
      </c>
      <c r="B297" s="7" t="s">
        <v>10</v>
      </c>
      <c r="C297" s="7">
        <v>2005</v>
      </c>
      <c r="D297" s="13">
        <v>8531.0030000000006</v>
      </c>
      <c r="E297" s="8">
        <v>0.443795</v>
      </c>
      <c r="F297" s="14">
        <v>21.022089999999999</v>
      </c>
      <c r="G297" s="14">
        <v>14.39415</v>
      </c>
      <c r="H297" s="14">
        <v>19.451809999999998</v>
      </c>
      <c r="I297" s="14">
        <v>16.898620000000001</v>
      </c>
      <c r="J297" s="14">
        <v>606.80627000000004</v>
      </c>
      <c r="K297" s="14">
        <v>448.39098999999999</v>
      </c>
      <c r="L297" s="14">
        <v>525.97199999999998</v>
      </c>
      <c r="M297" s="13">
        <v>4762.95</v>
      </c>
      <c r="N297" s="14" t="s">
        <v>56</v>
      </c>
      <c r="O297" s="14" t="s">
        <v>56</v>
      </c>
      <c r="P297" s="13">
        <v>251.20070000000001</v>
      </c>
      <c r="Q297" s="13">
        <v>241.6952</v>
      </c>
      <c r="R297" s="14">
        <v>9.0517000000000003</v>
      </c>
      <c r="S297" s="8">
        <v>0.976414</v>
      </c>
      <c r="T297" s="15">
        <v>5.0612999999999998E-2</v>
      </c>
      <c r="U297" s="14">
        <v>50.191960000000002</v>
      </c>
      <c r="V297" s="13"/>
      <c r="W297" s="13"/>
      <c r="X297" s="9">
        <v>0.20100000000000001</v>
      </c>
      <c r="Y297" s="9">
        <v>0.52200000000000002</v>
      </c>
      <c r="Z297" s="9">
        <v>0.27700000000000002</v>
      </c>
      <c r="AA297" s="9">
        <v>2.9000000000000001E-2</v>
      </c>
      <c r="AB297" s="9"/>
      <c r="AC297" s="9">
        <v>0.95299999999999996</v>
      </c>
      <c r="AD297" s="9">
        <v>1.7999999999999999E-2</v>
      </c>
      <c r="AE297" s="9"/>
      <c r="AF297" s="9"/>
      <c r="AG297" s="9"/>
      <c r="AH297" s="9">
        <v>0.999</v>
      </c>
      <c r="AI297" s="9"/>
      <c r="AJ297" s="9">
        <v>1E-3</v>
      </c>
      <c r="AK297" s="9">
        <v>0.51100000000000001</v>
      </c>
      <c r="AL297" s="9">
        <v>0.41199999999999998</v>
      </c>
      <c r="AM297" s="9">
        <v>1E-3</v>
      </c>
      <c r="AN297" s="7"/>
      <c r="AO297" s="7"/>
      <c r="AP297" s="7"/>
    </row>
    <row r="298" spans="1:42" s="10" customFormat="1" ht="10.199999999999999" x14ac:dyDescent="0.2">
      <c r="A298" s="7" t="s">
        <v>12</v>
      </c>
      <c r="B298" s="7" t="s">
        <v>10</v>
      </c>
      <c r="C298" s="7">
        <v>2006</v>
      </c>
      <c r="D298" s="13">
        <v>8532.0030000000006</v>
      </c>
      <c r="E298" s="8">
        <v>0.421066</v>
      </c>
      <c r="F298" s="14">
        <v>21.383970000000001</v>
      </c>
      <c r="G298" s="14">
        <v>14.648630000000001</v>
      </c>
      <c r="H298" s="14">
        <v>19.730599999999999</v>
      </c>
      <c r="I298" s="14">
        <v>17.169319999999999</v>
      </c>
      <c r="J298" s="14">
        <v>593.84505000000001</v>
      </c>
      <c r="K298" s="14">
        <v>442.04566</v>
      </c>
      <c r="L298" s="14">
        <v>517.68289000000004</v>
      </c>
      <c r="M298" s="13">
        <v>4758.2240000000002</v>
      </c>
      <c r="N298" s="14" t="s">
        <v>56</v>
      </c>
      <c r="O298" s="14" t="s">
        <v>56</v>
      </c>
      <c r="P298" s="13">
        <v>247.00389999999999</v>
      </c>
      <c r="Q298" s="13">
        <v>239.84530000000001</v>
      </c>
      <c r="R298" s="14">
        <v>9.1163799999999995</v>
      </c>
      <c r="S298" s="8">
        <v>0.98466600000000004</v>
      </c>
      <c r="T298" s="15">
        <v>5.0271999999999997E-2</v>
      </c>
      <c r="U298" s="14">
        <v>51.157159999999998</v>
      </c>
      <c r="V298" s="13"/>
      <c r="W298" s="13"/>
      <c r="X298" s="9">
        <v>0.189</v>
      </c>
      <c r="Y298" s="9">
        <v>0.53100000000000003</v>
      </c>
      <c r="Z298" s="9">
        <v>0.28000000000000003</v>
      </c>
      <c r="AA298" s="9">
        <v>3.3000000000000002E-2</v>
      </c>
      <c r="AB298" s="9"/>
      <c r="AC298" s="9">
        <v>0.93700000000000006</v>
      </c>
      <c r="AD298" s="9">
        <v>3.1E-2</v>
      </c>
      <c r="AE298" s="9"/>
      <c r="AF298" s="9"/>
      <c r="AG298" s="9"/>
      <c r="AH298" s="9">
        <v>0.999</v>
      </c>
      <c r="AI298" s="9"/>
      <c r="AJ298" s="9">
        <v>1E-3</v>
      </c>
      <c r="AK298" s="9">
        <v>0.58399999999999996</v>
      </c>
      <c r="AL298" s="9">
        <v>0.51500000000000001</v>
      </c>
      <c r="AM298" s="9">
        <v>1.4999999999999999E-2</v>
      </c>
      <c r="AN298" s="7"/>
      <c r="AO298" s="7"/>
      <c r="AP298" s="7"/>
    </row>
    <row r="299" spans="1:42" s="10" customFormat="1" ht="10.199999999999999" x14ac:dyDescent="0.2">
      <c r="A299" s="7" t="s">
        <v>12</v>
      </c>
      <c r="B299" s="7" t="s">
        <v>10</v>
      </c>
      <c r="C299" s="7">
        <v>2007</v>
      </c>
      <c r="D299" s="13">
        <v>8533.0030000000006</v>
      </c>
      <c r="E299" s="8">
        <v>0.41076600000000002</v>
      </c>
      <c r="F299" s="14">
        <v>21.60079</v>
      </c>
      <c r="G299" s="14">
        <v>14.76118</v>
      </c>
      <c r="H299" s="14">
        <v>19.9985</v>
      </c>
      <c r="I299" s="14">
        <v>17.351289999999999</v>
      </c>
      <c r="J299" s="14">
        <v>590.75485000000003</v>
      </c>
      <c r="K299" s="14">
        <v>437.67932999999999</v>
      </c>
      <c r="L299" s="14">
        <v>512.26648</v>
      </c>
      <c r="M299" s="13">
        <v>4871.2830000000004</v>
      </c>
      <c r="N299" s="14" t="s">
        <v>56</v>
      </c>
      <c r="O299" s="14" t="s">
        <v>56</v>
      </c>
      <c r="P299" s="13">
        <v>252.9599</v>
      </c>
      <c r="Q299" s="13">
        <v>253.8586</v>
      </c>
      <c r="R299" s="14">
        <v>8.9840599999999995</v>
      </c>
      <c r="S299" s="8">
        <v>1.019908</v>
      </c>
      <c r="T299" s="15">
        <v>5.1892000000000001E-2</v>
      </c>
      <c r="U299" s="14">
        <v>52.756819999999998</v>
      </c>
      <c r="V299" s="13"/>
      <c r="W299" s="13"/>
      <c r="X299" s="9">
        <v>0.161</v>
      </c>
      <c r="Y299" s="9">
        <v>0.55500000000000005</v>
      </c>
      <c r="Z299" s="9">
        <v>0.28399999999999997</v>
      </c>
      <c r="AA299" s="9">
        <v>2.5999999999999999E-2</v>
      </c>
      <c r="AB299" s="9"/>
      <c r="AC299" s="9">
        <v>0.93799999999999994</v>
      </c>
      <c r="AD299" s="9">
        <v>3.6999999999999998E-2</v>
      </c>
      <c r="AE299" s="9"/>
      <c r="AF299" s="9"/>
      <c r="AG299" s="9"/>
      <c r="AH299" s="9">
        <v>0.999</v>
      </c>
      <c r="AI299" s="9"/>
      <c r="AJ299" s="9">
        <v>1E-3</v>
      </c>
      <c r="AK299" s="9">
        <v>0.53300000000000003</v>
      </c>
      <c r="AL299" s="9">
        <v>0.48699999999999999</v>
      </c>
      <c r="AM299" s="9">
        <v>8.0000000000000002E-3</v>
      </c>
      <c r="AN299" s="7"/>
      <c r="AO299" s="7"/>
      <c r="AP299" s="7"/>
    </row>
    <row r="300" spans="1:42" s="10" customFormat="1" ht="10.199999999999999" x14ac:dyDescent="0.2">
      <c r="A300" s="7" t="s">
        <v>12</v>
      </c>
      <c r="B300" s="7" t="s">
        <v>10</v>
      </c>
      <c r="C300" s="7">
        <v>2008</v>
      </c>
      <c r="D300" s="13">
        <v>8534.0030000000006</v>
      </c>
      <c r="E300" s="8">
        <v>0.406943</v>
      </c>
      <c r="F300" s="14">
        <v>22.184550000000002</v>
      </c>
      <c r="G300" s="14">
        <v>15.13308</v>
      </c>
      <c r="H300" s="14">
        <v>20.54251</v>
      </c>
      <c r="I300" s="14">
        <v>17.80566</v>
      </c>
      <c r="J300" s="14">
        <v>573.90459999999996</v>
      </c>
      <c r="K300" s="14">
        <v>425.65328</v>
      </c>
      <c r="L300" s="14">
        <v>499.26062000000002</v>
      </c>
      <c r="M300" s="13">
        <v>4837.0159999999996</v>
      </c>
      <c r="N300" s="14">
        <v>54</v>
      </c>
      <c r="O300" s="14" t="s">
        <v>56</v>
      </c>
      <c r="P300" s="13">
        <v>246.28579999999999</v>
      </c>
      <c r="Q300" s="13">
        <v>254.24619999999999</v>
      </c>
      <c r="R300" s="14">
        <v>9.0206099999999996</v>
      </c>
      <c r="S300" s="8">
        <v>1.046136</v>
      </c>
      <c r="T300" s="15">
        <v>5.2181999999999999E-2</v>
      </c>
      <c r="U300" s="14">
        <v>53.92953</v>
      </c>
      <c r="V300" s="13"/>
      <c r="W300" s="13"/>
      <c r="X300" s="9">
        <v>0.184</v>
      </c>
      <c r="Y300" s="9">
        <v>0.56799999999999995</v>
      </c>
      <c r="Z300" s="9">
        <v>0.248</v>
      </c>
      <c r="AA300" s="9">
        <v>2.1999999999999999E-2</v>
      </c>
      <c r="AB300" s="9"/>
      <c r="AC300" s="9">
        <v>0.94099999999999995</v>
      </c>
      <c r="AD300" s="9">
        <v>3.5999999999999997E-2</v>
      </c>
      <c r="AE300" s="9"/>
      <c r="AF300" s="9"/>
      <c r="AG300" s="9">
        <v>1.0999999999999999E-2</v>
      </c>
      <c r="AH300" s="9">
        <v>0.98699999999999999</v>
      </c>
      <c r="AI300" s="9"/>
      <c r="AJ300" s="9">
        <v>2E-3</v>
      </c>
      <c r="AK300" s="9">
        <v>0.59499999999999997</v>
      </c>
      <c r="AL300" s="9">
        <v>0.51600000000000001</v>
      </c>
      <c r="AM300" s="9">
        <v>1.2999999999999999E-2</v>
      </c>
      <c r="AN300" s="7"/>
      <c r="AO300" s="7"/>
      <c r="AP300" s="7"/>
    </row>
    <row r="301" spans="1:42" s="10" customFormat="1" ht="10.199999999999999" x14ac:dyDescent="0.2">
      <c r="A301" s="7" t="s">
        <v>12</v>
      </c>
      <c r="B301" s="7" t="s">
        <v>10</v>
      </c>
      <c r="C301" s="7">
        <v>2009</v>
      </c>
      <c r="D301" s="13">
        <v>8535.0030000000006</v>
      </c>
      <c r="E301" s="8">
        <v>0.32969700000000002</v>
      </c>
      <c r="F301" s="14">
        <v>23.116340000000001</v>
      </c>
      <c r="G301" s="14">
        <v>15.73258</v>
      </c>
      <c r="H301" s="14">
        <v>21.389030000000002</v>
      </c>
      <c r="I301" s="14">
        <v>18.525040000000001</v>
      </c>
      <c r="J301" s="14">
        <v>552.94245000000001</v>
      </c>
      <c r="K301" s="14">
        <v>409.16658000000001</v>
      </c>
      <c r="L301" s="14">
        <v>479.93722000000002</v>
      </c>
      <c r="M301" s="13">
        <v>4752.9719999999998</v>
      </c>
      <c r="N301" s="14">
        <v>53.8</v>
      </c>
      <c r="O301" s="14" t="s">
        <v>56</v>
      </c>
      <c r="P301" s="13">
        <v>235.89840000000001</v>
      </c>
      <c r="Q301" s="13">
        <v>251.8775</v>
      </c>
      <c r="R301" s="14">
        <v>8.7050699999999992</v>
      </c>
      <c r="S301" s="8">
        <v>1.089256</v>
      </c>
      <c r="T301" s="15">
        <v>5.2664000000000002E-2</v>
      </c>
      <c r="U301" s="14">
        <v>55.104379999999999</v>
      </c>
      <c r="V301" s="13"/>
      <c r="W301" s="13"/>
      <c r="X301" s="9">
        <v>0.21</v>
      </c>
      <c r="Y301" s="9">
        <v>0.58499999999999996</v>
      </c>
      <c r="Z301" s="9">
        <v>0.20499999999999999</v>
      </c>
      <c r="AA301" s="9">
        <v>0.02</v>
      </c>
      <c r="AB301" s="9"/>
      <c r="AC301" s="9">
        <v>0.92</v>
      </c>
      <c r="AD301" s="9">
        <v>0.06</v>
      </c>
      <c r="AE301" s="9"/>
      <c r="AF301" s="9"/>
      <c r="AG301" s="9">
        <v>4.2000000000000003E-2</v>
      </c>
      <c r="AH301" s="9">
        <v>0.95399999999999996</v>
      </c>
      <c r="AI301" s="9"/>
      <c r="AJ301" s="9">
        <v>3.0000000000000001E-3</v>
      </c>
      <c r="AK301" s="9">
        <v>0.66700000000000004</v>
      </c>
      <c r="AL301" s="9">
        <v>0.56000000000000005</v>
      </c>
      <c r="AM301" s="9">
        <v>8.9999999999999993E-3</v>
      </c>
      <c r="AN301" s="7"/>
      <c r="AO301" s="7"/>
      <c r="AP301" s="7"/>
    </row>
    <row r="302" spans="1:42" s="10" customFormat="1" ht="10.199999999999999" x14ac:dyDescent="0.2">
      <c r="A302" s="7" t="s">
        <v>12</v>
      </c>
      <c r="B302" s="7" t="s">
        <v>10</v>
      </c>
      <c r="C302" s="7">
        <v>2010</v>
      </c>
      <c r="D302" s="13">
        <v>8536.0030000000006</v>
      </c>
      <c r="E302" s="8">
        <v>0.37249900000000002</v>
      </c>
      <c r="F302" s="14">
        <v>23.43309</v>
      </c>
      <c r="G302" s="14">
        <v>15.942410000000001</v>
      </c>
      <c r="H302" s="14">
        <v>21.659310000000001</v>
      </c>
      <c r="I302" s="14">
        <v>18.765699999999999</v>
      </c>
      <c r="J302" s="14">
        <v>543.98267999999996</v>
      </c>
      <c r="K302" s="14">
        <v>403.20103</v>
      </c>
      <c r="L302" s="14">
        <v>473.79406</v>
      </c>
      <c r="M302" s="13">
        <v>4784.4949999999999</v>
      </c>
      <c r="N302" s="14">
        <v>53.8</v>
      </c>
      <c r="O302" s="14" t="s">
        <v>56</v>
      </c>
      <c r="P302" s="13">
        <v>237.27099999999999</v>
      </c>
      <c r="Q302" s="13">
        <v>253.14019999999999</v>
      </c>
      <c r="R302" s="14">
        <v>8.7621599999999997</v>
      </c>
      <c r="S302" s="8">
        <v>1.0869</v>
      </c>
      <c r="T302" s="15">
        <v>5.2571E-2</v>
      </c>
      <c r="U302" s="14">
        <v>56.286920000000002</v>
      </c>
      <c r="V302" s="13"/>
      <c r="W302" s="13"/>
      <c r="X302" s="9">
        <v>0.20899999999999999</v>
      </c>
      <c r="Y302" s="9">
        <v>0.61</v>
      </c>
      <c r="Z302" s="9">
        <v>0.18</v>
      </c>
      <c r="AA302" s="9">
        <v>1.7999999999999999E-2</v>
      </c>
      <c r="AB302" s="9">
        <v>4.0000000000000001E-3</v>
      </c>
      <c r="AC302" s="9">
        <v>0.91900000000000004</v>
      </c>
      <c r="AD302" s="9">
        <v>5.8999999999999997E-2</v>
      </c>
      <c r="AE302" s="9"/>
      <c r="AF302" s="9"/>
      <c r="AG302" s="9">
        <v>6.8000000000000005E-2</v>
      </c>
      <c r="AH302" s="9">
        <v>0.92900000000000005</v>
      </c>
      <c r="AI302" s="9"/>
      <c r="AJ302" s="9">
        <v>4.0000000000000001E-3</v>
      </c>
      <c r="AK302" s="9">
        <v>0.71499999999999997</v>
      </c>
      <c r="AL302" s="9">
        <v>0.70499999999999996</v>
      </c>
      <c r="AM302" s="9">
        <v>8.9999999999999993E-3</v>
      </c>
      <c r="AN302" s="7"/>
      <c r="AO302" s="7"/>
      <c r="AP302" s="7"/>
    </row>
    <row r="303" spans="1:42" s="10" customFormat="1" ht="10.199999999999999" x14ac:dyDescent="0.2">
      <c r="A303" s="7" t="s">
        <v>12</v>
      </c>
      <c r="B303" s="7" t="s">
        <v>10</v>
      </c>
      <c r="C303" s="7">
        <v>2011</v>
      </c>
      <c r="D303" s="13">
        <v>8537.0030000000006</v>
      </c>
      <c r="E303" s="8">
        <v>0.42177500000000001</v>
      </c>
      <c r="F303" s="14">
        <v>23.854189999999999</v>
      </c>
      <c r="G303" s="14">
        <v>16.23742</v>
      </c>
      <c r="H303" s="14">
        <v>22.01257</v>
      </c>
      <c r="I303" s="14">
        <v>19.092590000000001</v>
      </c>
      <c r="J303" s="14">
        <v>534.90745000000004</v>
      </c>
      <c r="K303" s="14">
        <v>397.03653000000003</v>
      </c>
      <c r="L303" s="14">
        <v>465.77587999999997</v>
      </c>
      <c r="M303" s="13">
        <v>4824.3090000000002</v>
      </c>
      <c r="N303" s="14">
        <v>54.4</v>
      </c>
      <c r="O303" s="14" t="s">
        <v>56</v>
      </c>
      <c r="P303" s="13">
        <v>235.56039999999999</v>
      </c>
      <c r="Q303" s="13">
        <v>271.00240000000002</v>
      </c>
      <c r="R303" s="14">
        <v>8.4176199999999994</v>
      </c>
      <c r="S303" s="8">
        <v>1.1711290000000001</v>
      </c>
      <c r="T303" s="15">
        <v>5.5655000000000003E-2</v>
      </c>
      <c r="U303" s="14">
        <v>57.75414</v>
      </c>
      <c r="V303" s="13"/>
      <c r="W303" s="13"/>
      <c r="X303" s="9">
        <v>0.17699999999999999</v>
      </c>
      <c r="Y303" s="9">
        <v>0.65</v>
      </c>
      <c r="Z303" s="9">
        <v>0.17299999999999999</v>
      </c>
      <c r="AA303" s="9">
        <v>1.2999999999999999E-2</v>
      </c>
      <c r="AB303" s="9">
        <v>0</v>
      </c>
      <c r="AC303" s="9">
        <v>0.91400000000000003</v>
      </c>
      <c r="AD303" s="9">
        <v>7.2999999999999995E-2</v>
      </c>
      <c r="AE303" s="9"/>
      <c r="AF303" s="9"/>
      <c r="AG303" s="9">
        <v>0.113</v>
      </c>
      <c r="AH303" s="9">
        <v>0.88100000000000001</v>
      </c>
      <c r="AI303" s="9"/>
      <c r="AJ303" s="9">
        <v>5.0000000000000001E-3</v>
      </c>
      <c r="AK303" s="9">
        <v>0.752</v>
      </c>
      <c r="AL303" s="9">
        <v>0.90700000000000003</v>
      </c>
      <c r="AM303" s="9">
        <v>4.0000000000000001E-3</v>
      </c>
      <c r="AN303" s="7"/>
      <c r="AO303" s="7"/>
      <c r="AP303" s="7"/>
    </row>
    <row r="304" spans="1:42" s="10" customFormat="1" ht="10.199999999999999" x14ac:dyDescent="0.2">
      <c r="A304" s="7" t="s">
        <v>12</v>
      </c>
      <c r="B304" s="7" t="s">
        <v>10</v>
      </c>
      <c r="C304" s="7">
        <v>2012</v>
      </c>
      <c r="D304" s="13">
        <v>8538.0030000000006</v>
      </c>
      <c r="E304" s="8">
        <v>0.35618</v>
      </c>
      <c r="F304" s="14">
        <v>24.098669999999998</v>
      </c>
      <c r="G304" s="14">
        <v>16.35979</v>
      </c>
      <c r="H304" s="14">
        <v>22.272860000000001</v>
      </c>
      <c r="I304" s="14">
        <v>19.276869999999999</v>
      </c>
      <c r="J304" s="14">
        <v>531.41683</v>
      </c>
      <c r="K304" s="14">
        <v>392.07404000000002</v>
      </c>
      <c r="L304" s="14">
        <v>461.44382000000002</v>
      </c>
      <c r="M304" s="13">
        <v>4809.0619999999999</v>
      </c>
      <c r="N304" s="14">
        <v>54.5</v>
      </c>
      <c r="O304" s="14" t="s">
        <v>56</v>
      </c>
      <c r="P304" s="13">
        <v>234.1712</v>
      </c>
      <c r="Q304" s="13">
        <v>275.63819999999998</v>
      </c>
      <c r="R304" s="14">
        <v>8.2889599999999994</v>
      </c>
      <c r="S304" s="8">
        <v>1.1978420000000001</v>
      </c>
      <c r="T304" s="15">
        <v>5.6908E-2</v>
      </c>
      <c r="U304" s="14">
        <v>58.161850000000001</v>
      </c>
      <c r="V304" s="13"/>
      <c r="W304" s="13"/>
      <c r="X304" s="9">
        <v>0.20899999999999999</v>
      </c>
      <c r="Y304" s="9">
        <v>0.64300000000000002</v>
      </c>
      <c r="Z304" s="9">
        <v>0.14799999999999999</v>
      </c>
      <c r="AA304" s="9">
        <v>1.4E-2</v>
      </c>
      <c r="AB304" s="9"/>
      <c r="AC304" s="9">
        <v>0.92400000000000004</v>
      </c>
      <c r="AD304" s="9">
        <v>6.2E-2</v>
      </c>
      <c r="AE304" s="9"/>
      <c r="AF304" s="9"/>
      <c r="AG304" s="9">
        <v>0.13500000000000001</v>
      </c>
      <c r="AH304" s="9">
        <v>0.85799999999999998</v>
      </c>
      <c r="AI304" s="9"/>
      <c r="AJ304" s="9">
        <v>7.0000000000000001E-3</v>
      </c>
      <c r="AK304" s="9">
        <v>0.80600000000000005</v>
      </c>
      <c r="AL304" s="9">
        <v>0.94899999999999995</v>
      </c>
      <c r="AM304" s="9">
        <v>4.0000000000000001E-3</v>
      </c>
      <c r="AN304" s="7"/>
      <c r="AO304" s="7"/>
      <c r="AP304" s="7"/>
    </row>
    <row r="305" spans="1:42" s="10" customFormat="1" ht="10.199999999999999" x14ac:dyDescent="0.2">
      <c r="A305" s="7" t="s">
        <v>12</v>
      </c>
      <c r="B305" s="7" t="s">
        <v>10</v>
      </c>
      <c r="C305" s="7">
        <v>2013</v>
      </c>
      <c r="D305" s="13">
        <v>8539.0030000000006</v>
      </c>
      <c r="E305" s="8">
        <v>0.35911399999999999</v>
      </c>
      <c r="F305" s="14">
        <v>24.755469999999999</v>
      </c>
      <c r="G305" s="14">
        <v>16.779350000000001</v>
      </c>
      <c r="H305" s="14">
        <v>22.808</v>
      </c>
      <c r="I305" s="14">
        <v>19.75583</v>
      </c>
      <c r="J305" s="14">
        <v>515.42219999999998</v>
      </c>
      <c r="K305" s="14">
        <v>381.72663999999997</v>
      </c>
      <c r="L305" s="14">
        <v>450.12761999999998</v>
      </c>
      <c r="M305" s="13">
        <v>4823.9030000000002</v>
      </c>
      <c r="N305" s="14">
        <v>54.7</v>
      </c>
      <c r="O305" s="14" t="s">
        <v>56</v>
      </c>
      <c r="P305" s="13">
        <v>227.56039999999999</v>
      </c>
      <c r="Q305" s="13">
        <v>277.33080000000001</v>
      </c>
      <c r="R305" s="14">
        <v>8.24817</v>
      </c>
      <c r="S305" s="8">
        <v>1.249735</v>
      </c>
      <c r="T305" s="15">
        <v>5.6908E-2</v>
      </c>
      <c r="U305" s="14">
        <v>60.008899999999997</v>
      </c>
      <c r="V305" s="13"/>
      <c r="W305" s="13"/>
      <c r="X305" s="9">
        <v>0.18099999999999999</v>
      </c>
      <c r="Y305" s="9">
        <v>0.67500000000000004</v>
      </c>
      <c r="Z305" s="9">
        <v>0.14499999999999999</v>
      </c>
      <c r="AA305" s="9">
        <v>1.0999999999999999E-2</v>
      </c>
      <c r="AB305" s="9"/>
      <c r="AC305" s="9">
        <v>0.90200000000000002</v>
      </c>
      <c r="AD305" s="9">
        <v>8.6999999999999994E-2</v>
      </c>
      <c r="AE305" s="9"/>
      <c r="AF305" s="9"/>
      <c r="AG305" s="9">
        <v>0.184</v>
      </c>
      <c r="AH305" s="9">
        <v>0.81100000000000005</v>
      </c>
      <c r="AI305" s="9"/>
      <c r="AJ305" s="9">
        <v>5.0000000000000001E-3</v>
      </c>
      <c r="AK305" s="9">
        <v>0.83499999999999996</v>
      </c>
      <c r="AL305" s="9">
        <v>0.96899999999999997</v>
      </c>
      <c r="AM305" s="9">
        <v>4.0000000000000001E-3</v>
      </c>
      <c r="AN305" s="7"/>
      <c r="AO305" s="7"/>
      <c r="AP305" s="7"/>
    </row>
    <row r="306" spans="1:42" s="10" customFormat="1" ht="10.199999999999999" x14ac:dyDescent="0.2">
      <c r="A306" s="7" t="s">
        <v>12</v>
      </c>
      <c r="B306" s="7" t="s">
        <v>10</v>
      </c>
      <c r="C306" s="7">
        <v>2014</v>
      </c>
      <c r="D306" s="13">
        <v>8540.0030000000006</v>
      </c>
      <c r="E306" s="8">
        <v>0.40657199999999999</v>
      </c>
      <c r="F306" s="14">
        <v>25.525549999999999</v>
      </c>
      <c r="G306" s="14">
        <v>17.267949999999999</v>
      </c>
      <c r="H306" s="14">
        <v>23.48021</v>
      </c>
      <c r="I306" s="14">
        <v>20.33455</v>
      </c>
      <c r="J306" s="14">
        <v>500.95465999999999</v>
      </c>
      <c r="K306" s="14">
        <v>370.62786999999997</v>
      </c>
      <c r="L306" s="14">
        <v>437.36347000000001</v>
      </c>
      <c r="M306" s="13">
        <v>4789.9340000000002</v>
      </c>
      <c r="N306" s="14">
        <v>55</v>
      </c>
      <c r="O306" s="14" t="s">
        <v>56</v>
      </c>
      <c r="P306" s="13">
        <v>227.40889999999999</v>
      </c>
      <c r="Q306" s="13">
        <v>277.03840000000002</v>
      </c>
      <c r="R306" s="14">
        <v>8.1414200000000001</v>
      </c>
      <c r="S306" s="8">
        <v>1.248615</v>
      </c>
      <c r="T306" s="15">
        <v>5.7230999999999997E-2</v>
      </c>
      <c r="U306" s="14">
        <v>61.438049999999997</v>
      </c>
      <c r="V306" s="13"/>
      <c r="W306" s="13"/>
      <c r="X306" s="9">
        <v>0.17499999999999999</v>
      </c>
      <c r="Y306" s="9">
        <v>0.68300000000000005</v>
      </c>
      <c r="Z306" s="9">
        <v>0.14199999999999999</v>
      </c>
      <c r="AA306" s="9">
        <v>8.9999999999999993E-3</v>
      </c>
      <c r="AB306" s="9"/>
      <c r="AC306" s="9">
        <v>0.88900000000000001</v>
      </c>
      <c r="AD306" s="9">
        <v>0.10199999999999999</v>
      </c>
      <c r="AE306" s="9"/>
      <c r="AF306" s="9"/>
      <c r="AG306" s="9">
        <v>0.29699999999999999</v>
      </c>
      <c r="AH306" s="9">
        <v>0.69599999999999995</v>
      </c>
      <c r="AI306" s="9"/>
      <c r="AJ306" s="9">
        <v>6.0000000000000001E-3</v>
      </c>
      <c r="AK306" s="9">
        <v>0.76900000000000002</v>
      </c>
      <c r="AL306" s="9">
        <v>0.98</v>
      </c>
      <c r="AM306" s="9">
        <v>4.0000000000000001E-3</v>
      </c>
      <c r="AN306" s="7"/>
      <c r="AO306" s="7"/>
      <c r="AP306" s="7"/>
    </row>
    <row r="307" spans="1:42" s="10" customFormat="1" ht="10.199999999999999" x14ac:dyDescent="0.2">
      <c r="A307" s="7" t="s">
        <v>12</v>
      </c>
      <c r="B307" s="7" t="s">
        <v>10</v>
      </c>
      <c r="C307" s="7">
        <v>2015</v>
      </c>
      <c r="D307" s="13">
        <v>8541.0030000000006</v>
      </c>
      <c r="E307" s="8">
        <v>0.426427</v>
      </c>
      <c r="F307" s="14">
        <v>26.530619999999999</v>
      </c>
      <c r="G307" s="14">
        <v>17.92465</v>
      </c>
      <c r="H307" s="14">
        <v>24.239799999999999</v>
      </c>
      <c r="I307" s="14">
        <v>21.050699999999999</v>
      </c>
      <c r="J307" s="14">
        <v>482.36667</v>
      </c>
      <c r="K307" s="14">
        <v>359.70096000000001</v>
      </c>
      <c r="L307" s="14">
        <v>422.76459</v>
      </c>
      <c r="M307" s="13">
        <v>4680.4769999999999</v>
      </c>
      <c r="N307" s="14">
        <v>53.9</v>
      </c>
      <c r="O307" s="14" t="s">
        <v>56</v>
      </c>
      <c r="P307" s="13">
        <v>218.268</v>
      </c>
      <c r="Q307" s="13">
        <v>271.21660000000003</v>
      </c>
      <c r="R307" s="14">
        <v>8.1647700000000007</v>
      </c>
      <c r="S307" s="8">
        <v>1.274672</v>
      </c>
      <c r="T307" s="15">
        <v>5.7269E-2</v>
      </c>
      <c r="U307" s="14">
        <v>62.581519999999998</v>
      </c>
      <c r="V307" s="13"/>
      <c r="W307" s="13"/>
      <c r="X307" s="9">
        <v>0.16</v>
      </c>
      <c r="Y307" s="9">
        <v>0.71399999999999997</v>
      </c>
      <c r="Z307" s="9">
        <v>0.126</v>
      </c>
      <c r="AA307" s="9">
        <v>8.9999999999999993E-3</v>
      </c>
      <c r="AB307" s="9">
        <v>2E-3</v>
      </c>
      <c r="AC307" s="9">
        <v>0.83599999999999997</v>
      </c>
      <c r="AD307" s="9">
        <v>0.153</v>
      </c>
      <c r="AE307" s="9"/>
      <c r="AF307" s="9"/>
      <c r="AG307" s="9">
        <v>0.39</v>
      </c>
      <c r="AH307" s="9">
        <v>0.59899999999999998</v>
      </c>
      <c r="AI307" s="9"/>
      <c r="AJ307" s="9">
        <v>1.0999999999999999E-2</v>
      </c>
      <c r="AK307" s="9">
        <v>0.82699999999999996</v>
      </c>
      <c r="AL307" s="9">
        <v>0.96699999999999997</v>
      </c>
      <c r="AM307" s="9">
        <v>3.0000000000000001E-3</v>
      </c>
      <c r="AN307" s="7"/>
      <c r="AO307" s="7"/>
      <c r="AP307" s="7"/>
    </row>
    <row r="308" spans="1:42" s="10" customFormat="1" ht="10.199999999999999" x14ac:dyDescent="0.2">
      <c r="A308" s="7" t="s">
        <v>12</v>
      </c>
      <c r="B308" s="7" t="s">
        <v>10</v>
      </c>
      <c r="C308" s="7">
        <v>2016</v>
      </c>
      <c r="D308" s="13">
        <v>8542.0030000000006</v>
      </c>
      <c r="E308" s="8">
        <v>0.44671300000000003</v>
      </c>
      <c r="F308" s="14">
        <v>26.77129</v>
      </c>
      <c r="G308" s="14">
        <v>18.09263</v>
      </c>
      <c r="H308" s="14">
        <v>24.366289999999999</v>
      </c>
      <c r="I308" s="14">
        <v>21.204609999999999</v>
      </c>
      <c r="J308" s="14">
        <v>476.21778999999998</v>
      </c>
      <c r="K308" s="14">
        <v>357.28219000000001</v>
      </c>
      <c r="L308" s="14">
        <v>419.62597</v>
      </c>
      <c r="M308" s="13">
        <v>4655.6880000000001</v>
      </c>
      <c r="N308" s="14">
        <v>53.7</v>
      </c>
      <c r="O308" s="14" t="s">
        <v>56</v>
      </c>
      <c r="P308" s="13">
        <v>212.15989999999999</v>
      </c>
      <c r="Q308" s="13">
        <v>271.589</v>
      </c>
      <c r="R308" s="14">
        <v>8.0861900000000002</v>
      </c>
      <c r="S308" s="8">
        <v>1.318732</v>
      </c>
      <c r="T308" s="15">
        <v>5.7687000000000002E-2</v>
      </c>
      <c r="U308" s="14">
        <v>62.966909999999999</v>
      </c>
      <c r="V308" s="13"/>
      <c r="W308" s="13"/>
      <c r="X308" s="9">
        <v>0.158</v>
      </c>
      <c r="Y308" s="9">
        <v>0.72</v>
      </c>
      <c r="Z308" s="9">
        <v>0.122</v>
      </c>
      <c r="AA308" s="9">
        <v>8.0000000000000002E-3</v>
      </c>
      <c r="AB308" s="9">
        <v>2E-3</v>
      </c>
      <c r="AC308" s="9">
        <v>0.84799999999999998</v>
      </c>
      <c r="AD308" s="9">
        <v>0.14299999999999999</v>
      </c>
      <c r="AE308" s="9"/>
      <c r="AF308" s="9"/>
      <c r="AG308" s="9">
        <v>0.46200000000000002</v>
      </c>
      <c r="AH308" s="9">
        <v>0.52900000000000003</v>
      </c>
      <c r="AI308" s="9"/>
      <c r="AJ308" s="9">
        <v>0.01</v>
      </c>
      <c r="AK308" s="9">
        <v>0.85699999999999998</v>
      </c>
      <c r="AL308" s="9">
        <v>0.96899999999999997</v>
      </c>
      <c r="AM308" s="9">
        <v>8.9999999999999993E-3</v>
      </c>
      <c r="AN308" s="7"/>
      <c r="AO308" s="7"/>
      <c r="AP308" s="7"/>
    </row>
    <row r="309" spans="1:42" s="10" customFormat="1" ht="10.199999999999999" x14ac:dyDescent="0.2">
      <c r="A309" s="7" t="s">
        <v>12</v>
      </c>
      <c r="B309" s="7" t="s">
        <v>10</v>
      </c>
      <c r="C309" s="7">
        <v>2017</v>
      </c>
      <c r="D309" s="13">
        <v>8543.0030000000006</v>
      </c>
      <c r="E309" s="8">
        <v>0.474549</v>
      </c>
      <c r="F309" s="14">
        <v>26.93656</v>
      </c>
      <c r="G309" s="14">
        <v>18.172529999999998</v>
      </c>
      <c r="H309" s="14">
        <v>24.614350000000002</v>
      </c>
      <c r="I309" s="14">
        <v>21.358709999999999</v>
      </c>
      <c r="J309" s="14">
        <v>472.06934000000001</v>
      </c>
      <c r="K309" s="14">
        <v>352.30626000000001</v>
      </c>
      <c r="L309" s="14">
        <v>416.33963</v>
      </c>
      <c r="M309" s="13">
        <v>4689.134</v>
      </c>
      <c r="N309" s="14">
        <v>53.8</v>
      </c>
      <c r="O309" s="14" t="s">
        <v>56</v>
      </c>
      <c r="P309" s="13">
        <v>212.1285</v>
      </c>
      <c r="Q309" s="13">
        <v>277.33350000000002</v>
      </c>
      <c r="R309" s="14">
        <v>7.93377</v>
      </c>
      <c r="S309" s="8">
        <v>1.3566279999999999</v>
      </c>
      <c r="T309" s="15">
        <v>5.8465000000000003E-2</v>
      </c>
      <c r="U309" s="14">
        <v>63.845440000000004</v>
      </c>
      <c r="V309" s="13"/>
      <c r="W309" s="13"/>
      <c r="X309" s="9">
        <v>0.161</v>
      </c>
      <c r="Y309" s="9">
        <v>0.72799999999999998</v>
      </c>
      <c r="Z309" s="9">
        <v>0.11</v>
      </c>
      <c r="AA309" s="9">
        <v>7.0000000000000001E-3</v>
      </c>
      <c r="AB309" s="9">
        <v>3.0000000000000001E-3</v>
      </c>
      <c r="AC309" s="9">
        <v>0.84199999999999997</v>
      </c>
      <c r="AD309" s="9">
        <v>0.14799999999999999</v>
      </c>
      <c r="AE309" s="9"/>
      <c r="AF309" s="9"/>
      <c r="AG309" s="9">
        <v>0.46600000000000003</v>
      </c>
      <c r="AH309" s="9">
        <v>0.52900000000000003</v>
      </c>
      <c r="AI309" s="9"/>
      <c r="AJ309" s="9">
        <v>5.0000000000000001E-3</v>
      </c>
      <c r="AK309" s="9">
        <v>0.85799999999999998</v>
      </c>
      <c r="AL309" s="9">
        <v>0.97799999999999998</v>
      </c>
      <c r="AM309" s="9">
        <v>1.2E-2</v>
      </c>
      <c r="AN309" s="7"/>
      <c r="AO309" s="7"/>
      <c r="AP309" s="7"/>
    </row>
    <row r="310" spans="1:42" s="10" customFormat="1" ht="10.199999999999999" x14ac:dyDescent="0.2">
      <c r="A310" s="7" t="s">
        <v>12</v>
      </c>
      <c r="B310" s="7" t="s">
        <v>10</v>
      </c>
      <c r="C310" s="7">
        <v>2018</v>
      </c>
      <c r="D310" s="13">
        <v>8544.0030000000006</v>
      </c>
      <c r="E310" s="8">
        <v>0.48288199999999998</v>
      </c>
      <c r="F310" s="14">
        <v>27.771979999999999</v>
      </c>
      <c r="G310" s="14">
        <v>18.76061</v>
      </c>
      <c r="H310" s="14">
        <v>24.887270000000001</v>
      </c>
      <c r="I310" s="14">
        <v>21.822800000000001</v>
      </c>
      <c r="J310" s="14">
        <v>453.32184999999998</v>
      </c>
      <c r="K310" s="14">
        <v>349.48833999999999</v>
      </c>
      <c r="L310" s="14">
        <v>407.65233999999998</v>
      </c>
      <c r="M310" s="13">
        <v>4646.6239999999998</v>
      </c>
      <c r="N310" s="14">
        <v>53.8</v>
      </c>
      <c r="O310" s="14" t="s">
        <v>56</v>
      </c>
      <c r="P310" s="13">
        <v>203.82740000000001</v>
      </c>
      <c r="Q310" s="13">
        <v>276.7516</v>
      </c>
      <c r="R310" s="14">
        <v>7.8141299999999996</v>
      </c>
      <c r="S310" s="8">
        <v>1.425597</v>
      </c>
      <c r="T310" s="15">
        <v>5.8807999999999999E-2</v>
      </c>
      <c r="U310" s="14">
        <v>65.329719999999995</v>
      </c>
      <c r="V310" s="13"/>
      <c r="W310" s="13"/>
      <c r="X310" s="9">
        <v>0.14499999999999999</v>
      </c>
      <c r="Y310" s="9">
        <v>0.73499999999999999</v>
      </c>
      <c r="Z310" s="9">
        <v>0.121</v>
      </c>
      <c r="AA310" s="9">
        <v>8.9999999999999993E-3</v>
      </c>
      <c r="AB310" s="9">
        <v>3.0000000000000001E-3</v>
      </c>
      <c r="AC310" s="9">
        <v>0.85599999999999998</v>
      </c>
      <c r="AD310" s="9">
        <v>0.13100000000000001</v>
      </c>
      <c r="AE310" s="9"/>
      <c r="AF310" s="9"/>
      <c r="AG310" s="9">
        <v>0.497</v>
      </c>
      <c r="AH310" s="9">
        <v>0.49</v>
      </c>
      <c r="AI310" s="9"/>
      <c r="AJ310" s="9">
        <v>1.2999999999999999E-2</v>
      </c>
      <c r="AK310" s="9">
        <v>0.879</v>
      </c>
      <c r="AL310" s="9">
        <v>0.95699999999999996</v>
      </c>
      <c r="AM310" s="9">
        <v>2.5999999999999999E-2</v>
      </c>
      <c r="AN310" s="7"/>
      <c r="AO310" s="7"/>
      <c r="AP310" s="7"/>
    </row>
    <row r="311" spans="1:42" s="10" customFormat="1" ht="10.199999999999999" x14ac:dyDescent="0.2">
      <c r="A311" s="7" t="s">
        <v>10</v>
      </c>
      <c r="B311" s="7" t="s">
        <v>10</v>
      </c>
      <c r="C311" s="7">
        <v>1975</v>
      </c>
      <c r="D311" s="13">
        <v>8545.0030000000006</v>
      </c>
      <c r="E311" s="8">
        <v>1</v>
      </c>
      <c r="F311" s="14">
        <v>15.333</v>
      </c>
      <c r="G311" s="14">
        <v>12.01552</v>
      </c>
      <c r="H311" s="14">
        <v>14.61167</v>
      </c>
      <c r="I311" s="14">
        <v>13.059699999999999</v>
      </c>
      <c r="J311" s="14">
        <v>688.35051999999996</v>
      </c>
      <c r="K311" s="14">
        <v>560.51860999999997</v>
      </c>
      <c r="L311" s="14">
        <v>680.59612000000004</v>
      </c>
      <c r="M311" s="13">
        <v>4060.3989999999999</v>
      </c>
      <c r="N311" s="14" t="s">
        <v>56</v>
      </c>
      <c r="O311" s="14" t="s">
        <v>56</v>
      </c>
      <c r="P311" s="13">
        <v>292.69049999999999</v>
      </c>
      <c r="Q311" s="13">
        <v>137.33459999999999</v>
      </c>
      <c r="R311" s="14" t="s">
        <v>56</v>
      </c>
      <c r="S311" s="8">
        <v>0.50737500000000002</v>
      </c>
      <c r="T311" s="15">
        <v>3.3474999999999998E-2</v>
      </c>
      <c r="U311" s="14">
        <v>31.57959</v>
      </c>
      <c r="V311" s="13"/>
      <c r="W311" s="13"/>
      <c r="X311" s="9">
        <v>5.2999999999999999E-2</v>
      </c>
      <c r="Y311" s="9">
        <v>3.3000000000000002E-2</v>
      </c>
      <c r="Z311" s="9">
        <v>0.91400000000000003</v>
      </c>
      <c r="AA311" s="9">
        <v>0.23</v>
      </c>
      <c r="AB311" s="9">
        <v>0.76800000000000002</v>
      </c>
      <c r="AC311" s="9">
        <v>2E-3</v>
      </c>
      <c r="AD311" s="9"/>
      <c r="AE311" s="9"/>
      <c r="AF311" s="9">
        <v>0.95699999999999996</v>
      </c>
      <c r="AG311" s="9"/>
      <c r="AH311" s="9">
        <v>4.1000000000000002E-2</v>
      </c>
      <c r="AI311" s="9">
        <v>0</v>
      </c>
      <c r="AJ311" s="9">
        <v>2E-3</v>
      </c>
      <c r="AK311" s="9"/>
      <c r="AL311" s="9"/>
      <c r="AM311" s="9"/>
      <c r="AN311" s="7"/>
      <c r="AO311" s="7"/>
      <c r="AP311" s="7"/>
    </row>
    <row r="312" spans="1:42" s="10" customFormat="1" ht="10.199999999999999" x14ac:dyDescent="0.2">
      <c r="A312" s="7" t="s">
        <v>10</v>
      </c>
      <c r="B312" s="7" t="s">
        <v>10</v>
      </c>
      <c r="C312" s="7">
        <v>1976</v>
      </c>
      <c r="D312" s="13">
        <v>8546.0030000000006</v>
      </c>
      <c r="E312" s="8">
        <v>1</v>
      </c>
      <c r="F312" s="14">
        <v>16.707190000000001</v>
      </c>
      <c r="G312" s="14">
        <v>13.18117</v>
      </c>
      <c r="H312" s="14">
        <v>15.739459999999999</v>
      </c>
      <c r="I312" s="14">
        <v>14.221360000000001</v>
      </c>
      <c r="J312" s="14">
        <v>632.99706000000003</v>
      </c>
      <c r="K312" s="14">
        <v>524.93660999999997</v>
      </c>
      <c r="L312" s="14">
        <v>625.02238</v>
      </c>
      <c r="M312" s="13">
        <v>4079.1979999999999</v>
      </c>
      <c r="N312" s="14" t="s">
        <v>56</v>
      </c>
      <c r="O312" s="14" t="s">
        <v>56</v>
      </c>
      <c r="P312" s="13">
        <v>293.50490000000002</v>
      </c>
      <c r="Q312" s="13">
        <v>135.0839</v>
      </c>
      <c r="R312" s="14" t="s">
        <v>56</v>
      </c>
      <c r="S312" s="8">
        <v>0.49287700000000001</v>
      </c>
      <c r="T312" s="15">
        <v>3.2767999999999999E-2</v>
      </c>
      <c r="U312" s="14">
        <v>34.445079999999997</v>
      </c>
      <c r="V312" s="13"/>
      <c r="W312" s="13"/>
      <c r="X312" s="9">
        <v>4.5999999999999999E-2</v>
      </c>
      <c r="Y312" s="9">
        <v>4.8000000000000001E-2</v>
      </c>
      <c r="Z312" s="9">
        <v>0.90600000000000003</v>
      </c>
      <c r="AA312" s="9">
        <v>0.20899999999999999</v>
      </c>
      <c r="AB312" s="9">
        <v>0.79100000000000004</v>
      </c>
      <c r="AC312" s="9"/>
      <c r="AD312" s="9"/>
      <c r="AE312" s="9"/>
      <c r="AF312" s="9">
        <v>0.97299999999999998</v>
      </c>
      <c r="AG312" s="9"/>
      <c r="AH312" s="9">
        <v>2.5000000000000001E-2</v>
      </c>
      <c r="AI312" s="9">
        <v>0</v>
      </c>
      <c r="AJ312" s="9">
        <v>2E-3</v>
      </c>
      <c r="AK312" s="9"/>
      <c r="AL312" s="9"/>
      <c r="AM312" s="9"/>
      <c r="AN312" s="7"/>
      <c r="AO312" s="7"/>
      <c r="AP312" s="7"/>
    </row>
    <row r="313" spans="1:42" s="10" customFormat="1" ht="10.199999999999999" x14ac:dyDescent="0.2">
      <c r="A313" s="7" t="s">
        <v>10</v>
      </c>
      <c r="B313" s="7" t="s">
        <v>10</v>
      </c>
      <c r="C313" s="7">
        <v>1977</v>
      </c>
      <c r="D313" s="13">
        <v>8547.0030000000006</v>
      </c>
      <c r="E313" s="8">
        <v>1</v>
      </c>
      <c r="F313" s="14">
        <v>17.70553</v>
      </c>
      <c r="G313" s="14">
        <v>14.005800000000001</v>
      </c>
      <c r="H313" s="14">
        <v>16.605869999999999</v>
      </c>
      <c r="I313" s="14">
        <v>15.06743</v>
      </c>
      <c r="J313" s="14">
        <v>593.34281999999996</v>
      </c>
      <c r="K313" s="14">
        <v>497.2595</v>
      </c>
      <c r="L313" s="14">
        <v>589.99879999999996</v>
      </c>
      <c r="M313" s="13">
        <v>3981.8180000000002</v>
      </c>
      <c r="N313" s="14" t="s">
        <v>56</v>
      </c>
      <c r="O313" s="14" t="s">
        <v>56</v>
      </c>
      <c r="P313" s="13">
        <v>286.90260000000001</v>
      </c>
      <c r="Q313" s="13">
        <v>135.9847</v>
      </c>
      <c r="R313" s="14" t="s">
        <v>56</v>
      </c>
      <c r="S313" s="8">
        <v>0.50958000000000003</v>
      </c>
      <c r="T313" s="15">
        <v>3.3903999999999997E-2</v>
      </c>
      <c r="U313" s="14">
        <v>35.695369999999997</v>
      </c>
      <c r="V313" s="13"/>
      <c r="W313" s="13"/>
      <c r="X313" s="9">
        <v>5.5E-2</v>
      </c>
      <c r="Y313" s="9">
        <v>4.7E-2</v>
      </c>
      <c r="Z313" s="9">
        <v>0.89800000000000002</v>
      </c>
      <c r="AA313" s="9">
        <v>0.19800000000000001</v>
      </c>
      <c r="AB313" s="9">
        <v>0.80200000000000005</v>
      </c>
      <c r="AC313" s="9"/>
      <c r="AD313" s="9"/>
      <c r="AE313" s="9"/>
      <c r="AF313" s="9">
        <v>0.96199999999999997</v>
      </c>
      <c r="AG313" s="9"/>
      <c r="AH313" s="9">
        <v>3.4000000000000002E-2</v>
      </c>
      <c r="AI313" s="9">
        <v>0</v>
      </c>
      <c r="AJ313" s="9">
        <v>4.0000000000000001E-3</v>
      </c>
      <c r="AK313" s="9"/>
      <c r="AL313" s="9"/>
      <c r="AM313" s="9"/>
      <c r="AN313" s="7"/>
      <c r="AO313" s="7"/>
      <c r="AP313" s="7"/>
    </row>
    <row r="314" spans="1:42" s="10" customFormat="1" ht="10.199999999999999" x14ac:dyDescent="0.2">
      <c r="A314" s="7" t="s">
        <v>10</v>
      </c>
      <c r="B314" s="7" t="s">
        <v>10</v>
      </c>
      <c r="C314" s="7">
        <v>1978</v>
      </c>
      <c r="D314" s="13">
        <v>8548.0030000000006</v>
      </c>
      <c r="E314" s="8">
        <v>1</v>
      </c>
      <c r="F314" s="14">
        <v>18.606780000000001</v>
      </c>
      <c r="G314" s="14">
        <v>14.681929999999999</v>
      </c>
      <c r="H314" s="14">
        <v>17.523900000000001</v>
      </c>
      <c r="I314" s="14">
        <v>15.837770000000001</v>
      </c>
      <c r="J314" s="14">
        <v>563.77344000000005</v>
      </c>
      <c r="K314" s="14">
        <v>470.00108</v>
      </c>
      <c r="L314" s="14">
        <v>561.62441999999999</v>
      </c>
      <c r="M314" s="13">
        <v>3715.2379999999998</v>
      </c>
      <c r="N314" s="14" t="s">
        <v>56</v>
      </c>
      <c r="O314" s="14" t="s">
        <v>56</v>
      </c>
      <c r="P314" s="13">
        <v>265.66930000000002</v>
      </c>
      <c r="Q314" s="13">
        <v>129.0248</v>
      </c>
      <c r="R314" s="14">
        <v>13.62208</v>
      </c>
      <c r="S314" s="8">
        <v>0.52510999999999997</v>
      </c>
      <c r="T314" s="15">
        <v>3.4390999999999998E-2</v>
      </c>
      <c r="U314" s="14">
        <v>35.099379999999996</v>
      </c>
      <c r="V314" s="13"/>
      <c r="W314" s="13"/>
      <c r="X314" s="9">
        <v>7.3999999999999996E-2</v>
      </c>
      <c r="Y314" s="9">
        <v>6.6000000000000003E-2</v>
      </c>
      <c r="Z314" s="9">
        <v>0.86</v>
      </c>
      <c r="AA314" s="9">
        <v>0.22700000000000001</v>
      </c>
      <c r="AB314" s="9">
        <v>0.71899999999999997</v>
      </c>
      <c r="AC314" s="9">
        <v>5.5E-2</v>
      </c>
      <c r="AD314" s="9"/>
      <c r="AE314" s="9"/>
      <c r="AF314" s="9">
        <v>0.95199999999999996</v>
      </c>
      <c r="AG314" s="9"/>
      <c r="AH314" s="9">
        <v>3.9E-2</v>
      </c>
      <c r="AI314" s="9">
        <v>0</v>
      </c>
      <c r="AJ314" s="9">
        <v>8.9999999999999993E-3</v>
      </c>
      <c r="AK314" s="9"/>
      <c r="AL314" s="9"/>
      <c r="AM314" s="9"/>
      <c r="AN314" s="7"/>
      <c r="AO314" s="7"/>
      <c r="AP314" s="7"/>
    </row>
    <row r="315" spans="1:42" s="10" customFormat="1" ht="10.199999999999999" x14ac:dyDescent="0.2">
      <c r="A315" s="7" t="s">
        <v>10</v>
      </c>
      <c r="B315" s="7" t="s">
        <v>10</v>
      </c>
      <c r="C315" s="7">
        <v>1979</v>
      </c>
      <c r="D315" s="13">
        <v>8549.0030000000006</v>
      </c>
      <c r="E315" s="8">
        <v>1</v>
      </c>
      <c r="F315" s="14">
        <v>18.69594</v>
      </c>
      <c r="G315" s="14">
        <v>14.87711</v>
      </c>
      <c r="H315" s="14">
        <v>17.39245</v>
      </c>
      <c r="I315" s="14">
        <v>15.912710000000001</v>
      </c>
      <c r="J315" s="14">
        <v>561.24463000000003</v>
      </c>
      <c r="K315" s="14">
        <v>473.81402000000003</v>
      </c>
      <c r="L315" s="14">
        <v>559.69494999999995</v>
      </c>
      <c r="M315" s="13">
        <v>3655.4650000000001</v>
      </c>
      <c r="N315" s="14" t="s">
        <v>56</v>
      </c>
      <c r="O315" s="14" t="s">
        <v>56</v>
      </c>
      <c r="P315" s="13">
        <v>251.69630000000001</v>
      </c>
      <c r="Q315" s="13">
        <v>123.59220000000001</v>
      </c>
      <c r="R315" s="14">
        <v>14.617570000000001</v>
      </c>
      <c r="S315" s="8">
        <v>0.531586</v>
      </c>
      <c r="T315" s="15">
        <v>3.3538999999999999E-2</v>
      </c>
      <c r="U315" s="14">
        <v>34.69023</v>
      </c>
      <c r="V315" s="13"/>
      <c r="W315" s="13"/>
      <c r="X315" s="9">
        <v>9.1999999999999998E-2</v>
      </c>
      <c r="Y315" s="9">
        <v>4.2999999999999997E-2</v>
      </c>
      <c r="Z315" s="9">
        <v>0.86499999999999999</v>
      </c>
      <c r="AA315" s="9">
        <v>0.24199999999999999</v>
      </c>
      <c r="AB315" s="9">
        <v>0.68100000000000005</v>
      </c>
      <c r="AC315" s="9">
        <v>7.2999999999999995E-2</v>
      </c>
      <c r="AD315" s="9"/>
      <c r="AE315" s="9">
        <v>4.0000000000000001E-3</v>
      </c>
      <c r="AF315" s="9">
        <v>0.94199999999999995</v>
      </c>
      <c r="AG315" s="9"/>
      <c r="AH315" s="9">
        <v>3.6999999999999998E-2</v>
      </c>
      <c r="AI315" s="9">
        <v>1E-3</v>
      </c>
      <c r="AJ315" s="9">
        <v>0.02</v>
      </c>
      <c r="AK315" s="9"/>
      <c r="AL315" s="9"/>
      <c r="AM315" s="9"/>
      <c r="AN315" s="7"/>
      <c r="AO315" s="7"/>
      <c r="AP315" s="7"/>
    </row>
    <row r="316" spans="1:42" s="10" customFormat="1" ht="10.199999999999999" x14ac:dyDescent="0.2">
      <c r="A316" s="7" t="s">
        <v>10</v>
      </c>
      <c r="B316" s="7" t="s">
        <v>10</v>
      </c>
      <c r="C316" s="7">
        <v>1980</v>
      </c>
      <c r="D316" s="13">
        <v>8550.0030000000006</v>
      </c>
      <c r="E316" s="8">
        <v>1</v>
      </c>
      <c r="F316" s="14">
        <v>22.499590000000001</v>
      </c>
      <c r="G316" s="14">
        <v>17.619319999999998</v>
      </c>
      <c r="H316" s="14">
        <v>21.4665</v>
      </c>
      <c r="I316" s="14">
        <v>19.164929999999998</v>
      </c>
      <c r="J316" s="14">
        <v>481.38988000000001</v>
      </c>
      <c r="K316" s="14">
        <v>395.22518000000002</v>
      </c>
      <c r="L316" s="14">
        <v>465.93524000000002</v>
      </c>
      <c r="M316" s="13">
        <v>3227.8760000000002</v>
      </c>
      <c r="N316" s="14" t="s">
        <v>56</v>
      </c>
      <c r="O316" s="14" t="s">
        <v>56</v>
      </c>
      <c r="P316" s="13">
        <v>197.77850000000001</v>
      </c>
      <c r="Q316" s="13">
        <v>103.8276</v>
      </c>
      <c r="R316" s="14">
        <v>15.57086</v>
      </c>
      <c r="S316" s="8">
        <v>0.57398800000000005</v>
      </c>
      <c r="T316" s="15">
        <v>3.2017999999999998E-2</v>
      </c>
      <c r="U316" s="14">
        <v>36.575629999999997</v>
      </c>
      <c r="V316" s="13"/>
      <c r="W316" s="13"/>
      <c r="X316" s="9">
        <v>0.25</v>
      </c>
      <c r="Y316" s="9">
        <v>4.9000000000000002E-2</v>
      </c>
      <c r="Z316" s="9">
        <v>0.70099999999999996</v>
      </c>
      <c r="AA316" s="9">
        <v>0.34599999999999997</v>
      </c>
      <c r="AB316" s="9">
        <v>0.46800000000000003</v>
      </c>
      <c r="AC316" s="9">
        <v>0.18099999999999999</v>
      </c>
      <c r="AD316" s="9"/>
      <c r="AE316" s="9">
        <v>5.0000000000000001E-3</v>
      </c>
      <c r="AF316" s="9">
        <v>0.89700000000000002</v>
      </c>
      <c r="AG316" s="9"/>
      <c r="AH316" s="9">
        <v>5.1999999999999998E-2</v>
      </c>
      <c r="AI316" s="9">
        <v>8.0000000000000002E-3</v>
      </c>
      <c r="AJ316" s="9">
        <v>4.2999999999999997E-2</v>
      </c>
      <c r="AK316" s="9"/>
      <c r="AL316" s="9"/>
      <c r="AM316" s="9"/>
      <c r="AN316" s="7"/>
      <c r="AO316" s="7"/>
      <c r="AP316" s="7"/>
    </row>
    <row r="317" spans="1:42" s="10" customFormat="1" ht="10.199999999999999" x14ac:dyDescent="0.2">
      <c r="A317" s="7" t="s">
        <v>10</v>
      </c>
      <c r="B317" s="7" t="s">
        <v>10</v>
      </c>
      <c r="C317" s="7">
        <v>1981</v>
      </c>
      <c r="D317" s="13">
        <v>8551.0030000000006</v>
      </c>
      <c r="E317" s="8">
        <v>1</v>
      </c>
      <c r="F317" s="14">
        <v>24.086839999999999</v>
      </c>
      <c r="G317" s="14">
        <v>18.83051</v>
      </c>
      <c r="H317" s="14">
        <v>23.048929999999999</v>
      </c>
      <c r="I317" s="14">
        <v>20.520569999999999</v>
      </c>
      <c r="J317" s="14">
        <v>450.62340999999998</v>
      </c>
      <c r="K317" s="14">
        <v>368.89123000000001</v>
      </c>
      <c r="L317" s="14">
        <v>436.03635000000003</v>
      </c>
      <c r="M317" s="13">
        <v>3201.759</v>
      </c>
      <c r="N317" s="14" t="s">
        <v>56</v>
      </c>
      <c r="O317" s="14" t="s">
        <v>56</v>
      </c>
      <c r="P317" s="13">
        <v>193.15610000000001</v>
      </c>
      <c r="Q317" s="13">
        <v>102.1236</v>
      </c>
      <c r="R317" s="14">
        <v>15.581860000000001</v>
      </c>
      <c r="S317" s="8">
        <v>0.57950500000000005</v>
      </c>
      <c r="T317" s="15">
        <v>3.1830999999999998E-2</v>
      </c>
      <c r="U317" s="14">
        <v>38.86842</v>
      </c>
      <c r="V317" s="13"/>
      <c r="W317" s="13"/>
      <c r="X317" s="9">
        <v>0.31</v>
      </c>
      <c r="Y317" s="9">
        <v>0.04</v>
      </c>
      <c r="Z317" s="9">
        <v>0.65</v>
      </c>
      <c r="AA317" s="9">
        <v>0.33600000000000002</v>
      </c>
      <c r="AB317" s="9">
        <v>0.32900000000000001</v>
      </c>
      <c r="AC317" s="9">
        <v>0.33</v>
      </c>
      <c r="AD317" s="9"/>
      <c r="AE317" s="9">
        <v>5.0000000000000001E-3</v>
      </c>
      <c r="AF317" s="9">
        <v>0.86699999999999999</v>
      </c>
      <c r="AG317" s="9"/>
      <c r="AH317" s="9">
        <v>5.0999999999999997E-2</v>
      </c>
      <c r="AI317" s="9">
        <v>2.4E-2</v>
      </c>
      <c r="AJ317" s="9">
        <v>5.8999999999999997E-2</v>
      </c>
      <c r="AK317" s="9"/>
      <c r="AL317" s="9"/>
      <c r="AM317" s="9"/>
      <c r="AN317" s="7"/>
      <c r="AO317" s="7"/>
      <c r="AP317" s="7"/>
    </row>
    <row r="318" spans="1:42" s="10" customFormat="1" ht="10.199999999999999" x14ac:dyDescent="0.2">
      <c r="A318" s="7" t="s">
        <v>10</v>
      </c>
      <c r="B318" s="7" t="s">
        <v>10</v>
      </c>
      <c r="C318" s="7">
        <v>1982</v>
      </c>
      <c r="D318" s="13">
        <v>8552.0030000000006</v>
      </c>
      <c r="E318" s="8">
        <v>1</v>
      </c>
      <c r="F318" s="14">
        <v>24.720030000000001</v>
      </c>
      <c r="G318" s="14">
        <v>19.201720000000002</v>
      </c>
      <c r="H318" s="14">
        <v>23.919689999999999</v>
      </c>
      <c r="I318" s="14">
        <v>21.072050000000001</v>
      </c>
      <c r="J318" s="14">
        <v>440.11469</v>
      </c>
      <c r="K318" s="14">
        <v>353.52472999999998</v>
      </c>
      <c r="L318" s="14">
        <v>424.63837000000001</v>
      </c>
      <c r="M318" s="13">
        <v>3201.8429999999998</v>
      </c>
      <c r="N318" s="14" t="s">
        <v>56</v>
      </c>
      <c r="O318" s="14" t="s">
        <v>56</v>
      </c>
      <c r="P318" s="13">
        <v>188.37620000000001</v>
      </c>
      <c r="Q318" s="13">
        <v>102.9528</v>
      </c>
      <c r="R318" s="14">
        <v>16.627520000000001</v>
      </c>
      <c r="S318" s="8">
        <v>0.59262000000000004</v>
      </c>
      <c r="T318" s="15">
        <v>3.1981999999999997E-2</v>
      </c>
      <c r="U318" s="14">
        <v>40.007649999999998</v>
      </c>
      <c r="V318" s="13"/>
      <c r="W318" s="13"/>
      <c r="X318" s="9">
        <v>0.37</v>
      </c>
      <c r="Y318" s="9">
        <v>4.5999999999999999E-2</v>
      </c>
      <c r="Z318" s="9">
        <v>0.58399999999999996</v>
      </c>
      <c r="AA318" s="9">
        <v>0.32400000000000001</v>
      </c>
      <c r="AB318" s="9">
        <v>0.19400000000000001</v>
      </c>
      <c r="AC318" s="9">
        <v>0.47799999999999998</v>
      </c>
      <c r="AD318" s="9"/>
      <c r="AE318" s="9">
        <v>4.0000000000000001E-3</v>
      </c>
      <c r="AF318" s="9">
        <v>0.80600000000000005</v>
      </c>
      <c r="AG318" s="9"/>
      <c r="AH318" s="9">
        <v>5.8000000000000003E-2</v>
      </c>
      <c r="AI318" s="9">
        <v>0.08</v>
      </c>
      <c r="AJ318" s="9">
        <v>5.6000000000000001E-2</v>
      </c>
      <c r="AK318" s="9"/>
      <c r="AL318" s="9"/>
      <c r="AM318" s="9"/>
      <c r="AN318" s="7"/>
      <c r="AO318" s="7"/>
      <c r="AP318" s="7"/>
    </row>
    <row r="319" spans="1:42" s="10" customFormat="1" ht="10.199999999999999" x14ac:dyDescent="0.2">
      <c r="A319" s="7" t="s">
        <v>10</v>
      </c>
      <c r="B319" s="7" t="s">
        <v>10</v>
      </c>
      <c r="C319" s="7">
        <v>1983</v>
      </c>
      <c r="D319" s="13">
        <v>8553.0030000000006</v>
      </c>
      <c r="E319" s="8">
        <v>1</v>
      </c>
      <c r="F319" s="14">
        <v>24.573979999999999</v>
      </c>
      <c r="G319" s="14">
        <v>19.040579999999999</v>
      </c>
      <c r="H319" s="14">
        <v>23.88334</v>
      </c>
      <c r="I319" s="14">
        <v>20.952390000000001</v>
      </c>
      <c r="J319" s="14">
        <v>439.56031999999999</v>
      </c>
      <c r="K319" s="14">
        <v>352.52089000000001</v>
      </c>
      <c r="L319" s="14">
        <v>425.53494000000001</v>
      </c>
      <c r="M319" s="13">
        <v>3257.34</v>
      </c>
      <c r="N319" s="14" t="s">
        <v>56</v>
      </c>
      <c r="O319" s="14" t="s">
        <v>56</v>
      </c>
      <c r="P319" s="13">
        <v>192.87549999999999</v>
      </c>
      <c r="Q319" s="13">
        <v>106.9483</v>
      </c>
      <c r="R319" s="14">
        <v>14.93327</v>
      </c>
      <c r="S319" s="8">
        <v>0.59916899999999995</v>
      </c>
      <c r="T319" s="15">
        <v>3.2652E-2</v>
      </c>
      <c r="U319" s="14">
        <v>40.497169999999997</v>
      </c>
      <c r="V319" s="13"/>
      <c r="W319" s="13"/>
      <c r="X319" s="9">
        <v>0.37</v>
      </c>
      <c r="Y319" s="9">
        <v>8.1000000000000003E-2</v>
      </c>
      <c r="Z319" s="9">
        <v>0.54800000000000004</v>
      </c>
      <c r="AA319" s="9">
        <v>0.30499999999999999</v>
      </c>
      <c r="AB319" s="9">
        <v>0.17</v>
      </c>
      <c r="AC319" s="9">
        <v>0.52100000000000002</v>
      </c>
      <c r="AD319" s="9"/>
      <c r="AE319" s="9">
        <v>4.0000000000000001E-3</v>
      </c>
      <c r="AF319" s="9">
        <v>0.752</v>
      </c>
      <c r="AG319" s="9"/>
      <c r="AH319" s="9">
        <v>7.2999999999999995E-2</v>
      </c>
      <c r="AI319" s="9">
        <v>0.14799999999999999</v>
      </c>
      <c r="AJ319" s="9">
        <v>2.7E-2</v>
      </c>
      <c r="AK319" s="9"/>
      <c r="AL319" s="9"/>
      <c r="AM319" s="9"/>
      <c r="AN319" s="7"/>
      <c r="AO319" s="7"/>
      <c r="AP319" s="7"/>
    </row>
    <row r="320" spans="1:42" s="10" customFormat="1" ht="10.199999999999999" x14ac:dyDescent="0.2">
      <c r="A320" s="7" t="s">
        <v>10</v>
      </c>
      <c r="B320" s="7" t="s">
        <v>10</v>
      </c>
      <c r="C320" s="7">
        <v>1984</v>
      </c>
      <c r="D320" s="13">
        <v>8554.0030000000006</v>
      </c>
      <c r="E320" s="8">
        <v>1</v>
      </c>
      <c r="F320" s="14">
        <v>24.626899999999999</v>
      </c>
      <c r="G320" s="14">
        <v>19.05715</v>
      </c>
      <c r="H320" s="14">
        <v>23.989799999999999</v>
      </c>
      <c r="I320" s="14">
        <v>21.000229999999998</v>
      </c>
      <c r="J320" s="14">
        <v>440.20168000000001</v>
      </c>
      <c r="K320" s="14">
        <v>350.91451000000001</v>
      </c>
      <c r="L320" s="14">
        <v>424.02812</v>
      </c>
      <c r="M320" s="13">
        <v>3261.576</v>
      </c>
      <c r="N320" s="14" t="s">
        <v>56</v>
      </c>
      <c r="O320" s="14" t="s">
        <v>56</v>
      </c>
      <c r="P320" s="13">
        <v>189.57060000000001</v>
      </c>
      <c r="Q320" s="13">
        <v>108.5963</v>
      </c>
      <c r="R320" s="14">
        <v>14.72099</v>
      </c>
      <c r="S320" s="8">
        <v>0.617954</v>
      </c>
      <c r="T320" s="15">
        <v>3.3182000000000003E-2</v>
      </c>
      <c r="U320" s="14">
        <v>40.69088</v>
      </c>
      <c r="V320" s="13"/>
      <c r="W320" s="13"/>
      <c r="X320" s="9">
        <v>0.42099999999999999</v>
      </c>
      <c r="Y320" s="9">
        <v>8.2000000000000003E-2</v>
      </c>
      <c r="Z320" s="9">
        <v>0.498</v>
      </c>
      <c r="AA320" s="9">
        <v>0.28399999999999997</v>
      </c>
      <c r="AB320" s="9">
        <v>0.188</v>
      </c>
      <c r="AC320" s="9">
        <v>0.52800000000000002</v>
      </c>
      <c r="AD320" s="9"/>
      <c r="AE320" s="9">
        <v>0</v>
      </c>
      <c r="AF320" s="9">
        <v>0.67600000000000005</v>
      </c>
      <c r="AG320" s="9"/>
      <c r="AH320" s="9">
        <v>0.11899999999999999</v>
      </c>
      <c r="AI320" s="9">
        <v>0.187</v>
      </c>
      <c r="AJ320" s="9">
        <v>1.7999999999999999E-2</v>
      </c>
      <c r="AK320" s="9"/>
      <c r="AL320" s="9"/>
      <c r="AM320" s="9"/>
      <c r="AN320" s="7"/>
      <c r="AO320" s="7"/>
      <c r="AP320" s="7"/>
    </row>
    <row r="321" spans="1:42" s="10" customFormat="1" ht="10.199999999999999" x14ac:dyDescent="0.2">
      <c r="A321" s="7" t="s">
        <v>10</v>
      </c>
      <c r="B321" s="7" t="s">
        <v>10</v>
      </c>
      <c r="C321" s="7">
        <v>1985</v>
      </c>
      <c r="D321" s="13">
        <v>8555.0030000000006</v>
      </c>
      <c r="E321" s="8">
        <v>1</v>
      </c>
      <c r="F321" s="14">
        <v>24.997879999999999</v>
      </c>
      <c r="G321" s="14">
        <v>19.317640000000001</v>
      </c>
      <c r="H321" s="14">
        <v>24.41114</v>
      </c>
      <c r="I321" s="14">
        <v>21.319420000000001</v>
      </c>
      <c r="J321" s="14">
        <v>434.55946</v>
      </c>
      <c r="K321" s="14">
        <v>344.74678</v>
      </c>
      <c r="L321" s="14">
        <v>417.30522000000002</v>
      </c>
      <c r="M321" s="13">
        <v>3271.127</v>
      </c>
      <c r="N321" s="14" t="s">
        <v>56</v>
      </c>
      <c r="O321" s="14" t="s">
        <v>56</v>
      </c>
      <c r="P321" s="13">
        <v>188.71600000000001</v>
      </c>
      <c r="Q321" s="13">
        <v>114.1306</v>
      </c>
      <c r="R321" s="14">
        <v>14.08863</v>
      </c>
      <c r="S321" s="8">
        <v>0.64954999999999996</v>
      </c>
      <c r="T321" s="15">
        <v>3.474E-2</v>
      </c>
      <c r="U321" s="14">
        <v>41.36336</v>
      </c>
      <c r="V321" s="13"/>
      <c r="W321" s="13"/>
      <c r="X321" s="9">
        <v>0.47799999999999998</v>
      </c>
      <c r="Y321" s="9">
        <v>9.2999999999999999E-2</v>
      </c>
      <c r="Z321" s="9">
        <v>0.42899999999999999</v>
      </c>
      <c r="AA321" s="9">
        <v>0.26500000000000001</v>
      </c>
      <c r="AB321" s="9">
        <v>0.191</v>
      </c>
      <c r="AC321" s="9">
        <v>0.54500000000000004</v>
      </c>
      <c r="AD321" s="9"/>
      <c r="AE321" s="9"/>
      <c r="AF321" s="9">
        <v>0.56100000000000005</v>
      </c>
      <c r="AG321" s="9"/>
      <c r="AH321" s="9">
        <v>0.182</v>
      </c>
      <c r="AI321" s="9">
        <v>0.248</v>
      </c>
      <c r="AJ321" s="9">
        <v>8.9999999999999993E-3</v>
      </c>
      <c r="AK321" s="9"/>
      <c r="AL321" s="9"/>
      <c r="AM321" s="9"/>
      <c r="AN321" s="7"/>
      <c r="AO321" s="7"/>
      <c r="AP321" s="7"/>
    </row>
    <row r="322" spans="1:42" s="10" customFormat="1" ht="10.199999999999999" x14ac:dyDescent="0.2">
      <c r="A322" s="7" t="s">
        <v>10</v>
      </c>
      <c r="B322" s="7" t="s">
        <v>10</v>
      </c>
      <c r="C322" s="7">
        <v>1986</v>
      </c>
      <c r="D322" s="13">
        <v>8556.0030000000006</v>
      </c>
      <c r="E322" s="8">
        <v>1</v>
      </c>
      <c r="F322" s="14">
        <v>25.70336</v>
      </c>
      <c r="G322" s="14">
        <v>19.753889999999998</v>
      </c>
      <c r="H322" s="14">
        <v>24.994720000000001</v>
      </c>
      <c r="I322" s="14">
        <v>21.844329999999999</v>
      </c>
      <c r="J322" s="14">
        <v>427.30214999999998</v>
      </c>
      <c r="K322" s="14">
        <v>338.48912999999999</v>
      </c>
      <c r="L322" s="14">
        <v>407.03768000000002</v>
      </c>
      <c r="M322" s="13">
        <v>3237.9740000000002</v>
      </c>
      <c r="N322" s="14" t="s">
        <v>56</v>
      </c>
      <c r="O322" s="14" t="s">
        <v>56</v>
      </c>
      <c r="P322" s="13">
        <v>179.78229999999999</v>
      </c>
      <c r="Q322" s="13">
        <v>114.3758</v>
      </c>
      <c r="R322" s="14">
        <v>13.42841</v>
      </c>
      <c r="S322" s="8">
        <v>0.67833500000000002</v>
      </c>
      <c r="T322" s="15">
        <v>3.5126999999999999E-2</v>
      </c>
      <c r="U322" s="14">
        <v>42.002009999999999</v>
      </c>
      <c r="V322" s="13"/>
      <c r="W322" s="13"/>
      <c r="X322" s="9">
        <v>0.52600000000000002</v>
      </c>
      <c r="Y322" s="9">
        <v>9.2999999999999999E-2</v>
      </c>
      <c r="Z322" s="9">
        <v>0.38</v>
      </c>
      <c r="AA322" s="9">
        <v>0.29799999999999999</v>
      </c>
      <c r="AB322" s="9">
        <v>0.16700000000000001</v>
      </c>
      <c r="AC322" s="9">
        <v>0.53500000000000003</v>
      </c>
      <c r="AD322" s="9"/>
      <c r="AE322" s="9"/>
      <c r="AF322" s="9">
        <v>0.41399999999999998</v>
      </c>
      <c r="AG322" s="9"/>
      <c r="AH322" s="9">
        <v>0.32500000000000001</v>
      </c>
      <c r="AI322" s="9">
        <v>0.25700000000000001</v>
      </c>
      <c r="AJ322" s="9">
        <v>4.0000000000000001E-3</v>
      </c>
      <c r="AK322" s="9"/>
      <c r="AL322" s="9"/>
      <c r="AM322" s="9"/>
      <c r="AN322" s="7"/>
      <c r="AO322" s="7"/>
      <c r="AP322" s="7"/>
    </row>
    <row r="323" spans="1:42" s="10" customFormat="1" ht="10.199999999999999" x14ac:dyDescent="0.2">
      <c r="A323" s="7" t="s">
        <v>10</v>
      </c>
      <c r="B323" s="7" t="s">
        <v>10</v>
      </c>
      <c r="C323" s="7">
        <v>1987</v>
      </c>
      <c r="D323" s="13">
        <v>8557.0030000000006</v>
      </c>
      <c r="E323" s="8">
        <v>1</v>
      </c>
      <c r="F323" s="14">
        <v>25.934750000000001</v>
      </c>
      <c r="G323" s="14">
        <v>19.757190000000001</v>
      </c>
      <c r="H323" s="14">
        <v>25.260059999999999</v>
      </c>
      <c r="I323" s="14">
        <v>21.971969999999999</v>
      </c>
      <c r="J323" s="14">
        <v>428.10023999999999</v>
      </c>
      <c r="K323" s="14">
        <v>336.36563000000001</v>
      </c>
      <c r="L323" s="14">
        <v>404.60523999999998</v>
      </c>
      <c r="M323" s="13">
        <v>3220.5070000000001</v>
      </c>
      <c r="N323" s="14" t="s">
        <v>56</v>
      </c>
      <c r="O323" s="14" t="s">
        <v>56</v>
      </c>
      <c r="P323" s="13">
        <v>175.09370000000001</v>
      </c>
      <c r="Q323" s="13">
        <v>117.6397</v>
      </c>
      <c r="R323" s="14">
        <v>13.41929</v>
      </c>
      <c r="S323" s="8">
        <v>0.71025000000000005</v>
      </c>
      <c r="T323" s="15">
        <v>3.6150000000000002E-2</v>
      </c>
      <c r="U323" s="14">
        <v>42.121470000000002</v>
      </c>
      <c r="V323" s="13"/>
      <c r="W323" s="13"/>
      <c r="X323" s="9">
        <v>0.57699999999999996</v>
      </c>
      <c r="Y323" s="9">
        <v>9.6000000000000002E-2</v>
      </c>
      <c r="Z323" s="9">
        <v>0.32800000000000001</v>
      </c>
      <c r="AA323" s="9">
        <v>0.29099999999999998</v>
      </c>
      <c r="AB323" s="9">
        <v>0.155</v>
      </c>
      <c r="AC323" s="9">
        <v>0.55400000000000005</v>
      </c>
      <c r="AD323" s="9"/>
      <c r="AE323" s="9">
        <v>0</v>
      </c>
      <c r="AF323" s="9">
        <v>0.28399999999999997</v>
      </c>
      <c r="AG323" s="9"/>
      <c r="AH323" s="9">
        <v>0.39900000000000002</v>
      </c>
      <c r="AI323" s="9">
        <v>0.314</v>
      </c>
      <c r="AJ323" s="9">
        <v>3.0000000000000001E-3</v>
      </c>
      <c r="AK323" s="9"/>
      <c r="AL323" s="9"/>
      <c r="AM323" s="9"/>
      <c r="AN323" s="7"/>
      <c r="AO323" s="7"/>
      <c r="AP323" s="7"/>
    </row>
    <row r="324" spans="1:42" s="10" customFormat="1" ht="10.199999999999999" x14ac:dyDescent="0.2">
      <c r="A324" s="7" t="s">
        <v>10</v>
      </c>
      <c r="B324" s="7" t="s">
        <v>10</v>
      </c>
      <c r="C324" s="7">
        <v>1988</v>
      </c>
      <c r="D324" s="13">
        <v>8558.0030000000006</v>
      </c>
      <c r="E324" s="8">
        <v>1</v>
      </c>
      <c r="F324" s="14">
        <v>25.890149999999998</v>
      </c>
      <c r="G324" s="14">
        <v>19.57179</v>
      </c>
      <c r="H324" s="14">
        <v>25.205760000000001</v>
      </c>
      <c r="I324" s="14">
        <v>21.863530000000001</v>
      </c>
      <c r="J324" s="14">
        <v>430.23626999999999</v>
      </c>
      <c r="K324" s="14">
        <v>336.23543999999998</v>
      </c>
      <c r="L324" s="14">
        <v>406.51875999999999</v>
      </c>
      <c r="M324" s="13">
        <v>3283.4650000000001</v>
      </c>
      <c r="N324" s="14" t="s">
        <v>56</v>
      </c>
      <c r="O324" s="14" t="s">
        <v>56</v>
      </c>
      <c r="P324" s="13">
        <v>180.16120000000001</v>
      </c>
      <c r="Q324" s="13">
        <v>123.46899999999999</v>
      </c>
      <c r="R324" s="14">
        <v>13.28692</v>
      </c>
      <c r="S324" s="8">
        <v>0.72631999999999997</v>
      </c>
      <c r="T324" s="15">
        <v>3.7207999999999998E-2</v>
      </c>
      <c r="U324" s="14">
        <v>42.890459999999997</v>
      </c>
      <c r="V324" s="13"/>
      <c r="W324" s="13"/>
      <c r="X324" s="9">
        <v>0.6</v>
      </c>
      <c r="Y324" s="9">
        <v>0.105</v>
      </c>
      <c r="Z324" s="9">
        <v>0.29499999999999998</v>
      </c>
      <c r="AA324" s="9">
        <v>0.27600000000000002</v>
      </c>
      <c r="AB324" s="9">
        <v>0.10199999999999999</v>
      </c>
      <c r="AC324" s="9">
        <v>0.622</v>
      </c>
      <c r="AD324" s="9"/>
      <c r="AE324" s="9"/>
      <c r="AF324" s="9">
        <v>0.15</v>
      </c>
      <c r="AG324" s="9"/>
      <c r="AH324" s="9">
        <v>0.50600000000000001</v>
      </c>
      <c r="AI324" s="9">
        <v>0.34300000000000003</v>
      </c>
      <c r="AJ324" s="9">
        <v>1E-3</v>
      </c>
      <c r="AK324" s="9"/>
      <c r="AL324" s="9"/>
      <c r="AM324" s="9"/>
      <c r="AN324" s="7"/>
      <c r="AO324" s="7"/>
      <c r="AP324" s="7"/>
    </row>
    <row r="325" spans="1:42" s="10" customFormat="1" ht="10.199999999999999" x14ac:dyDescent="0.2">
      <c r="A325" s="7" t="s">
        <v>10</v>
      </c>
      <c r="B325" s="7" t="s">
        <v>10</v>
      </c>
      <c r="C325" s="7">
        <v>1989</v>
      </c>
      <c r="D325" s="13">
        <v>8559.0030000000006</v>
      </c>
      <c r="E325" s="8">
        <v>1</v>
      </c>
      <c r="F325" s="14">
        <v>25.440380000000001</v>
      </c>
      <c r="G325" s="14">
        <v>19.078330000000001</v>
      </c>
      <c r="H325" s="14">
        <v>24.781559999999999</v>
      </c>
      <c r="I325" s="14">
        <v>21.420490000000001</v>
      </c>
      <c r="J325" s="14">
        <v>443.55340999999999</v>
      </c>
      <c r="K325" s="14">
        <v>342.62983000000003</v>
      </c>
      <c r="L325" s="14">
        <v>414.92705000000001</v>
      </c>
      <c r="M325" s="13">
        <v>3351.4569999999999</v>
      </c>
      <c r="N325" s="14" t="s">
        <v>56</v>
      </c>
      <c r="O325" s="14" t="s">
        <v>56</v>
      </c>
      <c r="P325" s="13">
        <v>184.53489999999999</v>
      </c>
      <c r="Q325" s="13">
        <v>128.74799999999999</v>
      </c>
      <c r="R325" s="14">
        <v>12.51853</v>
      </c>
      <c r="S325" s="8">
        <v>0.74301399999999995</v>
      </c>
      <c r="T325" s="15">
        <v>3.8214999999999999E-2</v>
      </c>
      <c r="U325" s="14">
        <v>42.988810000000001</v>
      </c>
      <c r="V325" s="13"/>
      <c r="W325" s="13"/>
      <c r="X325" s="9">
        <v>0.60199999999999998</v>
      </c>
      <c r="Y325" s="9">
        <v>0.105</v>
      </c>
      <c r="Z325" s="9">
        <v>0.29299999999999998</v>
      </c>
      <c r="AA325" s="9">
        <v>0.246</v>
      </c>
      <c r="AB325" s="9">
        <v>9.9000000000000005E-2</v>
      </c>
      <c r="AC325" s="9">
        <v>0.65500000000000003</v>
      </c>
      <c r="AD325" s="9">
        <v>1E-3</v>
      </c>
      <c r="AE325" s="9">
        <v>0</v>
      </c>
      <c r="AF325" s="9">
        <v>8.6999999999999994E-2</v>
      </c>
      <c r="AG325" s="9"/>
      <c r="AH325" s="9">
        <v>0.57299999999999995</v>
      </c>
      <c r="AI325" s="9">
        <v>0.33900000000000002</v>
      </c>
      <c r="AJ325" s="9">
        <v>1E-3</v>
      </c>
      <c r="AK325" s="9"/>
      <c r="AL325" s="9"/>
      <c r="AM325" s="9"/>
      <c r="AN325" s="7"/>
      <c r="AO325" s="7"/>
      <c r="AP325" s="7"/>
    </row>
    <row r="326" spans="1:42" s="10" customFormat="1" ht="10.199999999999999" x14ac:dyDescent="0.2">
      <c r="A326" s="7" t="s">
        <v>10</v>
      </c>
      <c r="B326" s="7" t="s">
        <v>10</v>
      </c>
      <c r="C326" s="7">
        <v>1990</v>
      </c>
      <c r="D326" s="13">
        <v>8560.0030000000006</v>
      </c>
      <c r="E326" s="8">
        <v>1</v>
      </c>
      <c r="F326" s="14">
        <v>25.19557</v>
      </c>
      <c r="G326" s="14">
        <v>18.721319999999999</v>
      </c>
      <c r="H326" s="14">
        <v>24.610389999999999</v>
      </c>
      <c r="I326" s="14">
        <v>21.157520000000002</v>
      </c>
      <c r="J326" s="14">
        <v>453.13431000000003</v>
      </c>
      <c r="K326" s="14">
        <v>346.45355000000001</v>
      </c>
      <c r="L326" s="14">
        <v>420.08667000000003</v>
      </c>
      <c r="M326" s="13">
        <v>3426.038</v>
      </c>
      <c r="N326" s="14" t="s">
        <v>56</v>
      </c>
      <c r="O326" s="14" t="s">
        <v>56</v>
      </c>
      <c r="P326" s="13">
        <v>185.31399999999999</v>
      </c>
      <c r="Q326" s="13">
        <v>135.34219999999999</v>
      </c>
      <c r="R326" s="14">
        <v>11.477690000000001</v>
      </c>
      <c r="S326" s="8">
        <v>0.78060799999999997</v>
      </c>
      <c r="T326" s="15">
        <v>3.9411000000000002E-2</v>
      </c>
      <c r="U326" s="14">
        <v>43.493070000000003</v>
      </c>
      <c r="V326" s="13"/>
      <c r="W326" s="13"/>
      <c r="X326" s="9">
        <v>0.63800000000000001</v>
      </c>
      <c r="Y326" s="9">
        <v>0.10100000000000001</v>
      </c>
      <c r="Z326" s="9">
        <v>0.26100000000000001</v>
      </c>
      <c r="AA326" s="9">
        <v>0.222</v>
      </c>
      <c r="AB326" s="9">
        <v>6.5000000000000002E-2</v>
      </c>
      <c r="AC326" s="9">
        <v>0.71199999999999997</v>
      </c>
      <c r="AD326" s="9">
        <v>0</v>
      </c>
      <c r="AE326" s="9">
        <v>0</v>
      </c>
      <c r="AF326" s="9">
        <v>2.1000000000000001E-2</v>
      </c>
      <c r="AG326" s="9"/>
      <c r="AH326" s="9">
        <v>0.70799999999999996</v>
      </c>
      <c r="AI326" s="9">
        <v>0.27</v>
      </c>
      <c r="AJ326" s="9">
        <v>1E-3</v>
      </c>
      <c r="AK326" s="9"/>
      <c r="AL326" s="9">
        <v>4.0000000000000001E-3</v>
      </c>
      <c r="AM326" s="9"/>
      <c r="AN326" s="7"/>
      <c r="AO326" s="7"/>
      <c r="AP326" s="7"/>
    </row>
    <row r="327" spans="1:42" s="10" customFormat="1" ht="10.199999999999999" x14ac:dyDescent="0.2">
      <c r="A327" s="7" t="s">
        <v>10</v>
      </c>
      <c r="B327" s="7" t="s">
        <v>10</v>
      </c>
      <c r="C327" s="7">
        <v>1991</v>
      </c>
      <c r="D327" s="13">
        <v>8561.0030000000006</v>
      </c>
      <c r="E327" s="8">
        <v>1</v>
      </c>
      <c r="F327" s="14">
        <v>25.400269999999999</v>
      </c>
      <c r="G327" s="14">
        <v>18.759080000000001</v>
      </c>
      <c r="H327" s="14">
        <v>24.718160000000001</v>
      </c>
      <c r="I327" s="14">
        <v>21.256419999999999</v>
      </c>
      <c r="J327" s="14">
        <v>452.19580999999999</v>
      </c>
      <c r="K327" s="14">
        <v>345.12529000000001</v>
      </c>
      <c r="L327" s="14">
        <v>418.15476000000001</v>
      </c>
      <c r="M327" s="13">
        <v>3409.5549999999998</v>
      </c>
      <c r="N327" s="14" t="s">
        <v>56</v>
      </c>
      <c r="O327" s="14" t="s">
        <v>56</v>
      </c>
      <c r="P327" s="13">
        <v>183.7081</v>
      </c>
      <c r="Q327" s="13">
        <v>137.9169</v>
      </c>
      <c r="R327" s="14">
        <v>11.44777</v>
      </c>
      <c r="S327" s="8">
        <v>0.79643900000000001</v>
      </c>
      <c r="T327" s="15">
        <v>4.0245000000000003E-2</v>
      </c>
      <c r="U327" s="14">
        <v>43.625439999999998</v>
      </c>
      <c r="V327" s="13"/>
      <c r="W327" s="13"/>
      <c r="X327" s="9">
        <v>0.59599999999999997</v>
      </c>
      <c r="Y327" s="9">
        <v>0.123</v>
      </c>
      <c r="Z327" s="9">
        <v>0.28100000000000003</v>
      </c>
      <c r="AA327" s="9">
        <v>0.23899999999999999</v>
      </c>
      <c r="AB327" s="9">
        <v>4.4999999999999998E-2</v>
      </c>
      <c r="AC327" s="9">
        <v>0.71599999999999997</v>
      </c>
      <c r="AD327" s="9">
        <v>0</v>
      </c>
      <c r="AE327" s="9"/>
      <c r="AF327" s="9">
        <v>6.0000000000000001E-3</v>
      </c>
      <c r="AG327" s="9"/>
      <c r="AH327" s="9">
        <v>0.70599999999999996</v>
      </c>
      <c r="AI327" s="9">
        <v>0.28699999999999998</v>
      </c>
      <c r="AJ327" s="9">
        <v>1E-3</v>
      </c>
      <c r="AK327" s="9"/>
      <c r="AL327" s="9">
        <v>1.7000000000000001E-2</v>
      </c>
      <c r="AM327" s="9"/>
      <c r="AN327" s="7"/>
      <c r="AO327" s="7"/>
      <c r="AP327" s="7"/>
    </row>
    <row r="328" spans="1:42" s="10" customFormat="1" ht="10.199999999999999" x14ac:dyDescent="0.2">
      <c r="A328" s="7" t="s">
        <v>10</v>
      </c>
      <c r="B328" s="7" t="s">
        <v>10</v>
      </c>
      <c r="C328" s="7">
        <v>1992</v>
      </c>
      <c r="D328" s="13">
        <v>8562.0030000000006</v>
      </c>
      <c r="E328" s="8">
        <v>1</v>
      </c>
      <c r="F328" s="14">
        <v>24.898260000000001</v>
      </c>
      <c r="G328" s="14">
        <v>18.19781</v>
      </c>
      <c r="H328" s="14">
        <v>24.36403</v>
      </c>
      <c r="I328" s="14">
        <v>20.79365</v>
      </c>
      <c r="J328" s="14">
        <v>465.94405999999998</v>
      </c>
      <c r="K328" s="14">
        <v>349.47422</v>
      </c>
      <c r="L328" s="14">
        <v>427.42784</v>
      </c>
      <c r="M328" s="13">
        <v>3512.3049999999998</v>
      </c>
      <c r="N328" s="14" t="s">
        <v>56</v>
      </c>
      <c r="O328" s="14" t="s">
        <v>56</v>
      </c>
      <c r="P328" s="13">
        <v>191.1891</v>
      </c>
      <c r="Q328" s="13">
        <v>145.25720000000001</v>
      </c>
      <c r="R328" s="14">
        <v>10.99253</v>
      </c>
      <c r="S328" s="8">
        <v>0.80697200000000002</v>
      </c>
      <c r="T328" s="15">
        <v>4.1258999999999997E-2</v>
      </c>
      <c r="U328" s="14">
        <v>44.06082</v>
      </c>
      <c r="V328" s="13"/>
      <c r="W328" s="13"/>
      <c r="X328" s="9">
        <v>0.58399999999999996</v>
      </c>
      <c r="Y328" s="9">
        <v>0.112</v>
      </c>
      <c r="Z328" s="9">
        <v>0.30399999999999999</v>
      </c>
      <c r="AA328" s="9">
        <v>0.20699999999999999</v>
      </c>
      <c r="AB328" s="9">
        <v>4.4999999999999998E-2</v>
      </c>
      <c r="AC328" s="9">
        <v>0.748</v>
      </c>
      <c r="AD328" s="9">
        <v>0</v>
      </c>
      <c r="AE328" s="9"/>
      <c r="AF328" s="9">
        <v>5.0000000000000001E-3</v>
      </c>
      <c r="AG328" s="9"/>
      <c r="AH328" s="9">
        <v>0.81599999999999995</v>
      </c>
      <c r="AI328" s="9">
        <v>0.17799999999999999</v>
      </c>
      <c r="AJ328" s="9">
        <v>1E-3</v>
      </c>
      <c r="AK328" s="9"/>
      <c r="AL328" s="9">
        <v>0.03</v>
      </c>
      <c r="AM328" s="9"/>
      <c r="AN328" s="7"/>
      <c r="AO328" s="7"/>
      <c r="AP328" s="7"/>
    </row>
    <row r="329" spans="1:42" s="10" customFormat="1" ht="10.199999999999999" x14ac:dyDescent="0.2">
      <c r="A329" s="7" t="s">
        <v>10</v>
      </c>
      <c r="B329" s="7" t="s">
        <v>10</v>
      </c>
      <c r="C329" s="7">
        <v>1993</v>
      </c>
      <c r="D329" s="13">
        <v>8563.0030000000006</v>
      </c>
      <c r="E329" s="8">
        <v>1</v>
      </c>
      <c r="F329" s="14">
        <v>25.08691</v>
      </c>
      <c r="G329" s="14">
        <v>18.228120000000001</v>
      </c>
      <c r="H329" s="14">
        <v>24.44455</v>
      </c>
      <c r="I329" s="14">
        <v>20.8794</v>
      </c>
      <c r="J329" s="14">
        <v>465.13090999999997</v>
      </c>
      <c r="K329" s="14">
        <v>348.01558999999997</v>
      </c>
      <c r="L329" s="14">
        <v>425.63490999999999</v>
      </c>
      <c r="M329" s="13">
        <v>3518.93</v>
      </c>
      <c r="N329" s="14" t="s">
        <v>56</v>
      </c>
      <c r="O329" s="14" t="s">
        <v>56</v>
      </c>
      <c r="P329" s="13">
        <v>191.1953</v>
      </c>
      <c r="Q329" s="13">
        <v>146.84059999999999</v>
      </c>
      <c r="R329" s="14">
        <v>10.254390000000001</v>
      </c>
      <c r="S329" s="8">
        <v>0.80924799999999997</v>
      </c>
      <c r="T329" s="15">
        <v>4.1567E-2</v>
      </c>
      <c r="U329" s="14">
        <v>44.468339999999998</v>
      </c>
      <c r="V329" s="13"/>
      <c r="W329" s="13"/>
      <c r="X329" s="9">
        <v>0.59899999999999998</v>
      </c>
      <c r="Y329" s="9">
        <v>0.113</v>
      </c>
      <c r="Z329" s="9">
        <v>0.28799999999999998</v>
      </c>
      <c r="AA329" s="9">
        <v>0.19800000000000001</v>
      </c>
      <c r="AB329" s="9">
        <v>3.6999999999999998E-2</v>
      </c>
      <c r="AC329" s="9">
        <v>0.76500000000000001</v>
      </c>
      <c r="AD329" s="9">
        <v>0</v>
      </c>
      <c r="AE329" s="9"/>
      <c r="AF329" s="9">
        <v>3.0000000000000001E-3</v>
      </c>
      <c r="AG329" s="9"/>
      <c r="AH329" s="9">
        <v>0.85</v>
      </c>
      <c r="AI329" s="9">
        <v>0.14599999999999999</v>
      </c>
      <c r="AJ329" s="9"/>
      <c r="AK329" s="9"/>
      <c r="AL329" s="9">
        <v>0.03</v>
      </c>
      <c r="AM329" s="9"/>
      <c r="AN329" s="7"/>
      <c r="AO329" s="7"/>
      <c r="AP329" s="7"/>
    </row>
    <row r="330" spans="1:42" s="10" customFormat="1" ht="10.199999999999999" x14ac:dyDescent="0.2">
      <c r="A330" s="7" t="s">
        <v>10</v>
      </c>
      <c r="B330" s="7" t="s">
        <v>10</v>
      </c>
      <c r="C330" s="7">
        <v>1994</v>
      </c>
      <c r="D330" s="13">
        <v>8564.0030000000006</v>
      </c>
      <c r="E330" s="8">
        <v>1</v>
      </c>
      <c r="F330" s="14">
        <v>24.561150000000001</v>
      </c>
      <c r="G330" s="14">
        <v>17.77373</v>
      </c>
      <c r="H330" s="14">
        <v>23.788270000000001</v>
      </c>
      <c r="I330" s="14">
        <v>20.377520000000001</v>
      </c>
      <c r="J330" s="14">
        <v>476.65035</v>
      </c>
      <c r="K330" s="14">
        <v>356.11416000000003</v>
      </c>
      <c r="L330" s="14">
        <v>436.12067999999999</v>
      </c>
      <c r="M330" s="13">
        <v>3603.4319999999998</v>
      </c>
      <c r="N330" s="14" t="s">
        <v>56</v>
      </c>
      <c r="O330" s="14" t="s">
        <v>56</v>
      </c>
      <c r="P330" s="13">
        <v>196.6789</v>
      </c>
      <c r="Q330" s="13">
        <v>152.28229999999999</v>
      </c>
      <c r="R330" s="14">
        <v>10.090159999999999</v>
      </c>
      <c r="S330" s="8">
        <v>0.81647999999999998</v>
      </c>
      <c r="T330" s="15">
        <v>4.2046E-2</v>
      </c>
      <c r="U330" s="14">
        <v>44.638420000000004</v>
      </c>
      <c r="V330" s="13"/>
      <c r="W330" s="13"/>
      <c r="X330" s="9">
        <v>0.55600000000000005</v>
      </c>
      <c r="Y330" s="9">
        <v>0.152</v>
      </c>
      <c r="Z330" s="9">
        <v>0.29199999999999998</v>
      </c>
      <c r="AA330" s="9">
        <v>0.19500000000000001</v>
      </c>
      <c r="AB330" s="9">
        <v>0.03</v>
      </c>
      <c r="AC330" s="9">
        <v>0.77600000000000002</v>
      </c>
      <c r="AD330" s="9"/>
      <c r="AE330" s="9"/>
      <c r="AF330" s="9">
        <v>1E-3</v>
      </c>
      <c r="AG330" s="9"/>
      <c r="AH330" s="9">
        <v>0.877</v>
      </c>
      <c r="AI330" s="9">
        <v>0.121</v>
      </c>
      <c r="AJ330" s="9">
        <v>0</v>
      </c>
      <c r="AK330" s="9">
        <v>0.26700000000000002</v>
      </c>
      <c r="AL330" s="9">
        <v>4.8000000000000001E-2</v>
      </c>
      <c r="AM330" s="9"/>
      <c r="AN330" s="7"/>
      <c r="AO330" s="7"/>
      <c r="AP330" s="7"/>
    </row>
    <row r="331" spans="1:42" s="10" customFormat="1" ht="10.199999999999999" x14ac:dyDescent="0.2">
      <c r="A331" s="7" t="s">
        <v>10</v>
      </c>
      <c r="B331" s="7" t="s">
        <v>10</v>
      </c>
      <c r="C331" s="7">
        <v>1995</v>
      </c>
      <c r="D331" s="13">
        <v>8565.0030000000006</v>
      </c>
      <c r="E331" s="8">
        <v>1</v>
      </c>
      <c r="F331" s="14">
        <v>24.74933</v>
      </c>
      <c r="G331" s="14">
        <v>17.7257</v>
      </c>
      <c r="H331" s="14">
        <v>24.06812</v>
      </c>
      <c r="I331" s="14">
        <v>20.48563</v>
      </c>
      <c r="J331" s="14">
        <v>477.46796999999998</v>
      </c>
      <c r="K331" s="14">
        <v>351.13652000000002</v>
      </c>
      <c r="L331" s="14">
        <v>433.83372000000003</v>
      </c>
      <c r="M331" s="13">
        <v>3612.509</v>
      </c>
      <c r="N331" s="14" t="s">
        <v>56</v>
      </c>
      <c r="O331" s="14" t="s">
        <v>56</v>
      </c>
      <c r="P331" s="13">
        <v>196.24979999999999</v>
      </c>
      <c r="Q331" s="13">
        <v>158.18889999999999</v>
      </c>
      <c r="R331" s="14">
        <v>10.09821</v>
      </c>
      <c r="S331" s="8">
        <v>0.85732399999999997</v>
      </c>
      <c r="T331" s="15">
        <v>4.3782000000000001E-2</v>
      </c>
      <c r="U331" s="14">
        <v>45.160029999999999</v>
      </c>
      <c r="V331" s="13"/>
      <c r="W331" s="13"/>
      <c r="X331" s="9">
        <v>0.57599999999999996</v>
      </c>
      <c r="Y331" s="9">
        <v>0.16200000000000001</v>
      </c>
      <c r="Z331" s="9">
        <v>0.26300000000000001</v>
      </c>
      <c r="AA331" s="9">
        <v>0.17899999999999999</v>
      </c>
      <c r="AB331" s="9">
        <v>1.4E-2</v>
      </c>
      <c r="AC331" s="9">
        <v>0.80700000000000005</v>
      </c>
      <c r="AD331" s="9"/>
      <c r="AE331" s="9"/>
      <c r="AF331" s="9"/>
      <c r="AG331" s="9"/>
      <c r="AH331" s="9">
        <v>0.91600000000000004</v>
      </c>
      <c r="AI331" s="9">
        <v>8.4000000000000005E-2</v>
      </c>
      <c r="AJ331" s="9">
        <v>0</v>
      </c>
      <c r="AK331" s="9">
        <v>0.35599999999999998</v>
      </c>
      <c r="AL331" s="9">
        <v>6.0999999999999999E-2</v>
      </c>
      <c r="AM331" s="9"/>
      <c r="AN331" s="7"/>
      <c r="AO331" s="7"/>
      <c r="AP331" s="7"/>
    </row>
    <row r="332" spans="1:42" s="10" customFormat="1" ht="10.199999999999999" x14ac:dyDescent="0.2">
      <c r="A332" s="7" t="s">
        <v>10</v>
      </c>
      <c r="B332" s="7" t="s">
        <v>10</v>
      </c>
      <c r="C332" s="7">
        <v>1996</v>
      </c>
      <c r="D332" s="13">
        <v>8566.0030000000006</v>
      </c>
      <c r="E332" s="8">
        <v>1</v>
      </c>
      <c r="F332" s="14">
        <v>24.755780000000001</v>
      </c>
      <c r="G332" s="14">
        <v>17.60332</v>
      </c>
      <c r="H332" s="14">
        <v>24.036899999999999</v>
      </c>
      <c r="I332" s="14">
        <v>20.43168</v>
      </c>
      <c r="J332" s="14">
        <v>482.99187000000001</v>
      </c>
      <c r="K332" s="14">
        <v>353.53266000000002</v>
      </c>
      <c r="L332" s="14">
        <v>435.00689999999997</v>
      </c>
      <c r="M332" s="13">
        <v>3658.7860000000001</v>
      </c>
      <c r="N332" s="14" t="s">
        <v>56</v>
      </c>
      <c r="O332" s="14" t="s">
        <v>56</v>
      </c>
      <c r="P332" s="13">
        <v>196.59280000000001</v>
      </c>
      <c r="Q332" s="13">
        <v>163.9606</v>
      </c>
      <c r="R332" s="14">
        <v>10.350339999999999</v>
      </c>
      <c r="S332" s="8">
        <v>0.87756199999999995</v>
      </c>
      <c r="T332" s="15">
        <v>4.4722999999999999E-2</v>
      </c>
      <c r="U332" s="14">
        <v>45.643529999999998</v>
      </c>
      <c r="V332" s="13"/>
      <c r="W332" s="13"/>
      <c r="X332" s="9">
        <v>0.6</v>
      </c>
      <c r="Y332" s="9">
        <v>0.157</v>
      </c>
      <c r="Z332" s="9">
        <v>0.24299999999999999</v>
      </c>
      <c r="AA332" s="9">
        <v>0.152</v>
      </c>
      <c r="AB332" s="9">
        <v>1.2999999999999999E-2</v>
      </c>
      <c r="AC332" s="9">
        <v>0.83499999999999996</v>
      </c>
      <c r="AD332" s="9">
        <v>0</v>
      </c>
      <c r="AE332" s="9">
        <v>0</v>
      </c>
      <c r="AF332" s="9"/>
      <c r="AG332" s="9"/>
      <c r="AH332" s="9">
        <v>0.99299999999999999</v>
      </c>
      <c r="AI332" s="9">
        <v>7.0000000000000001E-3</v>
      </c>
      <c r="AJ332" s="9">
        <v>1E-3</v>
      </c>
      <c r="AK332" s="9">
        <v>0.39300000000000002</v>
      </c>
      <c r="AL332" s="9">
        <v>7.0000000000000007E-2</v>
      </c>
      <c r="AM332" s="9"/>
      <c r="AN332" s="7"/>
      <c r="AO332" s="7"/>
      <c r="AP332" s="7"/>
    </row>
    <row r="333" spans="1:42" s="10" customFormat="1" ht="10.199999999999999" x14ac:dyDescent="0.2">
      <c r="A333" s="7" t="s">
        <v>10</v>
      </c>
      <c r="B333" s="7" t="s">
        <v>10</v>
      </c>
      <c r="C333" s="7">
        <v>1997</v>
      </c>
      <c r="D333" s="13">
        <v>8567.0030000000006</v>
      </c>
      <c r="E333" s="8">
        <v>1</v>
      </c>
      <c r="F333" s="14">
        <v>24.499020000000002</v>
      </c>
      <c r="G333" s="14">
        <v>17.352969999999999</v>
      </c>
      <c r="H333" s="14">
        <v>23.62041</v>
      </c>
      <c r="I333" s="14">
        <v>20.150379999999998</v>
      </c>
      <c r="J333" s="14">
        <v>489.61971</v>
      </c>
      <c r="K333" s="14">
        <v>358.97352999999998</v>
      </c>
      <c r="L333" s="14">
        <v>441.06036999999998</v>
      </c>
      <c r="M333" s="13">
        <v>3727.2849999999999</v>
      </c>
      <c r="N333" s="14" t="s">
        <v>56</v>
      </c>
      <c r="O333" s="14" t="s">
        <v>56</v>
      </c>
      <c r="P333" s="13">
        <v>199.18790000000001</v>
      </c>
      <c r="Q333" s="13">
        <v>169.24090000000001</v>
      </c>
      <c r="R333" s="14">
        <v>10.227359999999999</v>
      </c>
      <c r="S333" s="8">
        <v>0.89013900000000001</v>
      </c>
      <c r="T333" s="15">
        <v>4.5232000000000001E-2</v>
      </c>
      <c r="U333" s="14">
        <v>45.921109999999999</v>
      </c>
      <c r="V333" s="13"/>
      <c r="W333" s="13"/>
      <c r="X333" s="9">
        <v>0.56100000000000005</v>
      </c>
      <c r="Y333" s="9">
        <v>0.19</v>
      </c>
      <c r="Z333" s="9">
        <v>0.249</v>
      </c>
      <c r="AA333" s="9">
        <v>0.14000000000000001</v>
      </c>
      <c r="AB333" s="9">
        <v>5.0000000000000001E-3</v>
      </c>
      <c r="AC333" s="9">
        <v>0.85499999999999998</v>
      </c>
      <c r="AD333" s="9">
        <v>0</v>
      </c>
      <c r="AE333" s="9"/>
      <c r="AF333" s="9"/>
      <c r="AG333" s="9"/>
      <c r="AH333" s="9">
        <v>0.995</v>
      </c>
      <c r="AI333" s="9">
        <v>5.0000000000000001E-3</v>
      </c>
      <c r="AJ333" s="9">
        <v>1E-3</v>
      </c>
      <c r="AK333" s="9">
        <v>0.39600000000000002</v>
      </c>
      <c r="AL333" s="9">
        <v>6.5000000000000002E-2</v>
      </c>
      <c r="AM333" s="9"/>
      <c r="AN333" s="7"/>
      <c r="AO333" s="7"/>
      <c r="AP333" s="7"/>
    </row>
    <row r="334" spans="1:42" s="10" customFormat="1" ht="10.199999999999999" x14ac:dyDescent="0.2">
      <c r="A334" s="7" t="s">
        <v>10</v>
      </c>
      <c r="B334" s="7" t="s">
        <v>10</v>
      </c>
      <c r="C334" s="7">
        <v>1998</v>
      </c>
      <c r="D334" s="13">
        <v>8568.0030000000006</v>
      </c>
      <c r="E334" s="8">
        <v>1</v>
      </c>
      <c r="F334" s="14">
        <v>24.50169</v>
      </c>
      <c r="G334" s="14">
        <v>17.22728</v>
      </c>
      <c r="H334" s="14">
        <v>23.59384</v>
      </c>
      <c r="I334" s="14">
        <v>20.09648</v>
      </c>
      <c r="J334" s="14">
        <v>494.03084999999999</v>
      </c>
      <c r="K334" s="14">
        <v>360.08938000000001</v>
      </c>
      <c r="L334" s="14">
        <v>442.26071000000002</v>
      </c>
      <c r="M334" s="13">
        <v>3744.0050000000001</v>
      </c>
      <c r="N334" s="14" t="s">
        <v>56</v>
      </c>
      <c r="O334" s="14" t="s">
        <v>56</v>
      </c>
      <c r="P334" s="13">
        <v>198.78059999999999</v>
      </c>
      <c r="Q334" s="13">
        <v>171.471</v>
      </c>
      <c r="R334" s="14">
        <v>10.4367</v>
      </c>
      <c r="S334" s="8">
        <v>0.90398999999999996</v>
      </c>
      <c r="T334" s="15">
        <v>4.5702E-2</v>
      </c>
      <c r="U334" s="14">
        <v>46.252079999999999</v>
      </c>
      <c r="V334" s="13"/>
      <c r="W334" s="13"/>
      <c r="X334" s="9">
        <v>0.56399999999999995</v>
      </c>
      <c r="Y334" s="9">
        <v>0.20100000000000001</v>
      </c>
      <c r="Z334" s="9">
        <v>0.23499999999999999</v>
      </c>
      <c r="AA334" s="9">
        <v>0.128</v>
      </c>
      <c r="AB334" s="9">
        <v>5.0000000000000001E-3</v>
      </c>
      <c r="AC334" s="9">
        <v>0.86699999999999999</v>
      </c>
      <c r="AD334" s="9">
        <v>0</v>
      </c>
      <c r="AE334" s="9"/>
      <c r="AF334" s="9"/>
      <c r="AG334" s="9"/>
      <c r="AH334" s="9">
        <v>0.998</v>
      </c>
      <c r="AI334" s="9">
        <v>1E-3</v>
      </c>
      <c r="AJ334" s="9">
        <v>1E-3</v>
      </c>
      <c r="AK334" s="9">
        <v>0.40899999999999997</v>
      </c>
      <c r="AL334" s="9">
        <v>0.10100000000000001</v>
      </c>
      <c r="AM334" s="9"/>
      <c r="AN334" s="7"/>
      <c r="AO334" s="7"/>
      <c r="AP334" s="7"/>
    </row>
    <row r="335" spans="1:42" s="10" customFormat="1" ht="10.199999999999999" x14ac:dyDescent="0.2">
      <c r="A335" s="7" t="s">
        <v>10</v>
      </c>
      <c r="B335" s="7" t="s">
        <v>10</v>
      </c>
      <c r="C335" s="7">
        <v>1999</v>
      </c>
      <c r="D335" s="13">
        <v>8569.0030000000006</v>
      </c>
      <c r="E335" s="8">
        <v>1</v>
      </c>
      <c r="F335" s="14">
        <v>24.08907</v>
      </c>
      <c r="G335" s="14">
        <v>16.871449999999999</v>
      </c>
      <c r="H335" s="14">
        <v>23.047029999999999</v>
      </c>
      <c r="I335" s="14">
        <v>19.695060000000002</v>
      </c>
      <c r="J335" s="14">
        <v>505.64366000000001</v>
      </c>
      <c r="K335" s="14">
        <v>368.52927</v>
      </c>
      <c r="L335" s="14">
        <v>451.26398999999998</v>
      </c>
      <c r="M335" s="13">
        <v>3835.375</v>
      </c>
      <c r="N335" s="14" t="s">
        <v>56</v>
      </c>
      <c r="O335" s="14" t="s">
        <v>56</v>
      </c>
      <c r="P335" s="13">
        <v>203.07759999999999</v>
      </c>
      <c r="Q335" s="13">
        <v>178.90199999999999</v>
      </c>
      <c r="R335" s="14">
        <v>10.26458</v>
      </c>
      <c r="S335" s="8">
        <v>0.92125400000000002</v>
      </c>
      <c r="T335" s="15">
        <v>4.6528E-2</v>
      </c>
      <c r="U335" s="14">
        <v>46.494929999999997</v>
      </c>
      <c r="V335" s="13"/>
      <c r="W335" s="13"/>
      <c r="X335" s="9">
        <v>0.55800000000000005</v>
      </c>
      <c r="Y335" s="9">
        <v>0.21299999999999999</v>
      </c>
      <c r="Z335" s="9">
        <v>0.22900000000000001</v>
      </c>
      <c r="AA335" s="9">
        <v>0.10100000000000001</v>
      </c>
      <c r="AB335" s="9">
        <v>5.0000000000000001E-3</v>
      </c>
      <c r="AC335" s="9">
        <v>0.89400000000000002</v>
      </c>
      <c r="AD335" s="9">
        <v>0</v>
      </c>
      <c r="AE335" s="9"/>
      <c r="AF335" s="9"/>
      <c r="AG335" s="9"/>
      <c r="AH335" s="9">
        <v>0.999</v>
      </c>
      <c r="AI335" s="9">
        <v>1E-3</v>
      </c>
      <c r="AJ335" s="9">
        <v>1E-3</v>
      </c>
      <c r="AK335" s="9">
        <v>0.434</v>
      </c>
      <c r="AL335" s="9">
        <v>0.108</v>
      </c>
      <c r="AM335" s="9"/>
      <c r="AN335" s="7"/>
      <c r="AO335" s="7"/>
      <c r="AP335" s="7"/>
    </row>
    <row r="336" spans="1:42" s="10" customFormat="1" ht="10.199999999999999" x14ac:dyDescent="0.2">
      <c r="A336" s="7" t="s">
        <v>10</v>
      </c>
      <c r="B336" s="7" t="s">
        <v>10</v>
      </c>
      <c r="C336" s="7">
        <v>2000</v>
      </c>
      <c r="D336" s="13">
        <v>8570.0030000000006</v>
      </c>
      <c r="E336" s="8">
        <v>1</v>
      </c>
      <c r="F336" s="14">
        <v>24.279209999999999</v>
      </c>
      <c r="G336" s="14">
        <v>16.931529999999999</v>
      </c>
      <c r="H336" s="14">
        <v>23.046019999999999</v>
      </c>
      <c r="I336" s="14">
        <v>19.76896</v>
      </c>
      <c r="J336" s="14">
        <v>505.74865</v>
      </c>
      <c r="K336" s="14">
        <v>369.62353999999999</v>
      </c>
      <c r="L336" s="14">
        <v>449.58573999999999</v>
      </c>
      <c r="M336" s="13">
        <v>3821.2860000000001</v>
      </c>
      <c r="N336" s="14" t="s">
        <v>56</v>
      </c>
      <c r="O336" s="14" t="s">
        <v>56</v>
      </c>
      <c r="P336" s="13">
        <v>199.8468</v>
      </c>
      <c r="Q336" s="13">
        <v>180.98609999999999</v>
      </c>
      <c r="R336" s="14">
        <v>9.75901</v>
      </c>
      <c r="S336" s="8">
        <v>0.94214200000000003</v>
      </c>
      <c r="T336" s="15">
        <v>4.7218000000000003E-2</v>
      </c>
      <c r="U336" s="14">
        <v>46.670169999999999</v>
      </c>
      <c r="V336" s="13"/>
      <c r="W336" s="13"/>
      <c r="X336" s="9">
        <v>0.55500000000000005</v>
      </c>
      <c r="Y336" s="9">
        <v>0.20200000000000001</v>
      </c>
      <c r="Z336" s="9">
        <v>0.24299999999999999</v>
      </c>
      <c r="AA336" s="9">
        <v>9.7000000000000003E-2</v>
      </c>
      <c r="AB336" s="9">
        <v>7.0000000000000001E-3</v>
      </c>
      <c r="AC336" s="9">
        <v>0.89500000000000002</v>
      </c>
      <c r="AD336" s="9">
        <v>0</v>
      </c>
      <c r="AE336" s="9"/>
      <c r="AF336" s="9"/>
      <c r="AG336" s="9"/>
      <c r="AH336" s="9">
        <v>0.998</v>
      </c>
      <c r="AI336" s="9">
        <v>0</v>
      </c>
      <c r="AJ336" s="9">
        <v>1E-3</v>
      </c>
      <c r="AK336" s="9">
        <v>0.44800000000000001</v>
      </c>
      <c r="AL336" s="9">
        <v>0.15</v>
      </c>
      <c r="AM336" s="9">
        <v>0</v>
      </c>
      <c r="AN336" s="7"/>
      <c r="AO336" s="7"/>
      <c r="AP336" s="7"/>
    </row>
    <row r="337" spans="1:42" s="10" customFormat="1" ht="10.199999999999999" x14ac:dyDescent="0.2">
      <c r="A337" s="7" t="s">
        <v>10</v>
      </c>
      <c r="B337" s="7" t="s">
        <v>10</v>
      </c>
      <c r="C337" s="7">
        <v>2001</v>
      </c>
      <c r="D337" s="13">
        <v>8571.0030000000006</v>
      </c>
      <c r="E337" s="8">
        <v>1</v>
      </c>
      <c r="F337" s="14">
        <v>24.194330000000001</v>
      </c>
      <c r="G337" s="14">
        <v>16.807970000000001</v>
      </c>
      <c r="H337" s="14">
        <v>22.786449999999999</v>
      </c>
      <c r="I337" s="14">
        <v>19.623629999999999</v>
      </c>
      <c r="J337" s="14">
        <v>506.08179999999999</v>
      </c>
      <c r="K337" s="14">
        <v>371.44571999999999</v>
      </c>
      <c r="L337" s="14">
        <v>452.92117999999999</v>
      </c>
      <c r="M337" s="13">
        <v>3879.288</v>
      </c>
      <c r="N337" s="14" t="s">
        <v>56</v>
      </c>
      <c r="O337" s="14" t="s">
        <v>56</v>
      </c>
      <c r="P337" s="13">
        <v>200.82509999999999</v>
      </c>
      <c r="Q337" s="13">
        <v>186.9203</v>
      </c>
      <c r="R337" s="14">
        <v>9.4630299999999998</v>
      </c>
      <c r="S337" s="8">
        <v>0.96816999999999998</v>
      </c>
      <c r="T337" s="15">
        <v>4.8042000000000001E-2</v>
      </c>
      <c r="U337" s="14">
        <v>47.335169999999998</v>
      </c>
      <c r="V337" s="13"/>
      <c r="W337" s="13"/>
      <c r="X337" s="9">
        <v>0.53800000000000003</v>
      </c>
      <c r="Y337" s="9">
        <v>0.22</v>
      </c>
      <c r="Z337" s="9">
        <v>0.24199999999999999</v>
      </c>
      <c r="AA337" s="9">
        <v>0.09</v>
      </c>
      <c r="AB337" s="9">
        <v>6.0000000000000001E-3</v>
      </c>
      <c r="AC337" s="9">
        <v>0.90300000000000002</v>
      </c>
      <c r="AD337" s="9">
        <v>1E-3</v>
      </c>
      <c r="AE337" s="9"/>
      <c r="AF337" s="9"/>
      <c r="AG337" s="9"/>
      <c r="AH337" s="9">
        <v>0.999</v>
      </c>
      <c r="AI337" s="9"/>
      <c r="AJ337" s="9">
        <v>1E-3</v>
      </c>
      <c r="AK337" s="9">
        <v>0.49</v>
      </c>
      <c r="AL337" s="9">
        <v>0.19600000000000001</v>
      </c>
      <c r="AM337" s="9">
        <v>1E-3</v>
      </c>
      <c r="AN337" s="7"/>
      <c r="AO337" s="7"/>
      <c r="AP337" s="7"/>
    </row>
    <row r="338" spans="1:42" s="10" customFormat="1" ht="10.199999999999999" x14ac:dyDescent="0.2">
      <c r="A338" s="7" t="s">
        <v>10</v>
      </c>
      <c r="B338" s="7" t="s">
        <v>10</v>
      </c>
      <c r="C338" s="7">
        <v>2002</v>
      </c>
      <c r="D338" s="13">
        <v>8572.0030000000006</v>
      </c>
      <c r="E338" s="8">
        <v>1</v>
      </c>
      <c r="F338" s="14">
        <v>24.067409999999999</v>
      </c>
      <c r="G338" s="14">
        <v>16.637450000000001</v>
      </c>
      <c r="H338" s="14">
        <v>22.54129</v>
      </c>
      <c r="I338" s="14">
        <v>19.45354</v>
      </c>
      <c r="J338" s="14">
        <v>511.91176000000002</v>
      </c>
      <c r="K338" s="14">
        <v>375.88058999999998</v>
      </c>
      <c r="L338" s="14">
        <v>456.90374000000003</v>
      </c>
      <c r="M338" s="13">
        <v>3950.9319999999998</v>
      </c>
      <c r="N338" s="14" t="s">
        <v>56</v>
      </c>
      <c r="O338" s="14" t="s">
        <v>56</v>
      </c>
      <c r="P338" s="13">
        <v>203.41489999999999</v>
      </c>
      <c r="Q338" s="13">
        <v>195.4821</v>
      </c>
      <c r="R338" s="14">
        <v>9.4288699999999999</v>
      </c>
      <c r="S338" s="8">
        <v>0.99390800000000001</v>
      </c>
      <c r="T338" s="15">
        <v>4.9324E-2</v>
      </c>
      <c r="U338" s="14">
        <v>47.910469999999997</v>
      </c>
      <c r="V338" s="13"/>
      <c r="W338" s="13"/>
      <c r="X338" s="9">
        <v>0.52700000000000002</v>
      </c>
      <c r="Y338" s="9">
        <v>0.25</v>
      </c>
      <c r="Z338" s="9">
        <v>0.223</v>
      </c>
      <c r="AA338" s="9">
        <v>8.2000000000000003E-2</v>
      </c>
      <c r="AB338" s="9">
        <v>3.0000000000000001E-3</v>
      </c>
      <c r="AC338" s="9">
        <v>0.91400000000000003</v>
      </c>
      <c r="AD338" s="9">
        <v>2E-3</v>
      </c>
      <c r="AE338" s="9"/>
      <c r="AF338" s="9"/>
      <c r="AG338" s="9"/>
      <c r="AH338" s="9">
        <v>0.998</v>
      </c>
      <c r="AI338" s="9"/>
      <c r="AJ338" s="9">
        <v>2E-3</v>
      </c>
      <c r="AK338" s="9">
        <v>0.53300000000000003</v>
      </c>
      <c r="AL338" s="9">
        <v>0.253</v>
      </c>
      <c r="AM338" s="9">
        <v>2E-3</v>
      </c>
      <c r="AN338" s="7"/>
      <c r="AO338" s="7"/>
      <c r="AP338" s="7"/>
    </row>
    <row r="339" spans="1:42" s="10" customFormat="1" ht="10.199999999999999" x14ac:dyDescent="0.2">
      <c r="A339" s="7" t="s">
        <v>10</v>
      </c>
      <c r="B339" s="7" t="s">
        <v>10</v>
      </c>
      <c r="C339" s="7">
        <v>2003</v>
      </c>
      <c r="D339" s="13">
        <v>8573.0030000000006</v>
      </c>
      <c r="E339" s="8">
        <v>1</v>
      </c>
      <c r="F339" s="14">
        <v>24.309139999999999</v>
      </c>
      <c r="G339" s="14">
        <v>16.677340000000001</v>
      </c>
      <c r="H339" s="14">
        <v>22.7148</v>
      </c>
      <c r="I339" s="14">
        <v>19.584510000000002</v>
      </c>
      <c r="J339" s="14">
        <v>510.04237000000001</v>
      </c>
      <c r="K339" s="14">
        <v>372.83733999999998</v>
      </c>
      <c r="L339" s="14">
        <v>453.84039000000001</v>
      </c>
      <c r="M339" s="13">
        <v>3998.835</v>
      </c>
      <c r="N339" s="14" t="s">
        <v>56</v>
      </c>
      <c r="O339" s="14" t="s">
        <v>56</v>
      </c>
      <c r="P339" s="13">
        <v>204.19980000000001</v>
      </c>
      <c r="Q339" s="13">
        <v>198.57839999999999</v>
      </c>
      <c r="R339" s="14">
        <v>9.2835999999999999</v>
      </c>
      <c r="S339" s="8">
        <v>1.00698</v>
      </c>
      <c r="T339" s="15">
        <v>4.9572999999999999E-2</v>
      </c>
      <c r="U339" s="14">
        <v>48.959499999999998</v>
      </c>
      <c r="V339" s="13"/>
      <c r="W339" s="13"/>
      <c r="X339" s="9">
        <v>0.50700000000000001</v>
      </c>
      <c r="Y339" s="9">
        <v>0.25</v>
      </c>
      <c r="Z339" s="9">
        <v>0.24299999999999999</v>
      </c>
      <c r="AA339" s="9">
        <v>0.08</v>
      </c>
      <c r="AB339" s="9">
        <v>1E-3</v>
      </c>
      <c r="AC339" s="9">
        <v>0.90800000000000003</v>
      </c>
      <c r="AD339" s="9">
        <v>1.0999999999999999E-2</v>
      </c>
      <c r="AE339" s="9"/>
      <c r="AF339" s="9"/>
      <c r="AG339" s="9"/>
      <c r="AH339" s="9">
        <v>0.998</v>
      </c>
      <c r="AI339" s="9"/>
      <c r="AJ339" s="9">
        <v>2E-3</v>
      </c>
      <c r="AK339" s="9">
        <v>0.55500000000000005</v>
      </c>
      <c r="AL339" s="9">
        <v>0.30599999999999999</v>
      </c>
      <c r="AM339" s="9">
        <v>3.0000000000000001E-3</v>
      </c>
      <c r="AN339" s="7"/>
      <c r="AO339" s="7"/>
      <c r="AP339" s="7"/>
    </row>
    <row r="340" spans="1:42" s="10" customFormat="1" ht="10.199999999999999" x14ac:dyDescent="0.2">
      <c r="A340" s="7" t="s">
        <v>10</v>
      </c>
      <c r="B340" s="7" t="s">
        <v>10</v>
      </c>
      <c r="C340" s="7">
        <v>2004</v>
      </c>
      <c r="D340" s="13">
        <v>8574.0030000000006</v>
      </c>
      <c r="E340" s="8">
        <v>1</v>
      </c>
      <c r="F340" s="14">
        <v>24.001840000000001</v>
      </c>
      <c r="G340" s="14">
        <v>16.341740000000001</v>
      </c>
      <c r="H340" s="14">
        <v>22.43337</v>
      </c>
      <c r="I340" s="14">
        <v>19.2986</v>
      </c>
      <c r="J340" s="14">
        <v>519.38850000000002</v>
      </c>
      <c r="K340" s="14">
        <v>376.99984999999998</v>
      </c>
      <c r="L340" s="14">
        <v>460.55651</v>
      </c>
      <c r="M340" s="13">
        <v>4111.0720000000001</v>
      </c>
      <c r="N340" s="14" t="s">
        <v>56</v>
      </c>
      <c r="O340" s="14" t="s">
        <v>56</v>
      </c>
      <c r="P340" s="13">
        <v>212.0042</v>
      </c>
      <c r="Q340" s="13">
        <v>210.52119999999999</v>
      </c>
      <c r="R340" s="14">
        <v>9.0682399999999994</v>
      </c>
      <c r="S340" s="8">
        <v>1.0263910000000001</v>
      </c>
      <c r="T340" s="15">
        <v>5.1075000000000002E-2</v>
      </c>
      <c r="U340" s="14">
        <v>49.68318</v>
      </c>
      <c r="V340" s="13"/>
      <c r="W340" s="13"/>
      <c r="X340" s="9">
        <v>0.47699999999999998</v>
      </c>
      <c r="Y340" s="9">
        <v>0.29799999999999999</v>
      </c>
      <c r="Z340" s="9">
        <v>0.224</v>
      </c>
      <c r="AA340" s="9">
        <v>6.8000000000000005E-2</v>
      </c>
      <c r="AB340" s="9">
        <v>3.0000000000000001E-3</v>
      </c>
      <c r="AC340" s="9">
        <v>0.91800000000000004</v>
      </c>
      <c r="AD340" s="9">
        <v>1.2E-2</v>
      </c>
      <c r="AE340" s="9"/>
      <c r="AF340" s="9"/>
      <c r="AG340" s="9"/>
      <c r="AH340" s="9">
        <v>0.999</v>
      </c>
      <c r="AI340" s="9"/>
      <c r="AJ340" s="9">
        <v>1E-3</v>
      </c>
      <c r="AK340" s="9">
        <v>0.623</v>
      </c>
      <c r="AL340" s="9">
        <v>0.38500000000000001</v>
      </c>
      <c r="AM340" s="9">
        <v>5.0000000000000001E-3</v>
      </c>
      <c r="AN340" s="7"/>
      <c r="AO340" s="7"/>
      <c r="AP340" s="7"/>
    </row>
    <row r="341" spans="1:42" s="10" customFormat="1" ht="10.199999999999999" x14ac:dyDescent="0.2">
      <c r="A341" s="7" t="s">
        <v>10</v>
      </c>
      <c r="B341" s="7" t="s">
        <v>10</v>
      </c>
      <c r="C341" s="7">
        <v>2005</v>
      </c>
      <c r="D341" s="13">
        <v>8575.0030000000006</v>
      </c>
      <c r="E341" s="8">
        <v>1</v>
      </c>
      <c r="F341" s="14">
        <v>24.849699999999999</v>
      </c>
      <c r="G341" s="14">
        <v>16.788720000000001</v>
      </c>
      <c r="H341" s="14">
        <v>23.09573</v>
      </c>
      <c r="I341" s="14">
        <v>19.883749999999999</v>
      </c>
      <c r="J341" s="14">
        <v>503.07074</v>
      </c>
      <c r="K341" s="14">
        <v>366.94708000000003</v>
      </c>
      <c r="L341" s="14">
        <v>447.07229000000001</v>
      </c>
      <c r="M341" s="13">
        <v>4059.4409999999998</v>
      </c>
      <c r="N341" s="14" t="s">
        <v>56</v>
      </c>
      <c r="O341" s="14" t="s">
        <v>56</v>
      </c>
      <c r="P341" s="13">
        <v>204.9599</v>
      </c>
      <c r="Q341" s="13">
        <v>209.09530000000001</v>
      </c>
      <c r="R341" s="14">
        <v>9.0024300000000004</v>
      </c>
      <c r="S341" s="8">
        <v>1.0494429999999999</v>
      </c>
      <c r="T341" s="15">
        <v>5.1188999999999998E-2</v>
      </c>
      <c r="U341" s="14">
        <v>50.943350000000002</v>
      </c>
      <c r="V341" s="13"/>
      <c r="W341" s="13"/>
      <c r="X341" s="9">
        <v>0.53</v>
      </c>
      <c r="Y341" s="9">
        <v>0.26800000000000002</v>
      </c>
      <c r="Z341" s="9">
        <v>0.20200000000000001</v>
      </c>
      <c r="AA341" s="9">
        <v>6.2E-2</v>
      </c>
      <c r="AB341" s="9">
        <v>1E-3</v>
      </c>
      <c r="AC341" s="9">
        <v>0.91500000000000004</v>
      </c>
      <c r="AD341" s="9">
        <v>2.3E-2</v>
      </c>
      <c r="AE341" s="9"/>
      <c r="AF341" s="9"/>
      <c r="AG341" s="9"/>
      <c r="AH341" s="9">
        <v>0.997</v>
      </c>
      <c r="AI341" s="9"/>
      <c r="AJ341" s="9">
        <v>3.0000000000000001E-3</v>
      </c>
      <c r="AK341" s="9">
        <v>0.65600000000000003</v>
      </c>
      <c r="AL341" s="9">
        <v>0.45800000000000002</v>
      </c>
      <c r="AM341" s="9">
        <v>1.0999999999999999E-2</v>
      </c>
      <c r="AN341" s="7"/>
      <c r="AO341" s="7"/>
      <c r="AP341" s="7"/>
    </row>
    <row r="342" spans="1:42" s="10" customFormat="1" ht="10.199999999999999" x14ac:dyDescent="0.2">
      <c r="A342" s="7" t="s">
        <v>10</v>
      </c>
      <c r="B342" s="7" t="s">
        <v>10</v>
      </c>
      <c r="C342" s="7">
        <v>2006</v>
      </c>
      <c r="D342" s="13">
        <v>8576.0030000000006</v>
      </c>
      <c r="E342" s="8">
        <v>1</v>
      </c>
      <c r="F342" s="14">
        <v>25.169080000000001</v>
      </c>
      <c r="G342" s="14">
        <v>16.982330000000001</v>
      </c>
      <c r="H342" s="14">
        <v>23.410060000000001</v>
      </c>
      <c r="I342" s="14">
        <v>20.133299999999998</v>
      </c>
      <c r="J342" s="14">
        <v>498.88382000000001</v>
      </c>
      <c r="K342" s="14">
        <v>363.02399000000003</v>
      </c>
      <c r="L342" s="14">
        <v>441.57020999999997</v>
      </c>
      <c r="M342" s="13">
        <v>4066.5329999999999</v>
      </c>
      <c r="N342" s="14" t="s">
        <v>56</v>
      </c>
      <c r="O342" s="14" t="s">
        <v>56</v>
      </c>
      <c r="P342" s="13">
        <v>204.11699999999999</v>
      </c>
      <c r="Q342" s="13">
        <v>213.1841</v>
      </c>
      <c r="R342" s="14">
        <v>8.9231599999999993</v>
      </c>
      <c r="S342" s="8">
        <v>1.0732999999999999</v>
      </c>
      <c r="T342" s="15">
        <v>5.2208999999999998E-2</v>
      </c>
      <c r="U342" s="14">
        <v>51.748480000000001</v>
      </c>
      <c r="V342" s="13"/>
      <c r="W342" s="13"/>
      <c r="X342" s="9">
        <v>0.51900000000000002</v>
      </c>
      <c r="Y342" s="9">
        <v>0.25800000000000001</v>
      </c>
      <c r="Z342" s="9">
        <v>0.223</v>
      </c>
      <c r="AA342" s="9">
        <v>6.5000000000000002E-2</v>
      </c>
      <c r="AB342" s="9">
        <v>0</v>
      </c>
      <c r="AC342" s="9">
        <v>0.90600000000000003</v>
      </c>
      <c r="AD342" s="9">
        <v>2.8000000000000001E-2</v>
      </c>
      <c r="AE342" s="9"/>
      <c r="AF342" s="9"/>
      <c r="AG342" s="9"/>
      <c r="AH342" s="9">
        <v>0.996</v>
      </c>
      <c r="AI342" s="9"/>
      <c r="AJ342" s="9">
        <v>4.0000000000000001E-3</v>
      </c>
      <c r="AK342" s="9">
        <v>0.71699999999999997</v>
      </c>
      <c r="AL342" s="9">
        <v>0.55400000000000005</v>
      </c>
      <c r="AM342" s="9">
        <v>1.4999999999999999E-2</v>
      </c>
      <c r="AN342" s="7"/>
      <c r="AO342" s="7"/>
      <c r="AP342" s="7"/>
    </row>
    <row r="343" spans="1:42" s="10" customFormat="1" ht="10.199999999999999" x14ac:dyDescent="0.2">
      <c r="A343" s="7" t="s">
        <v>10</v>
      </c>
      <c r="B343" s="7" t="s">
        <v>10</v>
      </c>
      <c r="C343" s="7">
        <v>2007</v>
      </c>
      <c r="D343" s="13">
        <v>8577.0030000000006</v>
      </c>
      <c r="E343" s="8">
        <v>1</v>
      </c>
      <c r="F343" s="14">
        <v>25.78828</v>
      </c>
      <c r="G343" s="14">
        <v>17.381170000000001</v>
      </c>
      <c r="H343" s="14">
        <v>23.954519999999999</v>
      </c>
      <c r="I343" s="14">
        <v>20.603899999999999</v>
      </c>
      <c r="J343" s="14">
        <v>482.94587000000001</v>
      </c>
      <c r="K343" s="14">
        <v>353.98399000000001</v>
      </c>
      <c r="L343" s="14">
        <v>431.37448000000001</v>
      </c>
      <c r="M343" s="13">
        <v>4093.3150000000001</v>
      </c>
      <c r="N343" s="14" t="s">
        <v>56</v>
      </c>
      <c r="O343" s="14" t="s">
        <v>56</v>
      </c>
      <c r="P343" s="13">
        <v>202.5384</v>
      </c>
      <c r="Q343" s="13">
        <v>216.9897</v>
      </c>
      <c r="R343" s="14">
        <v>8.91465</v>
      </c>
      <c r="S343" s="8">
        <v>1.098954</v>
      </c>
      <c r="T343" s="15">
        <v>5.2547999999999997E-2</v>
      </c>
      <c r="U343" s="14">
        <v>53.448039999999999</v>
      </c>
      <c r="V343" s="13"/>
      <c r="W343" s="13"/>
      <c r="X343" s="9">
        <v>0.54300000000000004</v>
      </c>
      <c r="Y343" s="9">
        <v>0.26100000000000001</v>
      </c>
      <c r="Z343" s="9">
        <v>0.19600000000000001</v>
      </c>
      <c r="AA343" s="9">
        <v>5.6000000000000001E-2</v>
      </c>
      <c r="AB343" s="9">
        <v>0</v>
      </c>
      <c r="AC343" s="9">
        <v>0.871</v>
      </c>
      <c r="AD343" s="9">
        <v>7.1999999999999995E-2</v>
      </c>
      <c r="AE343" s="9"/>
      <c r="AF343" s="9"/>
      <c r="AG343" s="9">
        <v>2E-3</v>
      </c>
      <c r="AH343" s="9">
        <v>0.998</v>
      </c>
      <c r="AI343" s="9"/>
      <c r="AJ343" s="9">
        <v>1E-3</v>
      </c>
      <c r="AK343" s="9">
        <v>0.71699999999999997</v>
      </c>
      <c r="AL343" s="9">
        <v>0.57299999999999995</v>
      </c>
      <c r="AM343" s="9">
        <v>2.1999999999999999E-2</v>
      </c>
      <c r="AN343" s="7"/>
      <c r="AO343" s="7"/>
      <c r="AP343" s="7"/>
    </row>
    <row r="344" spans="1:42" s="10" customFormat="1" ht="10.199999999999999" x14ac:dyDescent="0.2">
      <c r="A344" s="7" t="s">
        <v>10</v>
      </c>
      <c r="B344" s="7" t="s">
        <v>10</v>
      </c>
      <c r="C344" s="7">
        <v>2008</v>
      </c>
      <c r="D344" s="13">
        <v>8578.0030000000006</v>
      </c>
      <c r="E344" s="8">
        <v>1</v>
      </c>
      <c r="F344" s="14">
        <v>26.261500000000002</v>
      </c>
      <c r="G344" s="14">
        <v>17.67455</v>
      </c>
      <c r="H344" s="14">
        <v>24.398389999999999</v>
      </c>
      <c r="I344" s="14">
        <v>20.968330000000002</v>
      </c>
      <c r="J344" s="14">
        <v>474.67108000000002</v>
      </c>
      <c r="K344" s="14">
        <v>348.45242999999999</v>
      </c>
      <c r="L344" s="14">
        <v>423.90715999999998</v>
      </c>
      <c r="M344" s="13">
        <v>4085.0030000000002</v>
      </c>
      <c r="N344" s="14">
        <v>48.9</v>
      </c>
      <c r="O344" s="14" t="s">
        <v>56</v>
      </c>
      <c r="P344" s="13">
        <v>198.96700000000001</v>
      </c>
      <c r="Q344" s="13">
        <v>218.55590000000001</v>
      </c>
      <c r="R344" s="14">
        <v>8.9327199999999998</v>
      </c>
      <c r="S344" s="8">
        <v>1.1217649999999999</v>
      </c>
      <c r="T344" s="15">
        <v>5.2923999999999999E-2</v>
      </c>
      <c r="U344" s="14">
        <v>54.35557</v>
      </c>
      <c r="V344" s="13"/>
      <c r="W344" s="13"/>
      <c r="X344" s="9">
        <v>0.54200000000000004</v>
      </c>
      <c r="Y344" s="9">
        <v>0.27300000000000002</v>
      </c>
      <c r="Z344" s="9">
        <v>0.185</v>
      </c>
      <c r="AA344" s="9">
        <v>5.1999999999999998E-2</v>
      </c>
      <c r="AB344" s="9">
        <v>2E-3</v>
      </c>
      <c r="AC344" s="9">
        <v>0.86799999999999999</v>
      </c>
      <c r="AD344" s="9">
        <v>7.9000000000000001E-2</v>
      </c>
      <c r="AE344" s="9"/>
      <c r="AF344" s="9"/>
      <c r="AG344" s="9">
        <v>2.3E-2</v>
      </c>
      <c r="AH344" s="9">
        <v>0.97599999999999998</v>
      </c>
      <c r="AI344" s="9"/>
      <c r="AJ344" s="9">
        <v>1E-3</v>
      </c>
      <c r="AK344" s="9">
        <v>0.76400000000000001</v>
      </c>
      <c r="AL344" s="9">
        <v>0.58199999999999996</v>
      </c>
      <c r="AM344" s="9">
        <v>2.5000000000000001E-2</v>
      </c>
      <c r="AN344" s="7"/>
      <c r="AO344" s="7"/>
      <c r="AP344" s="7"/>
    </row>
    <row r="345" spans="1:42" s="10" customFormat="1" ht="10.199999999999999" x14ac:dyDescent="0.2">
      <c r="A345" s="7" t="s">
        <v>10</v>
      </c>
      <c r="B345" s="7" t="s">
        <v>10</v>
      </c>
      <c r="C345" s="7">
        <v>2009</v>
      </c>
      <c r="D345" s="13">
        <v>8579.0030000000006</v>
      </c>
      <c r="E345" s="8">
        <v>1</v>
      </c>
      <c r="F345" s="14">
        <v>28.194849999999999</v>
      </c>
      <c r="G345" s="14">
        <v>18.915459999999999</v>
      </c>
      <c r="H345" s="14">
        <v>26.03912</v>
      </c>
      <c r="I345" s="14">
        <v>22.402809999999999</v>
      </c>
      <c r="J345" s="14">
        <v>445.71280999999999</v>
      </c>
      <c r="K345" s="14">
        <v>327.86556999999999</v>
      </c>
      <c r="L345" s="14">
        <v>396.92541</v>
      </c>
      <c r="M345" s="13">
        <v>3914.1930000000002</v>
      </c>
      <c r="N345" s="14">
        <v>47.9</v>
      </c>
      <c r="O345" s="14" t="s">
        <v>56</v>
      </c>
      <c r="P345" s="13">
        <v>182.94329999999999</v>
      </c>
      <c r="Q345" s="13">
        <v>207.7209</v>
      </c>
      <c r="R345" s="14">
        <v>8.80396</v>
      </c>
      <c r="S345" s="8">
        <v>1.1558170000000001</v>
      </c>
      <c r="T345" s="15">
        <v>5.2326999999999999E-2</v>
      </c>
      <c r="U345" s="14">
        <v>55.873730000000002</v>
      </c>
      <c r="V345" s="13"/>
      <c r="W345" s="13"/>
      <c r="X345" s="9">
        <v>0.629</v>
      </c>
      <c r="Y345" s="9">
        <v>0.23499999999999999</v>
      </c>
      <c r="Z345" s="9">
        <v>0.13600000000000001</v>
      </c>
      <c r="AA345" s="9">
        <v>4.8000000000000001E-2</v>
      </c>
      <c r="AB345" s="9">
        <v>2E-3</v>
      </c>
      <c r="AC345" s="9">
        <v>0.85599999999999998</v>
      </c>
      <c r="AD345" s="9">
        <v>9.4E-2</v>
      </c>
      <c r="AE345" s="9"/>
      <c r="AF345" s="9"/>
      <c r="AG345" s="9">
        <v>4.2000000000000003E-2</v>
      </c>
      <c r="AH345" s="9">
        <v>0.95199999999999996</v>
      </c>
      <c r="AI345" s="9"/>
      <c r="AJ345" s="9">
        <v>5.0000000000000001E-3</v>
      </c>
      <c r="AK345" s="9">
        <v>0.83799999999999997</v>
      </c>
      <c r="AL345" s="9">
        <v>0.71499999999999997</v>
      </c>
      <c r="AM345" s="9">
        <v>2.3E-2</v>
      </c>
      <c r="AN345" s="7"/>
      <c r="AO345" s="7"/>
      <c r="AP345" s="7"/>
    </row>
    <row r="346" spans="1:42" s="10" customFormat="1" ht="10.199999999999999" x14ac:dyDescent="0.2">
      <c r="A346" s="7" t="s">
        <v>10</v>
      </c>
      <c r="B346" s="7" t="s">
        <v>10</v>
      </c>
      <c r="C346" s="7">
        <v>2010</v>
      </c>
      <c r="D346" s="13">
        <v>8580.0030000000006</v>
      </c>
      <c r="E346" s="8">
        <v>1</v>
      </c>
      <c r="F346" s="14">
        <v>28.442129999999999</v>
      </c>
      <c r="G346" s="14">
        <v>19.112189999999998</v>
      </c>
      <c r="H346" s="14">
        <v>26.189299999999999</v>
      </c>
      <c r="I346" s="14">
        <v>22.59206</v>
      </c>
      <c r="J346" s="14">
        <v>0</v>
      </c>
      <c r="K346" s="14">
        <v>0</v>
      </c>
      <c r="L346" s="14">
        <v>393.65429</v>
      </c>
      <c r="M346" s="13">
        <v>4001.3229999999999</v>
      </c>
      <c r="N346" s="14">
        <v>48.5</v>
      </c>
      <c r="O346" s="14" t="s">
        <v>56</v>
      </c>
      <c r="P346" s="13">
        <v>187.5701</v>
      </c>
      <c r="Q346" s="13">
        <v>213.6361</v>
      </c>
      <c r="R346" s="14">
        <v>8.7827199999999994</v>
      </c>
      <c r="S346" s="8">
        <v>1.159519</v>
      </c>
      <c r="T346" s="15">
        <v>5.2735999999999998E-2</v>
      </c>
      <c r="U346" s="14">
        <v>58.348979999999997</v>
      </c>
      <c r="V346" s="13"/>
      <c r="W346" s="13"/>
      <c r="X346" s="9">
        <v>0.59599999999999997</v>
      </c>
      <c r="Y346" s="9">
        <v>0.26700000000000002</v>
      </c>
      <c r="Z346" s="9">
        <v>0.13700000000000001</v>
      </c>
      <c r="AA346" s="9">
        <v>3.7999999999999999E-2</v>
      </c>
      <c r="AB346" s="9">
        <v>1.2E-2</v>
      </c>
      <c r="AC346" s="9">
        <v>0.84099999999999997</v>
      </c>
      <c r="AD346" s="9">
        <v>0.11</v>
      </c>
      <c r="AE346" s="9"/>
      <c r="AF346" s="9"/>
      <c r="AG346" s="9">
        <v>8.3000000000000004E-2</v>
      </c>
      <c r="AH346" s="9">
        <v>0.91</v>
      </c>
      <c r="AI346" s="9"/>
      <c r="AJ346" s="9">
        <v>7.0000000000000001E-3</v>
      </c>
      <c r="AK346" s="9">
        <v>0.85499999999999998</v>
      </c>
      <c r="AL346" s="9">
        <v>0.83799999999999997</v>
      </c>
      <c r="AM346" s="9">
        <v>3.7999999999999999E-2</v>
      </c>
      <c r="AN346" s="7"/>
      <c r="AO346" s="7"/>
      <c r="AP346" s="7"/>
    </row>
    <row r="347" spans="1:42" ht="11.25" customHeight="1" x14ac:dyDescent="0.3">
      <c r="D347" s="13"/>
      <c r="E347" s="8" t="s">
        <v>56</v>
      </c>
      <c r="F347" s="14" t="s">
        <v>56</v>
      </c>
      <c r="G347" s="14" t="s">
        <v>56</v>
      </c>
      <c r="H347" s="14" t="s">
        <v>56</v>
      </c>
      <c r="I347" s="14" t="s">
        <v>56</v>
      </c>
      <c r="J347" s="14" t="s">
        <v>56</v>
      </c>
      <c r="K347" s="14" t="s">
        <v>56</v>
      </c>
      <c r="L347" s="14" t="s">
        <v>56</v>
      </c>
      <c r="M347" s="13" t="s">
        <v>56</v>
      </c>
      <c r="N347" s="14" t="s">
        <v>56</v>
      </c>
      <c r="O347" s="14" t="s">
        <v>56</v>
      </c>
      <c r="P347" s="13" t="s">
        <v>56</v>
      </c>
      <c r="Q347" s="13" t="s">
        <v>56</v>
      </c>
      <c r="R347" s="14" t="s">
        <v>56</v>
      </c>
      <c r="S347" s="8" t="s">
        <v>56</v>
      </c>
      <c r="T347" s="15" t="s">
        <v>56</v>
      </c>
      <c r="U347" s="14" t="s">
        <v>56</v>
      </c>
      <c r="V347" s="13"/>
      <c r="W347" s="13"/>
    </row>
    <row r="348" spans="1:42" ht="11.25" customHeight="1" x14ac:dyDescent="0.3">
      <c r="D348" s="13"/>
      <c r="E348" s="8" t="s">
        <v>56</v>
      </c>
      <c r="F348" s="14" t="s">
        <v>56</v>
      </c>
      <c r="G348" s="14" t="s">
        <v>56</v>
      </c>
      <c r="H348" s="14" t="s">
        <v>56</v>
      </c>
      <c r="I348" s="14" t="s">
        <v>56</v>
      </c>
      <c r="J348" s="14" t="s">
        <v>56</v>
      </c>
      <c r="K348" s="14" t="s">
        <v>56</v>
      </c>
      <c r="L348" s="14" t="s">
        <v>56</v>
      </c>
      <c r="M348" s="13" t="s">
        <v>56</v>
      </c>
      <c r="N348" s="14" t="s">
        <v>56</v>
      </c>
      <c r="O348" s="14" t="s">
        <v>56</v>
      </c>
      <c r="P348" s="13" t="s">
        <v>56</v>
      </c>
      <c r="Q348" s="13" t="s">
        <v>56</v>
      </c>
      <c r="R348" s="14" t="s">
        <v>56</v>
      </c>
      <c r="S348" s="8" t="s">
        <v>56</v>
      </c>
      <c r="T348" s="15" t="s">
        <v>56</v>
      </c>
      <c r="U348" s="14" t="s">
        <v>56</v>
      </c>
      <c r="V348" s="13"/>
      <c r="W348" s="13"/>
    </row>
    <row r="349" spans="1:42" s="10" customFormat="1" ht="10.199999999999999" x14ac:dyDescent="0.2">
      <c r="A349" s="7" t="s">
        <v>10</v>
      </c>
      <c r="B349" s="7" t="s">
        <v>10</v>
      </c>
      <c r="C349" s="7">
        <v>2011</v>
      </c>
      <c r="D349" s="13">
        <v>12018.403</v>
      </c>
      <c r="E349" s="8">
        <v>1</v>
      </c>
      <c r="F349" s="14">
        <v>28.11495</v>
      </c>
      <c r="G349" s="14">
        <v>18.837129999999998</v>
      </c>
      <c r="H349" s="14">
        <v>25.86317</v>
      </c>
      <c r="I349" s="14">
        <v>22.288440000000001</v>
      </c>
      <c r="J349" s="14">
        <v>0</v>
      </c>
      <c r="K349" s="14">
        <v>0</v>
      </c>
      <c r="L349" s="14">
        <v>398.99558000000002</v>
      </c>
      <c r="M349" s="13">
        <v>4125.9340000000002</v>
      </c>
      <c r="N349" s="14">
        <v>49.5</v>
      </c>
      <c r="O349" s="14" t="s">
        <v>56</v>
      </c>
      <c r="P349" s="13">
        <v>192.1789</v>
      </c>
      <c r="Q349" s="13">
        <v>229.9718</v>
      </c>
      <c r="R349" s="14">
        <v>8.5014400000000006</v>
      </c>
      <c r="S349" s="8">
        <v>1.2169140000000001</v>
      </c>
      <c r="T349" s="15">
        <v>5.4927999999999998E-2</v>
      </c>
      <c r="U349" s="14">
        <v>59.061230000000002</v>
      </c>
      <c r="V349" s="13"/>
      <c r="W349" s="13"/>
      <c r="X349" s="9">
        <v>0.53800000000000003</v>
      </c>
      <c r="Y349" s="9">
        <v>0.32400000000000001</v>
      </c>
      <c r="Z349" s="9">
        <v>0.13800000000000001</v>
      </c>
      <c r="AA349" s="9">
        <v>3.2000000000000001E-2</v>
      </c>
      <c r="AB349" s="9">
        <v>3.0000000000000001E-3</v>
      </c>
      <c r="AC349" s="9">
        <v>0.86499999999999999</v>
      </c>
      <c r="AD349" s="9">
        <v>0.1</v>
      </c>
      <c r="AE349" s="9"/>
      <c r="AF349" s="9"/>
      <c r="AG349" s="9">
        <v>0.154</v>
      </c>
      <c r="AH349" s="9">
        <v>0.83799999999999997</v>
      </c>
      <c r="AI349" s="9"/>
      <c r="AJ349" s="9">
        <v>8.0000000000000002E-3</v>
      </c>
      <c r="AK349" s="9">
        <v>0.86399999999999999</v>
      </c>
      <c r="AL349" s="9">
        <v>0.93100000000000005</v>
      </c>
      <c r="AM349" s="9">
        <v>2.1999999999999999E-2</v>
      </c>
      <c r="AN349" s="7"/>
      <c r="AO349" s="7"/>
      <c r="AP349" s="7"/>
    </row>
    <row r="350" spans="1:42" s="10" customFormat="1" ht="10.199999999999999" x14ac:dyDescent="0.2">
      <c r="A350" s="7" t="s">
        <v>10</v>
      </c>
      <c r="B350" s="7" t="s">
        <v>10</v>
      </c>
      <c r="C350" s="7">
        <v>2012</v>
      </c>
      <c r="D350" s="13">
        <v>13448.888999999999</v>
      </c>
      <c r="E350" s="8">
        <v>1</v>
      </c>
      <c r="F350" s="14">
        <v>29.857839999999999</v>
      </c>
      <c r="G350" s="14">
        <v>19.94624</v>
      </c>
      <c r="H350" s="14">
        <v>27.30696</v>
      </c>
      <c r="I350" s="14">
        <v>23.567260000000001</v>
      </c>
      <c r="J350" s="14">
        <v>0</v>
      </c>
      <c r="K350" s="14">
        <v>0</v>
      </c>
      <c r="L350" s="14">
        <v>377.37349</v>
      </c>
      <c r="M350" s="13">
        <v>3978.8119999999999</v>
      </c>
      <c r="N350" s="14">
        <v>48.8</v>
      </c>
      <c r="O350" s="14" t="s">
        <v>56</v>
      </c>
      <c r="P350" s="13">
        <v>180.32570000000001</v>
      </c>
      <c r="Q350" s="13">
        <v>221.77959999999999</v>
      </c>
      <c r="R350" s="14">
        <v>8.4894700000000007</v>
      </c>
      <c r="S350" s="8">
        <v>1.2483770000000001</v>
      </c>
      <c r="T350" s="15">
        <v>5.4771E-2</v>
      </c>
      <c r="U350" s="14">
        <v>61.015219999999999</v>
      </c>
      <c r="V350" s="13"/>
      <c r="W350" s="13"/>
      <c r="X350" s="9">
        <v>0.61399999999999999</v>
      </c>
      <c r="Y350" s="9">
        <v>0.27700000000000002</v>
      </c>
      <c r="Z350" s="9">
        <v>0.109</v>
      </c>
      <c r="AA350" s="9">
        <v>3.5999999999999997E-2</v>
      </c>
      <c r="AB350" s="9">
        <v>1.0999999999999999E-2</v>
      </c>
      <c r="AC350" s="9">
        <v>0.83399999999999996</v>
      </c>
      <c r="AD350" s="9">
        <v>0.11899999999999999</v>
      </c>
      <c r="AE350" s="9"/>
      <c r="AF350" s="9"/>
      <c r="AG350" s="9">
        <v>0.22500000000000001</v>
      </c>
      <c r="AH350" s="9">
        <v>0.76500000000000001</v>
      </c>
      <c r="AI350" s="9"/>
      <c r="AJ350" s="9">
        <v>8.9999999999999993E-3</v>
      </c>
      <c r="AK350" s="9">
        <v>0.91800000000000004</v>
      </c>
      <c r="AL350" s="9">
        <v>0.96599999999999997</v>
      </c>
      <c r="AM350" s="9">
        <v>3.4000000000000002E-2</v>
      </c>
      <c r="AN350" s="7"/>
      <c r="AO350" s="7"/>
      <c r="AP350" s="7"/>
    </row>
    <row r="351" spans="1:42" s="10" customFormat="1" ht="10.199999999999999" x14ac:dyDescent="0.2">
      <c r="A351" s="7" t="s">
        <v>10</v>
      </c>
      <c r="B351" s="7" t="s">
        <v>10</v>
      </c>
      <c r="C351" s="7">
        <v>2013</v>
      </c>
      <c r="D351" s="13">
        <v>15197.593000000001</v>
      </c>
      <c r="E351" s="8">
        <v>1</v>
      </c>
      <c r="F351" s="14">
        <v>30.714259999999999</v>
      </c>
      <c r="G351" s="14">
        <v>20.496860000000002</v>
      </c>
      <c r="H351" s="14">
        <v>27.98968</v>
      </c>
      <c r="I351" s="14">
        <v>24.187619999999999</v>
      </c>
      <c r="J351" s="14">
        <v>0</v>
      </c>
      <c r="K351" s="14">
        <v>0</v>
      </c>
      <c r="L351" s="14">
        <v>367.50524999999999</v>
      </c>
      <c r="M351" s="13">
        <v>4002.973</v>
      </c>
      <c r="N351" s="14">
        <v>49.1</v>
      </c>
      <c r="O351" s="14" t="s">
        <v>56</v>
      </c>
      <c r="P351" s="13">
        <v>176.1705</v>
      </c>
      <c r="Q351" s="13">
        <v>225.85059999999999</v>
      </c>
      <c r="R351" s="14">
        <v>8.3850099999999994</v>
      </c>
      <c r="S351" s="8">
        <v>1.310368</v>
      </c>
      <c r="T351" s="15">
        <v>5.5434999999999998E-2</v>
      </c>
      <c r="U351" s="14">
        <v>63.650210000000001</v>
      </c>
      <c r="V351" s="13"/>
      <c r="W351" s="13"/>
      <c r="X351" s="9">
        <v>0.59699999999999998</v>
      </c>
      <c r="Y351" s="9">
        <v>0.29099999999999998</v>
      </c>
      <c r="Z351" s="9">
        <v>0.111</v>
      </c>
      <c r="AA351" s="9">
        <v>3.5000000000000003E-2</v>
      </c>
      <c r="AB351" s="9">
        <v>1.4E-2</v>
      </c>
      <c r="AC351" s="9">
        <v>0.80400000000000005</v>
      </c>
      <c r="AD351" s="9">
        <v>0.14699999999999999</v>
      </c>
      <c r="AE351" s="9"/>
      <c r="AF351" s="9"/>
      <c r="AG351" s="9">
        <v>0.30499999999999999</v>
      </c>
      <c r="AH351" s="9">
        <v>0.68300000000000005</v>
      </c>
      <c r="AI351" s="9"/>
      <c r="AJ351" s="9">
        <v>8.9999999999999993E-3</v>
      </c>
      <c r="AK351" s="9">
        <v>0.92800000000000005</v>
      </c>
      <c r="AL351" s="9">
        <v>0.97399999999999998</v>
      </c>
      <c r="AM351" s="9">
        <v>3.9E-2</v>
      </c>
      <c r="AN351" s="7"/>
      <c r="AO351" s="7"/>
      <c r="AP351" s="7"/>
    </row>
    <row r="352" spans="1:42" s="10" customFormat="1" ht="10.199999999999999" x14ac:dyDescent="0.2">
      <c r="A352" s="7" t="s">
        <v>10</v>
      </c>
      <c r="B352" s="7" t="s">
        <v>10</v>
      </c>
      <c r="C352" s="7">
        <v>2014</v>
      </c>
      <c r="D352" s="13">
        <v>15511.75</v>
      </c>
      <c r="E352" s="8">
        <v>1</v>
      </c>
      <c r="F352" s="14">
        <v>30.67061</v>
      </c>
      <c r="G352" s="14">
        <v>20.44059</v>
      </c>
      <c r="H352" s="14">
        <v>27.888190000000002</v>
      </c>
      <c r="I352" s="14">
        <v>24.110720000000001</v>
      </c>
      <c r="J352" s="14">
        <v>0</v>
      </c>
      <c r="K352" s="14">
        <v>0</v>
      </c>
      <c r="L352" s="14">
        <v>368.73754000000002</v>
      </c>
      <c r="M352" s="13">
        <v>4059.6390000000001</v>
      </c>
      <c r="N352" s="14">
        <v>49.7</v>
      </c>
      <c r="O352" s="14" t="s">
        <v>56</v>
      </c>
      <c r="P352" s="13">
        <v>180.1327</v>
      </c>
      <c r="Q352" s="13">
        <v>230.2484</v>
      </c>
      <c r="R352" s="14">
        <v>8.3146400000000007</v>
      </c>
      <c r="S352" s="8">
        <v>1.30965</v>
      </c>
      <c r="T352" s="15">
        <v>5.5691999999999998E-2</v>
      </c>
      <c r="U352" s="14">
        <v>64.137799999999999</v>
      </c>
      <c r="V352" s="13"/>
      <c r="W352" s="13"/>
      <c r="X352" s="9">
        <v>0.55300000000000005</v>
      </c>
      <c r="Y352" s="9">
        <v>0.32600000000000001</v>
      </c>
      <c r="Z352" s="9">
        <v>0.121</v>
      </c>
      <c r="AA352" s="9">
        <v>2.8000000000000001E-2</v>
      </c>
      <c r="AB352" s="9">
        <v>1.6E-2</v>
      </c>
      <c r="AC352" s="9">
        <v>0.76700000000000002</v>
      </c>
      <c r="AD352" s="9">
        <v>0.19</v>
      </c>
      <c r="AE352" s="9"/>
      <c r="AF352" s="9"/>
      <c r="AG352" s="9">
        <v>0.374</v>
      </c>
      <c r="AH352" s="9">
        <v>0.61299999999999999</v>
      </c>
      <c r="AI352" s="9"/>
      <c r="AJ352" s="9">
        <v>0.01</v>
      </c>
      <c r="AK352" s="9">
        <v>0.89200000000000002</v>
      </c>
      <c r="AL352" s="9">
        <v>0.97599999999999998</v>
      </c>
      <c r="AM352" s="9">
        <v>0.03</v>
      </c>
      <c r="AN352" s="7"/>
      <c r="AO352" s="7"/>
      <c r="AP352" s="7"/>
    </row>
    <row r="353" spans="1:42" s="10" customFormat="1" ht="10.199999999999999" x14ac:dyDescent="0.2">
      <c r="A353" s="7" t="s">
        <v>10</v>
      </c>
      <c r="B353" s="7" t="s">
        <v>10</v>
      </c>
      <c r="C353" s="7">
        <v>2015</v>
      </c>
      <c r="D353" s="13">
        <v>16738.514999999999</v>
      </c>
      <c r="E353" s="8">
        <v>1</v>
      </c>
      <c r="F353" s="14">
        <v>31.444759999999999</v>
      </c>
      <c r="G353" s="14">
        <v>20.928640000000001</v>
      </c>
      <c r="H353" s="14">
        <v>28.46819</v>
      </c>
      <c r="I353" s="14">
        <v>24.649760000000001</v>
      </c>
      <c r="J353" s="14">
        <v>0</v>
      </c>
      <c r="K353" s="14">
        <v>0</v>
      </c>
      <c r="L353" s="14">
        <v>360.53782999999999</v>
      </c>
      <c r="M353" s="13">
        <v>4035.4549999999999</v>
      </c>
      <c r="N353" s="14">
        <v>49.4</v>
      </c>
      <c r="O353" s="14" t="s">
        <v>56</v>
      </c>
      <c r="P353" s="13">
        <v>177.11670000000001</v>
      </c>
      <c r="Q353" s="13">
        <v>228.8536</v>
      </c>
      <c r="R353" s="14">
        <v>8.3004599999999993</v>
      </c>
      <c r="S353" s="8">
        <v>1.3213809999999999</v>
      </c>
      <c r="T353" s="15">
        <v>5.5650999999999999E-2</v>
      </c>
      <c r="U353" s="14">
        <v>65.711119999999994</v>
      </c>
      <c r="V353" s="13"/>
      <c r="W353" s="13"/>
      <c r="X353" s="9">
        <v>0.52900000000000003</v>
      </c>
      <c r="Y353" s="9">
        <v>0.36099999999999999</v>
      </c>
      <c r="Z353" s="9">
        <v>0.109</v>
      </c>
      <c r="AA353" s="9">
        <v>2.5999999999999999E-2</v>
      </c>
      <c r="AB353" s="9">
        <v>1.4E-2</v>
      </c>
      <c r="AC353" s="9">
        <v>0.72299999999999998</v>
      </c>
      <c r="AD353" s="9">
        <v>0.23699999999999999</v>
      </c>
      <c r="AE353" s="9"/>
      <c r="AF353" s="9"/>
      <c r="AG353" s="9">
        <v>0.41899999999999998</v>
      </c>
      <c r="AH353" s="9">
        <v>0.56699999999999995</v>
      </c>
      <c r="AI353" s="9"/>
      <c r="AJ353" s="9">
        <v>8.9999999999999993E-3</v>
      </c>
      <c r="AK353" s="9">
        <v>0.91200000000000003</v>
      </c>
      <c r="AL353" s="9">
        <v>0.97199999999999998</v>
      </c>
      <c r="AM353" s="9">
        <v>2.7E-2</v>
      </c>
      <c r="AN353" s="7"/>
      <c r="AO353" s="7"/>
      <c r="AP353" s="7"/>
    </row>
    <row r="354" spans="1:42" s="10" customFormat="1" ht="10.199999999999999" x14ac:dyDescent="0.2">
      <c r="A354" s="7" t="s">
        <v>10</v>
      </c>
      <c r="B354" s="7" t="s">
        <v>10</v>
      </c>
      <c r="C354" s="7">
        <v>2016</v>
      </c>
      <c r="D354" s="13">
        <v>16266.665000000001</v>
      </c>
      <c r="E354" s="8">
        <v>1</v>
      </c>
      <c r="F354" s="14">
        <v>31.5716</v>
      </c>
      <c r="G354" s="14">
        <v>21.02826</v>
      </c>
      <c r="H354" s="14">
        <v>28.499700000000001</v>
      </c>
      <c r="I354" s="14">
        <v>24.722560000000001</v>
      </c>
      <c r="J354" s="14">
        <v>0</v>
      </c>
      <c r="K354" s="14">
        <v>0</v>
      </c>
      <c r="L354" s="14">
        <v>359.26636000000002</v>
      </c>
      <c r="M354" s="13">
        <v>4034.74</v>
      </c>
      <c r="N354" s="14">
        <v>49.5</v>
      </c>
      <c r="O354" s="14" t="s">
        <v>56</v>
      </c>
      <c r="P354" s="13">
        <v>173.36320000000001</v>
      </c>
      <c r="Q354" s="13">
        <v>229.9726</v>
      </c>
      <c r="R354" s="14">
        <v>8.2556899999999995</v>
      </c>
      <c r="S354" s="8">
        <v>1.361186</v>
      </c>
      <c r="T354" s="15">
        <v>5.5982999999999998E-2</v>
      </c>
      <c r="U354" s="14">
        <v>66.084689999999995</v>
      </c>
      <c r="V354" s="13"/>
      <c r="W354" s="13"/>
      <c r="X354" s="9">
        <v>0.51200000000000001</v>
      </c>
      <c r="Y354" s="9">
        <v>0.38300000000000001</v>
      </c>
      <c r="Z354" s="9">
        <v>0.105</v>
      </c>
      <c r="AA354" s="9">
        <v>2.1999999999999999E-2</v>
      </c>
      <c r="AB354" s="9">
        <v>2.5999999999999999E-2</v>
      </c>
      <c r="AC354" s="9">
        <v>0.72399999999999998</v>
      </c>
      <c r="AD354" s="9">
        <v>0.22800000000000001</v>
      </c>
      <c r="AE354" s="9"/>
      <c r="AF354" s="9"/>
      <c r="AG354" s="9">
        <v>0.48</v>
      </c>
      <c r="AH354" s="9">
        <v>0.51</v>
      </c>
      <c r="AI354" s="9"/>
      <c r="AJ354" s="9">
        <v>5.0000000000000001E-3</v>
      </c>
      <c r="AK354" s="9">
        <v>0.92300000000000004</v>
      </c>
      <c r="AL354" s="9">
        <v>0.98</v>
      </c>
      <c r="AM354" s="9">
        <v>2.1999999999999999E-2</v>
      </c>
      <c r="AN354" s="7"/>
      <c r="AO354" s="7"/>
      <c r="AP354" s="7"/>
    </row>
    <row r="355" spans="1:42" s="10" customFormat="1" ht="10.199999999999999" x14ac:dyDescent="0.2">
      <c r="A355" s="7" t="s">
        <v>10</v>
      </c>
      <c r="B355" s="7" t="s">
        <v>10</v>
      </c>
      <c r="C355" s="7">
        <v>2017</v>
      </c>
      <c r="D355" s="13">
        <v>17010.692999999999</v>
      </c>
      <c r="E355" s="8">
        <v>1</v>
      </c>
      <c r="F355" s="14">
        <v>31.670210000000001</v>
      </c>
      <c r="G355" s="14">
        <v>21.14761</v>
      </c>
      <c r="H355" s="14">
        <v>28.705249999999999</v>
      </c>
      <c r="I355" s="14">
        <v>24.88165</v>
      </c>
      <c r="J355" s="14">
        <v>0</v>
      </c>
      <c r="K355" s="14">
        <v>0</v>
      </c>
      <c r="L355" s="14">
        <v>356.74450999999999</v>
      </c>
      <c r="M355" s="13">
        <v>4093.1790000000001</v>
      </c>
      <c r="N355" s="14">
        <v>49.8</v>
      </c>
      <c r="O355" s="14" t="s">
        <v>56</v>
      </c>
      <c r="P355" s="13">
        <v>173.2792</v>
      </c>
      <c r="Q355" s="13">
        <v>233.47640000000001</v>
      </c>
      <c r="R355" s="14">
        <v>8.1977399999999996</v>
      </c>
      <c r="S355" s="8">
        <v>1.389853</v>
      </c>
      <c r="T355" s="15">
        <v>5.5924000000000001E-2</v>
      </c>
      <c r="U355" s="14">
        <v>68.4482</v>
      </c>
      <c r="V355" s="13"/>
      <c r="W355" s="13"/>
      <c r="X355" s="9">
        <v>0.496</v>
      </c>
      <c r="Y355" s="9">
        <v>0.40799999999999997</v>
      </c>
      <c r="Z355" s="9">
        <v>9.6000000000000002E-2</v>
      </c>
      <c r="AA355" s="9">
        <v>2.1000000000000001E-2</v>
      </c>
      <c r="AB355" s="9">
        <v>2.5999999999999999E-2</v>
      </c>
      <c r="AC355" s="9">
        <v>0.71499999999999997</v>
      </c>
      <c r="AD355" s="9">
        <v>0.23799999999999999</v>
      </c>
      <c r="AE355" s="9"/>
      <c r="AF355" s="9"/>
      <c r="AG355" s="9">
        <v>0.497</v>
      </c>
      <c r="AH355" s="9">
        <v>0.49399999999999999</v>
      </c>
      <c r="AI355" s="9"/>
      <c r="AJ355" s="9">
        <v>3.0000000000000001E-3</v>
      </c>
      <c r="AK355" s="9">
        <v>0.91900000000000004</v>
      </c>
      <c r="AL355" s="9">
        <v>0.98099999999999998</v>
      </c>
      <c r="AM355" s="9">
        <v>3.1E-2</v>
      </c>
      <c r="AN355" s="7"/>
      <c r="AO355" s="7"/>
      <c r="AP355" s="7"/>
    </row>
    <row r="356" spans="1:42" s="12" customFormat="1" ht="10.199999999999999" x14ac:dyDescent="0.2">
      <c r="A356" s="7" t="s">
        <v>10</v>
      </c>
      <c r="B356" s="7" t="s">
        <v>10</v>
      </c>
      <c r="C356" s="7">
        <v>2018</v>
      </c>
      <c r="D356" s="13" t="s">
        <v>42</v>
      </c>
      <c r="E356" s="8">
        <v>1</v>
      </c>
      <c r="F356" s="14">
        <v>32.66677</v>
      </c>
      <c r="G356" s="14">
        <v>21.812909999999999</v>
      </c>
      <c r="H356" s="14">
        <v>28.945049999999998</v>
      </c>
      <c r="I356" s="14">
        <v>25.377109999999998</v>
      </c>
      <c r="J356" s="14">
        <v>0</v>
      </c>
      <c r="K356" s="14">
        <v>0</v>
      </c>
      <c r="L356" s="14">
        <v>348.30936000000003</v>
      </c>
      <c r="M356" s="13">
        <v>4094.0790000000002</v>
      </c>
      <c r="N356" s="14">
        <v>50</v>
      </c>
      <c r="O356" s="14" t="s">
        <v>56</v>
      </c>
      <c r="P356" s="13">
        <v>168.6765</v>
      </c>
      <c r="Q356" s="13">
        <v>237.15610000000001</v>
      </c>
      <c r="R356" s="14">
        <v>8.0041799999999999</v>
      </c>
      <c r="S356" s="8">
        <v>1.4559390000000001</v>
      </c>
      <c r="T356" s="15">
        <v>5.6779000000000003E-2</v>
      </c>
      <c r="U356" s="14">
        <v>73.263289999999998</v>
      </c>
      <c r="V356" s="13"/>
      <c r="W356" s="13"/>
      <c r="X356" s="9">
        <v>0.46400000000000002</v>
      </c>
      <c r="Y356" s="9">
        <v>0.42099999999999999</v>
      </c>
      <c r="Z356" s="9">
        <v>0.115</v>
      </c>
      <c r="AA356" s="9">
        <v>2.5000000000000001E-2</v>
      </c>
      <c r="AB356" s="9">
        <v>3.5000000000000003E-2</v>
      </c>
      <c r="AC356" s="9">
        <v>0.71799999999999997</v>
      </c>
      <c r="AD356" s="9">
        <v>0.222</v>
      </c>
      <c r="AE356" s="9"/>
      <c r="AF356" s="9"/>
      <c r="AG356" s="9">
        <v>0.50700000000000001</v>
      </c>
      <c r="AH356" s="9">
        <v>0.46600000000000003</v>
      </c>
      <c r="AI356" s="9"/>
      <c r="AJ356" s="9">
        <v>8.9999999999999993E-3</v>
      </c>
      <c r="AK356" s="9">
        <v>0.91700000000000004</v>
      </c>
      <c r="AL356" s="9">
        <v>0.95699999999999996</v>
      </c>
      <c r="AM356" s="9">
        <v>4.4999999999999998E-2</v>
      </c>
      <c r="AN356" s="7"/>
      <c r="AO356" s="7"/>
      <c r="AP356" s="7"/>
    </row>
    <row r="357" spans="1:42" x14ac:dyDescent="0.3">
      <c r="M357" s="16"/>
    </row>
    <row r="358" spans="1:42" x14ac:dyDescent="0.3">
      <c r="M358" s="16"/>
    </row>
    <row r="359" spans="1:42" x14ac:dyDescent="0.3">
      <c r="M359" s="16"/>
    </row>
    <row r="360" spans="1:42" x14ac:dyDescent="0.3">
      <c r="M360" s="16"/>
    </row>
    <row r="361" spans="1:42" x14ac:dyDescent="0.3">
      <c r="M361" s="16"/>
    </row>
    <row r="362" spans="1:42" x14ac:dyDescent="0.3">
      <c r="M362" s="16"/>
    </row>
    <row r="363" spans="1:42" x14ac:dyDescent="0.3">
      <c r="M363" s="16"/>
    </row>
    <row r="364" spans="1:42" x14ac:dyDescent="0.3">
      <c r="M364" s="16"/>
    </row>
    <row r="365" spans="1:42" x14ac:dyDescent="0.3">
      <c r="M365" s="16"/>
    </row>
    <row r="366" spans="1:42" x14ac:dyDescent="0.3">
      <c r="M366" s="16"/>
    </row>
    <row r="367" spans="1:42" x14ac:dyDescent="0.3">
      <c r="M367" s="16"/>
    </row>
    <row r="368" spans="1:42" x14ac:dyDescent="0.3">
      <c r="M368" s="16"/>
    </row>
    <row r="369" spans="13:13" x14ac:dyDescent="0.3">
      <c r="M369" s="16"/>
    </row>
    <row r="370" spans="13:13" x14ac:dyDescent="0.3">
      <c r="M370" s="16"/>
    </row>
    <row r="371" spans="13:13" x14ac:dyDescent="0.3">
      <c r="M371" s="16"/>
    </row>
    <row r="372" spans="13:13" x14ac:dyDescent="0.3">
      <c r="M372" s="16"/>
    </row>
    <row r="373" spans="13:13" x14ac:dyDescent="0.3">
      <c r="M373" s="16"/>
    </row>
    <row r="374" spans="13:13" x14ac:dyDescent="0.3">
      <c r="M374" s="16"/>
    </row>
    <row r="375" spans="13:13" x14ac:dyDescent="0.3">
      <c r="M375" s="16"/>
    </row>
    <row r="376" spans="13:13" x14ac:dyDescent="0.3">
      <c r="M376" s="16"/>
    </row>
    <row r="377" spans="13:13" x14ac:dyDescent="0.3">
      <c r="M377" s="16"/>
    </row>
    <row r="378" spans="13:13" x14ac:dyDescent="0.3">
      <c r="M378" s="16"/>
    </row>
    <row r="379" spans="13:13" x14ac:dyDescent="0.3">
      <c r="M379" s="16"/>
    </row>
    <row r="380" spans="13:13" x14ac:dyDescent="0.3">
      <c r="M380" s="16"/>
    </row>
    <row r="381" spans="13:13" x14ac:dyDescent="0.3">
      <c r="M381" s="16"/>
    </row>
    <row r="382" spans="13:13" x14ac:dyDescent="0.3">
      <c r="M382" s="16"/>
    </row>
    <row r="383" spans="13:13" x14ac:dyDescent="0.3">
      <c r="M383" s="16"/>
    </row>
    <row r="384" spans="13:13" x14ac:dyDescent="0.3">
      <c r="M384" s="16"/>
    </row>
  </sheetData>
  <mergeCells count="21">
    <mergeCell ref="V1:V2"/>
    <mergeCell ref="W1:W2"/>
    <mergeCell ref="R1:R2"/>
    <mergeCell ref="S1:S2"/>
    <mergeCell ref="B1:B2"/>
    <mergeCell ref="T1:T2"/>
    <mergeCell ref="U1:U2"/>
    <mergeCell ref="D1:D2"/>
    <mergeCell ref="J1:L1"/>
    <mergeCell ref="A1:A2"/>
    <mergeCell ref="P1:Q1"/>
    <mergeCell ref="F1:I1"/>
    <mergeCell ref="M1:M2"/>
    <mergeCell ref="O1:O2"/>
    <mergeCell ref="C1:C2"/>
    <mergeCell ref="N1:N2"/>
    <mergeCell ref="AL1:AL2"/>
    <mergeCell ref="AN1:AP1"/>
    <mergeCell ref="AF1:AJ1"/>
    <mergeCell ref="X1:Z1"/>
    <mergeCell ref="AA1:AE1"/>
  </mergeCells>
  <phoneticPr fontId="0" type="noConversion"/>
  <printOptions horizontalCentered="1"/>
  <pageMargins left="0.27791666666666665" right="0.27791666666666665" top="0.9375" bottom="0.78966666666666663" header="0.3" footer="0.3"/>
  <pageSetup scale="92" pageOrder="overThenDown" orientation="landscape" r:id="rId1"/>
  <headerFooter>
    <oddHeader xml:space="preserve">&amp;L&amp;G&amp;C&amp;"Times New Roman,Bold" 2018 EPA Automotive Trends Report
Supplemental Table D: Estimated Real-World Fuel Economy Data Stratified by Vehicle Type
 &amp;R&amp;"Times New Roman,Regular"&amp;10Office of Transportation and Air Quality </oddHeader>
    <oddFooter>&amp;L&amp;"Times New Roman,Regular"&amp;10        * See Appendix C for more information on 2-cycle data
EPA-420-R-19-002-supp-d&amp;C&amp;"Times New Roman,Regular"&amp;10D-&amp;P&amp;R&amp;"Times New Roman,Regular"&amp;10March 2019</oddFooter>
  </headerFooter>
  <rowBreaks count="7" manualBreakCount="7">
    <brk id="45" max="16383" man="1"/>
    <brk id="88" max="16383" man="1"/>
    <brk id="131" max="16383" man="1"/>
    <brk id="174" max="16383" man="1"/>
    <brk id="217" max="16383" man="1"/>
    <brk id="260" max="16383" man="1"/>
    <brk id="303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workbookViewId="0">
      <selection activeCell="G3" sqref="G3"/>
    </sheetView>
  </sheetViews>
  <sheetFormatPr defaultRowHeight="14.4" x14ac:dyDescent="0.3"/>
  <sheetData>
    <row r="1" spans="1:35" x14ac:dyDescent="0.3">
      <c r="A1" s="37" t="s">
        <v>63</v>
      </c>
      <c r="B1" s="37"/>
      <c r="C1" s="37"/>
      <c r="D1" s="37"/>
      <c r="E1" s="18"/>
      <c r="F1" s="37" t="s">
        <v>64</v>
      </c>
      <c r="G1" s="37"/>
      <c r="H1" s="37"/>
      <c r="I1" s="37"/>
      <c r="J1" s="18"/>
      <c r="K1" s="37" t="s">
        <v>31</v>
      </c>
      <c r="L1" s="37"/>
      <c r="M1" s="37"/>
      <c r="N1" s="37"/>
      <c r="O1" s="18"/>
      <c r="P1" s="37" t="s">
        <v>65</v>
      </c>
      <c r="Q1" s="37"/>
      <c r="R1" s="37"/>
      <c r="S1" s="37"/>
      <c r="T1" s="18"/>
      <c r="U1" s="37" t="s">
        <v>30</v>
      </c>
      <c r="V1" s="37"/>
      <c r="W1" s="37"/>
      <c r="X1" s="37"/>
      <c r="Y1" s="18"/>
      <c r="Z1" s="37" t="s">
        <v>66</v>
      </c>
      <c r="AA1" s="37"/>
      <c r="AB1" s="37"/>
      <c r="AC1" s="37"/>
      <c r="AD1" s="18"/>
      <c r="AE1" s="37" t="s">
        <v>67</v>
      </c>
      <c r="AF1" s="37"/>
      <c r="AG1" s="37"/>
      <c r="AH1" s="37"/>
    </row>
    <row r="2" spans="1:35" x14ac:dyDescent="0.3">
      <c r="A2" t="s">
        <v>59</v>
      </c>
      <c r="B2" t="s">
        <v>60</v>
      </c>
      <c r="C2" t="s">
        <v>61</v>
      </c>
      <c r="D2" t="s">
        <v>62</v>
      </c>
      <c r="E2" t="s">
        <v>68</v>
      </c>
      <c r="F2" t="s">
        <v>59</v>
      </c>
      <c r="G2" t="s">
        <v>60</v>
      </c>
      <c r="H2" t="s">
        <v>61</v>
      </c>
      <c r="I2" t="s">
        <v>62</v>
      </c>
      <c r="J2" t="s">
        <v>68</v>
      </c>
      <c r="K2" t="s">
        <v>59</v>
      </c>
      <c r="L2" t="s">
        <v>60</v>
      </c>
      <c r="M2" t="s">
        <v>61</v>
      </c>
      <c r="N2" t="s">
        <v>62</v>
      </c>
      <c r="O2" t="s">
        <v>68</v>
      </c>
      <c r="P2" t="s">
        <v>59</v>
      </c>
      <c r="Q2" t="s">
        <v>60</v>
      </c>
      <c r="R2" t="s">
        <v>61</v>
      </c>
      <c r="S2" t="s">
        <v>62</v>
      </c>
      <c r="T2" t="s">
        <v>68</v>
      </c>
      <c r="U2" t="s">
        <v>59</v>
      </c>
      <c r="V2" t="s">
        <v>60</v>
      </c>
      <c r="W2" t="s">
        <v>61</v>
      </c>
      <c r="X2" t="s">
        <v>62</v>
      </c>
      <c r="Y2" t="s">
        <v>68</v>
      </c>
      <c r="Z2" t="s">
        <v>59</v>
      </c>
      <c r="AA2" t="s">
        <v>60</v>
      </c>
      <c r="AB2" t="s">
        <v>61</v>
      </c>
      <c r="AC2" t="s">
        <v>62</v>
      </c>
      <c r="AD2" t="s">
        <v>68</v>
      </c>
      <c r="AE2" t="s">
        <v>59</v>
      </c>
      <c r="AF2" t="s">
        <v>60</v>
      </c>
      <c r="AG2" t="s">
        <v>61</v>
      </c>
      <c r="AH2" t="s">
        <v>62</v>
      </c>
      <c r="AI2" t="s">
        <v>68</v>
      </c>
    </row>
    <row r="3" spans="1:35" x14ac:dyDescent="0.3">
      <c r="A3">
        <f>'Supplemental D'!C3</f>
        <v>1975</v>
      </c>
      <c r="B3">
        <f>'Supplemental D'!T3</f>
        <v>3.3127999999999998E-2</v>
      </c>
      <c r="C3">
        <f>'Supplemental D'!I3</f>
        <v>13.45833</v>
      </c>
      <c r="D3">
        <f>'Supplemental D'!E3</f>
        <v>0.80564499999999994</v>
      </c>
      <c r="E3" s="19">
        <f>'Supplemental D'!M3</f>
        <v>4057.5650000000001</v>
      </c>
      <c r="F3">
        <f>'Supplemental D'!C223</f>
        <v>1975</v>
      </c>
      <c r="G3">
        <f>'Supplemental D'!T223</f>
        <v>3.5091999999999998E-2</v>
      </c>
      <c r="H3">
        <f>'Supplemental D'!I223</f>
        <v>11.914759999999999</v>
      </c>
      <c r="I3">
        <f>'Supplemental D'!E223</f>
        <v>0.13132199999999999</v>
      </c>
      <c r="J3" s="19">
        <f>'Supplemental D'!M223</f>
        <v>4011.9769999999999</v>
      </c>
      <c r="K3">
        <f>'Supplemental D'!C47</f>
        <v>1975</v>
      </c>
      <c r="L3">
        <f>'Supplemental D'!T47</f>
        <v>2.8192999999999999E-2</v>
      </c>
      <c r="M3">
        <f>'Supplemental D'!I47</f>
        <v>11.129289999999999</v>
      </c>
      <c r="N3">
        <f>'Supplemental D'!E47</f>
        <v>1.0009999999999999E-3</v>
      </c>
      <c r="O3" s="19">
        <f>'Supplemental D'!M47</f>
        <v>4000</v>
      </c>
      <c r="P3">
        <f>'Supplemental D'!C135</f>
        <v>1975</v>
      </c>
      <c r="Q3">
        <f>'Supplemental D'!T135</f>
        <v>3.4072999999999999E-2</v>
      </c>
      <c r="R3">
        <f>'Supplemental D'!I135</f>
        <v>11.106059999999999</v>
      </c>
      <c r="S3">
        <f>'Supplemental D'!E135</f>
        <v>4.4699999999999997E-2</v>
      </c>
      <c r="T3" s="19">
        <f>'Supplemental D'!M135</f>
        <v>4195.6899999999996</v>
      </c>
      <c r="U3">
        <f>'Supplemental D'!C179</f>
        <v>1975</v>
      </c>
      <c r="V3">
        <f>'Supplemental D'!T179</f>
        <v>3.6095000000000002E-2</v>
      </c>
      <c r="W3">
        <f>'Supplemental D'!I179</f>
        <v>11.020709999999999</v>
      </c>
      <c r="X3">
        <f>'Supplemental D'!E179</f>
        <v>1.7330999999999999E-2</v>
      </c>
      <c r="Y3" s="19">
        <f>'Supplemental D'!M179</f>
        <v>4213.5739999999996</v>
      </c>
      <c r="Z3">
        <f>U3</f>
        <v>1975</v>
      </c>
      <c r="AA3">
        <f>(V3*X3+Q3*S3+L3*N3)/(N3+S3+X3)</f>
        <v>3.4535580943013067E-2</v>
      </c>
      <c r="AB3">
        <f>(N3+S3+X3)/(N3/M3+S3/R3+X3/W3)</f>
        <v>11.082827639718337</v>
      </c>
      <c r="AC3">
        <f>X3+S3+N3</f>
        <v>6.3031999999999991E-2</v>
      </c>
      <c r="AD3">
        <f>(Y3*X3+T3*S3+O3*N3)/(N3+S3+X3)</f>
        <v>4197.4995874159149</v>
      </c>
      <c r="AE3">
        <f>'Supplemental D'!C311</f>
        <v>1975</v>
      </c>
      <c r="AF3">
        <f>'Supplemental D'!T311</f>
        <v>3.3474999999999998E-2</v>
      </c>
      <c r="AG3">
        <f>'Supplemental D'!I311</f>
        <v>13.059699999999999</v>
      </c>
      <c r="AH3">
        <f>'Supplemental D'!E311</f>
        <v>1</v>
      </c>
      <c r="AI3" s="19">
        <f>'Supplemental D'!M311</f>
        <v>4060.3989999999999</v>
      </c>
    </row>
    <row r="4" spans="1:35" x14ac:dyDescent="0.3">
      <c r="A4">
        <f>'Supplemental D'!C4</f>
        <v>1976</v>
      </c>
      <c r="B4">
        <f>'Supplemental D'!T4</f>
        <v>3.2448999999999999E-2</v>
      </c>
      <c r="C4">
        <f>'Supplemental D'!I4</f>
        <v>14.868449999999999</v>
      </c>
      <c r="D4">
        <f>'Supplemental D'!E4</f>
        <v>0.78823900000000002</v>
      </c>
      <c r="E4" s="19">
        <f>'Supplemental D'!M4</f>
        <v>4058.944</v>
      </c>
      <c r="F4">
        <f>'Supplemental D'!C224</f>
        <v>1976</v>
      </c>
      <c r="G4">
        <f>'Supplemental D'!T224</f>
        <v>3.3857999999999999E-2</v>
      </c>
      <c r="H4">
        <f>'Supplemental D'!I224</f>
        <v>12.441610000000001</v>
      </c>
      <c r="I4">
        <f>'Supplemental D'!E224</f>
        <v>0.15130299999999999</v>
      </c>
      <c r="J4" s="19">
        <f>'Supplemental D'!M224</f>
        <v>4121.8429999999998</v>
      </c>
      <c r="K4">
        <f>'Supplemental D'!C48</f>
        <v>1976</v>
      </c>
      <c r="L4">
        <f>'Supplemental D'!T48</f>
        <v>3.0935000000000001E-2</v>
      </c>
      <c r="M4">
        <f>'Supplemental D'!I48</f>
        <v>10.580909999999999</v>
      </c>
      <c r="N4">
        <f>'Supplemental D'!E48</f>
        <v>9.2500000000000004E-4</v>
      </c>
      <c r="O4" s="19">
        <f>'Supplemental D'!M48</f>
        <v>3986.2370000000001</v>
      </c>
      <c r="P4">
        <f>'Supplemental D'!C136</f>
        <v>1976</v>
      </c>
      <c r="Q4">
        <f>'Supplemental D'!T136</f>
        <v>3.4712E-2</v>
      </c>
      <c r="R4">
        <f>'Supplemental D'!I136</f>
        <v>11.78392</v>
      </c>
      <c r="S4">
        <f>'Supplemental D'!E136</f>
        <v>4.0716000000000002E-2</v>
      </c>
      <c r="T4" s="19">
        <f>'Supplemental D'!M136</f>
        <v>4199.8639999999996</v>
      </c>
      <c r="U4">
        <f>'Supplemental D'!C180</f>
        <v>1976</v>
      </c>
      <c r="V4">
        <f>'Supplemental D'!T180</f>
        <v>3.3255E-2</v>
      </c>
      <c r="W4">
        <f>'Supplemental D'!I180</f>
        <v>11.768940000000001</v>
      </c>
      <c r="X4">
        <f>'Supplemental D'!E180</f>
        <v>1.8815999999999999E-2</v>
      </c>
      <c r="Y4" s="19">
        <f>'Supplemental D'!M180</f>
        <v>4328.1989999999996</v>
      </c>
      <c r="Z4">
        <f t="shared" ref="Z4:Z46" si="0">U4</f>
        <v>1976</v>
      </c>
      <c r="AA4">
        <f t="shared" ref="AA4:AA46" si="1">(V4*X4+Q4*S4+L4*N4)/(N4+S4+X4)</f>
        <v>3.4200750070297901E-2</v>
      </c>
      <c r="AB4">
        <f t="shared" ref="AB4:AB46" si="2">(N4+S4+X4)/(N4/M4+S4/R4+X4/W4)</f>
        <v>11.758806555774203</v>
      </c>
      <c r="AC4">
        <f t="shared" ref="AC4:AC46" si="3">X4+S4+N4</f>
        <v>6.0457000000000004E-2</v>
      </c>
      <c r="AD4">
        <f t="shared" ref="AD4:AD46" si="4">(Y4*X4+T4*S4+O4*N4)/(N4+S4+X4)</f>
        <v>4236.5371128736124</v>
      </c>
      <c r="AE4">
        <f>'Supplemental D'!C312</f>
        <v>1976</v>
      </c>
      <c r="AF4">
        <f>'Supplemental D'!T312</f>
        <v>3.2767999999999999E-2</v>
      </c>
      <c r="AG4">
        <f>'Supplemental D'!I312</f>
        <v>14.221360000000001</v>
      </c>
      <c r="AH4">
        <f>'Supplemental D'!E312</f>
        <v>1</v>
      </c>
      <c r="AI4" s="19">
        <f>'Supplemental D'!M312</f>
        <v>4079.1979999999999</v>
      </c>
    </row>
    <row r="5" spans="1:35" x14ac:dyDescent="0.3">
      <c r="A5">
        <f>'Supplemental D'!C5</f>
        <v>1977</v>
      </c>
      <c r="B5">
        <f>'Supplemental D'!T5</f>
        <v>3.3482999999999999E-2</v>
      </c>
      <c r="C5">
        <f>'Supplemental D'!I5</f>
        <v>15.592969999999999</v>
      </c>
      <c r="D5">
        <f>'Supplemental D'!E5</f>
        <v>0.80008599999999996</v>
      </c>
      <c r="E5" s="19">
        <f>'Supplemental D'!M5</f>
        <v>3943.5189999999998</v>
      </c>
      <c r="F5">
        <f>'Supplemental D'!C225</f>
        <v>1977</v>
      </c>
      <c r="G5">
        <f>'Supplemental D'!T225</f>
        <v>3.5694999999999998E-2</v>
      </c>
      <c r="H5">
        <f>'Supplemental D'!I225</f>
        <v>13.55757</v>
      </c>
      <c r="I5">
        <f>'Supplemental D'!E225</f>
        <v>0.14344999999999999</v>
      </c>
      <c r="J5" s="19">
        <f>'Supplemental D'!M225</f>
        <v>4091.8470000000002</v>
      </c>
      <c r="K5">
        <f>'Supplemental D'!C49</f>
        <v>1977</v>
      </c>
      <c r="L5">
        <f>'Supplemental D'!T49</f>
        <v>3.1115E-2</v>
      </c>
      <c r="M5">
        <f>'Supplemental D'!I49</f>
        <v>12.16264</v>
      </c>
      <c r="N5">
        <f>'Supplemental D'!E49</f>
        <v>1.333E-3</v>
      </c>
      <c r="O5" s="19">
        <f>'Supplemental D'!M49</f>
        <v>4000</v>
      </c>
      <c r="P5">
        <f>'Supplemental D'!C137</f>
        <v>1977</v>
      </c>
      <c r="Q5">
        <f>'Supplemental D'!T137</f>
        <v>3.5883999999999999E-2</v>
      </c>
      <c r="R5">
        <f>'Supplemental D'!I137</f>
        <v>12.512969999999999</v>
      </c>
      <c r="S5">
        <f>'Supplemental D'!E137</f>
        <v>3.6422000000000003E-2</v>
      </c>
      <c r="T5" s="19">
        <f>'Supplemental D'!M137</f>
        <v>4252.2839999999997</v>
      </c>
      <c r="U5">
        <f>'Supplemental D'!C181</f>
        <v>1977</v>
      </c>
      <c r="V5">
        <f>'Supplemental D'!T181</f>
        <v>3.4528999999999997E-2</v>
      </c>
      <c r="W5">
        <f>'Supplemental D'!I181</f>
        <v>12.84559</v>
      </c>
      <c r="X5">
        <f>'Supplemental D'!E181</f>
        <v>1.8710000000000001E-2</v>
      </c>
      <c r="Y5" s="19">
        <f>'Supplemental D'!M181</f>
        <v>4248.1729999999998</v>
      </c>
      <c r="Z5">
        <f t="shared" si="0"/>
        <v>1977</v>
      </c>
      <c r="AA5">
        <f t="shared" si="1"/>
        <v>3.5322428637208893E-2</v>
      </c>
      <c r="AB5">
        <f t="shared" si="2"/>
        <v>12.612610156768064</v>
      </c>
      <c r="AC5">
        <f t="shared" si="3"/>
        <v>5.6465000000000001E-2</v>
      </c>
      <c r="AD5">
        <f t="shared" si="4"/>
        <v>4244.9659909324355</v>
      </c>
      <c r="AE5">
        <f>'Supplemental D'!C313</f>
        <v>1977</v>
      </c>
      <c r="AF5">
        <f>'Supplemental D'!T313</f>
        <v>3.3903999999999997E-2</v>
      </c>
      <c r="AG5">
        <f>'Supplemental D'!I313</f>
        <v>15.06743</v>
      </c>
      <c r="AH5">
        <f>'Supplemental D'!E313</f>
        <v>1</v>
      </c>
      <c r="AI5" s="19">
        <f>'Supplemental D'!M313</f>
        <v>3981.8180000000002</v>
      </c>
    </row>
    <row r="6" spans="1:35" x14ac:dyDescent="0.3">
      <c r="A6">
        <f>'Supplemental D'!C6</f>
        <v>1978</v>
      </c>
      <c r="B6">
        <f>'Supplemental D'!T6</f>
        <v>3.4195000000000003E-2</v>
      </c>
      <c r="C6">
        <f>'Supplemental D'!I6</f>
        <v>16.948989999999998</v>
      </c>
      <c r="D6">
        <f>'Supplemental D'!E6</f>
        <v>0.77345900000000001</v>
      </c>
      <c r="E6" s="19">
        <f>'Supplemental D'!M6</f>
        <v>3587.5140000000001</v>
      </c>
      <c r="F6">
        <f>'Supplemental D'!C226</f>
        <v>1978</v>
      </c>
      <c r="G6">
        <f>'Supplemental D'!T226</f>
        <v>3.5040000000000002E-2</v>
      </c>
      <c r="H6">
        <f>'Supplemental D'!I226</f>
        <v>13.32817</v>
      </c>
      <c r="I6">
        <f>'Supplemental D'!E226</f>
        <v>0.156942</v>
      </c>
      <c r="J6" s="19">
        <f>'Supplemental D'!M226</f>
        <v>4104.366</v>
      </c>
      <c r="K6">
        <f>'Supplemental D'!C50</f>
        <v>1978</v>
      </c>
      <c r="L6">
        <f>'Supplemental D'!T50</f>
        <v>3.1521E-2</v>
      </c>
      <c r="M6">
        <f>'Supplemental D'!I50</f>
        <v>11.57282</v>
      </c>
      <c r="N6">
        <f>'Supplemental D'!E50</f>
        <v>1.122E-3</v>
      </c>
      <c r="O6" s="19">
        <f>'Supplemental D'!M50</f>
        <v>4000</v>
      </c>
      <c r="P6">
        <f>'Supplemental D'!C138</f>
        <v>1978</v>
      </c>
      <c r="Q6">
        <f>'Supplemental D'!T138</f>
        <v>3.5108E-2</v>
      </c>
      <c r="R6">
        <f>'Supplemental D'!I138</f>
        <v>12.08009</v>
      </c>
      <c r="S6">
        <f>'Supplemental D'!E138</f>
        <v>4.3272999999999999E-2</v>
      </c>
      <c r="T6" s="19">
        <f>'Supplemental D'!M138</f>
        <v>4249.5510000000004</v>
      </c>
      <c r="U6">
        <f>'Supplemental D'!C182</f>
        <v>1978</v>
      </c>
      <c r="V6">
        <f>'Supplemental D'!T182</f>
        <v>3.5262000000000002E-2</v>
      </c>
      <c r="W6">
        <f>'Supplemental D'!I182</f>
        <v>12.2864</v>
      </c>
      <c r="X6">
        <f>'Supplemental D'!E182</f>
        <v>2.5204000000000001E-2</v>
      </c>
      <c r="Y6" s="19">
        <f>'Supplemental D'!M182</f>
        <v>4281.723</v>
      </c>
      <c r="Z6">
        <f t="shared" si="0"/>
        <v>1978</v>
      </c>
      <c r="AA6">
        <f t="shared" si="1"/>
        <v>3.5105942527909884E-2</v>
      </c>
      <c r="AB6">
        <f t="shared" si="2"/>
        <v>12.145361516407114</v>
      </c>
      <c r="AC6">
        <f t="shared" si="3"/>
        <v>6.9598999999999994E-2</v>
      </c>
      <c r="AD6">
        <f t="shared" si="4"/>
        <v>4257.178507090619</v>
      </c>
      <c r="AE6">
        <f>'Supplemental D'!C314</f>
        <v>1978</v>
      </c>
      <c r="AF6">
        <f>'Supplemental D'!T314</f>
        <v>3.4390999999999998E-2</v>
      </c>
      <c r="AG6">
        <f>'Supplemental D'!I314</f>
        <v>15.837770000000001</v>
      </c>
      <c r="AH6">
        <f>'Supplemental D'!E314</f>
        <v>1</v>
      </c>
      <c r="AI6" s="19">
        <f>'Supplemental D'!M314</f>
        <v>3715.2379999999998</v>
      </c>
    </row>
    <row r="7" spans="1:35" x14ac:dyDescent="0.3">
      <c r="A7">
        <f>'Supplemental D'!C7</f>
        <v>1979</v>
      </c>
      <c r="B7">
        <f>'Supplemental D'!T7</f>
        <v>3.3848999999999997E-2</v>
      </c>
      <c r="C7">
        <f>'Supplemental D'!I7</f>
        <v>17.245470000000001</v>
      </c>
      <c r="D7">
        <f>'Supplemental D'!E7</f>
        <v>0.77755600000000002</v>
      </c>
      <c r="E7" s="19">
        <f>'Supplemental D'!M7</f>
        <v>3484.8719999999998</v>
      </c>
      <c r="F7">
        <f>'Supplemental D'!C227</f>
        <v>1979</v>
      </c>
      <c r="G7">
        <f>'Supplemental D'!T227</f>
        <v>3.2656999999999999E-2</v>
      </c>
      <c r="H7">
        <f>'Supplemental D'!I227</f>
        <v>13.21499</v>
      </c>
      <c r="I7">
        <f>'Supplemental D'!E227</f>
        <v>0.15897700000000001</v>
      </c>
      <c r="J7" s="19">
        <f>'Supplemental D'!M227</f>
        <v>4142.085</v>
      </c>
      <c r="K7">
        <f>'Supplemental D'!C51</f>
        <v>1979</v>
      </c>
      <c r="L7">
        <f>'Supplemental D'!T51</f>
        <v>2.9982000000000002E-2</v>
      </c>
      <c r="M7">
        <f>'Supplemental D'!I51</f>
        <v>14.266030000000001</v>
      </c>
      <c r="N7">
        <f>'Supplemental D'!E51</f>
        <v>1.147E-3</v>
      </c>
      <c r="O7" s="19">
        <f>'Supplemental D'!M51</f>
        <v>3270.8589999999999</v>
      </c>
      <c r="P7">
        <f>'Supplemental D'!C139</f>
        <v>1979</v>
      </c>
      <c r="Q7">
        <f>'Supplemental D'!T139</f>
        <v>3.1731000000000002E-2</v>
      </c>
      <c r="R7">
        <f>'Supplemental D'!I139</f>
        <v>11.48461</v>
      </c>
      <c r="S7">
        <f>'Supplemental D'!E139</f>
        <v>3.4615E-2</v>
      </c>
      <c r="T7" s="19">
        <f>'Supplemental D'!M139</f>
        <v>4540.9690000000001</v>
      </c>
      <c r="U7">
        <f>'Supplemental D'!C183</f>
        <v>1979</v>
      </c>
      <c r="V7">
        <f>'Supplemental D'!T183</f>
        <v>3.2323999999999999E-2</v>
      </c>
      <c r="W7">
        <f>'Supplemental D'!I183</f>
        <v>10.53097</v>
      </c>
      <c r="X7">
        <f>'Supplemental D'!E183</f>
        <v>2.7703999999999999E-2</v>
      </c>
      <c r="Y7" s="19">
        <f>'Supplemental D'!M183</f>
        <v>4560.5259999999998</v>
      </c>
      <c r="Z7">
        <f t="shared" si="0"/>
        <v>1979</v>
      </c>
      <c r="AA7">
        <f t="shared" si="1"/>
        <v>3.1958245596067192E-2</v>
      </c>
      <c r="AB7">
        <f t="shared" si="2"/>
        <v>11.085471466039452</v>
      </c>
      <c r="AC7">
        <f t="shared" si="3"/>
        <v>6.3465999999999995E-2</v>
      </c>
      <c r="AD7">
        <f t="shared" si="4"/>
        <v>4526.5516892824508</v>
      </c>
      <c r="AE7">
        <f>'Supplemental D'!C315</f>
        <v>1979</v>
      </c>
      <c r="AF7">
        <f>'Supplemental D'!T315</f>
        <v>3.3538999999999999E-2</v>
      </c>
      <c r="AG7">
        <f>'Supplemental D'!I315</f>
        <v>15.912710000000001</v>
      </c>
      <c r="AH7">
        <f>'Supplemental D'!E315</f>
        <v>1</v>
      </c>
      <c r="AI7" s="19">
        <f>'Supplemental D'!M315</f>
        <v>3655.4650000000001</v>
      </c>
    </row>
    <row r="8" spans="1:35" x14ac:dyDescent="0.3">
      <c r="A8">
        <f>'Supplemental D'!C8</f>
        <v>1980</v>
      </c>
      <c r="B8">
        <f>'Supplemental D'!T8</f>
        <v>3.2169000000000003E-2</v>
      </c>
      <c r="C8">
        <f>'Supplemental D'!I8</f>
        <v>20.0121</v>
      </c>
      <c r="D8">
        <f>'Supplemental D'!E8</f>
        <v>0.83522300000000005</v>
      </c>
      <c r="E8" s="19">
        <f>'Supplemental D'!M8</f>
        <v>3101.4639999999999</v>
      </c>
      <c r="F8">
        <f>'Supplemental D'!C228</f>
        <v>1980</v>
      </c>
      <c r="G8">
        <f>'Supplemental D'!T228</f>
        <v>3.1545999999999998E-2</v>
      </c>
      <c r="H8">
        <f>'Supplemental D'!I228</f>
        <v>16.518840000000001</v>
      </c>
      <c r="I8">
        <f>'Supplemental D'!E228</f>
        <v>0.12707599999999999</v>
      </c>
      <c r="J8" s="19">
        <f>'Supplemental D'!M228</f>
        <v>3739.9569999999999</v>
      </c>
      <c r="K8">
        <f>'Supplemental D'!C52</f>
        <v>1980</v>
      </c>
      <c r="L8">
        <f>'Supplemental D'!T52</f>
        <v>3.0547999999999999E-2</v>
      </c>
      <c r="M8">
        <f>'Supplemental D'!I52</f>
        <v>14.57638</v>
      </c>
      <c r="N8">
        <f>'Supplemental D'!E52</f>
        <v>3.1999999999999999E-5</v>
      </c>
      <c r="O8" s="19">
        <f>'Supplemental D'!M52</f>
        <v>4000</v>
      </c>
      <c r="P8">
        <f>'Supplemental D'!C140</f>
        <v>1980</v>
      </c>
      <c r="Q8">
        <f>'Supplemental D'!T140</f>
        <v>2.9911E-2</v>
      </c>
      <c r="R8">
        <f>'Supplemental D'!I140</f>
        <v>14.136419999999999</v>
      </c>
      <c r="S8">
        <f>'Supplemental D'!E140</f>
        <v>2.1373E-2</v>
      </c>
      <c r="T8" s="19">
        <f>'Supplemental D'!M140</f>
        <v>4352.7420000000002</v>
      </c>
      <c r="U8">
        <f>'Supplemental D'!C184</f>
        <v>1980</v>
      </c>
      <c r="V8">
        <f>'Supplemental D'!T184</f>
        <v>3.0745000000000001E-2</v>
      </c>
      <c r="W8">
        <f>'Supplemental D'!I184</f>
        <v>13.186310000000001</v>
      </c>
      <c r="X8">
        <f>'Supplemental D'!E184</f>
        <v>1.6296999999999999E-2</v>
      </c>
      <c r="Y8" s="19">
        <f>'Supplemental D'!M184</f>
        <v>4236.8310000000001</v>
      </c>
      <c r="Z8">
        <f t="shared" si="0"/>
        <v>1980</v>
      </c>
      <c r="AA8">
        <f t="shared" si="1"/>
        <v>3.0272044029494453E-2</v>
      </c>
      <c r="AB8">
        <f t="shared" si="2"/>
        <v>13.709774827528586</v>
      </c>
      <c r="AC8">
        <f t="shared" si="3"/>
        <v>3.7701999999999992E-2</v>
      </c>
      <c r="AD8">
        <f t="shared" si="4"/>
        <v>4302.3391218768229</v>
      </c>
      <c r="AE8">
        <f>'Supplemental D'!C316</f>
        <v>1980</v>
      </c>
      <c r="AF8">
        <f>'Supplemental D'!T316</f>
        <v>3.2017999999999998E-2</v>
      </c>
      <c r="AG8">
        <f>'Supplemental D'!I316</f>
        <v>19.164929999999998</v>
      </c>
      <c r="AH8">
        <f>'Supplemental D'!E316</f>
        <v>1</v>
      </c>
      <c r="AI8" s="19">
        <f>'Supplemental D'!M316</f>
        <v>3227.8760000000002</v>
      </c>
    </row>
    <row r="9" spans="1:35" x14ac:dyDescent="0.3">
      <c r="A9">
        <f>'Supplemental D'!C9</f>
        <v>1981</v>
      </c>
      <c r="B9">
        <f>'Supplemental D'!T9</f>
        <v>3.1988000000000003E-2</v>
      </c>
      <c r="C9">
        <f>'Supplemental D'!I9</f>
        <v>21.416309999999999</v>
      </c>
      <c r="D9">
        <f>'Supplemental D'!E9</f>
        <v>0.82748500000000003</v>
      </c>
      <c r="E9" s="19">
        <f>'Supplemental D'!M9</f>
        <v>3075.8649999999998</v>
      </c>
      <c r="F9">
        <f>'Supplemental D'!C229</f>
        <v>1981</v>
      </c>
      <c r="G9">
        <f>'Supplemental D'!T229</f>
        <v>3.1264E-2</v>
      </c>
      <c r="H9">
        <f>'Supplemental D'!I229</f>
        <v>17.882280000000002</v>
      </c>
      <c r="I9">
        <f>'Supplemental D'!E229</f>
        <v>0.13641900000000001</v>
      </c>
      <c r="J9" s="19">
        <f>'Supplemental D'!M229</f>
        <v>3679.45</v>
      </c>
      <c r="K9">
        <f>'Supplemental D'!C53</f>
        <v>1981</v>
      </c>
      <c r="L9">
        <f>'Supplemental D'!T53</f>
        <v>3.5000000000000003E-2</v>
      </c>
      <c r="M9">
        <f>'Supplemental D'!I53</f>
        <v>14.680249999999999</v>
      </c>
      <c r="N9">
        <f>'Supplemental D'!E53</f>
        <v>2.0000000000000002E-5</v>
      </c>
      <c r="O9" s="19">
        <f>'Supplemental D'!M53</f>
        <v>4000</v>
      </c>
      <c r="P9">
        <f>'Supplemental D'!C141</f>
        <v>1981</v>
      </c>
      <c r="Q9">
        <f>'Supplemental D'!T141</f>
        <v>2.9760999999999999E-2</v>
      </c>
      <c r="R9">
        <f>'Supplemental D'!I141</f>
        <v>14.84219</v>
      </c>
      <c r="S9">
        <f>'Supplemental D'!E141</f>
        <v>2.3203999999999999E-2</v>
      </c>
      <c r="T9" s="19">
        <f>'Supplemental D'!M141</f>
        <v>4323.9849999999997</v>
      </c>
      <c r="U9">
        <f>'Supplemental D'!C185</f>
        <v>1981</v>
      </c>
      <c r="V9">
        <f>'Supplemental D'!T185</f>
        <v>3.1468000000000003E-2</v>
      </c>
      <c r="W9">
        <f>'Supplemental D'!I185</f>
        <v>14.30158</v>
      </c>
      <c r="X9">
        <f>'Supplemental D'!E185</f>
        <v>1.2872E-2</v>
      </c>
      <c r="Y9" s="19">
        <f>'Supplemental D'!M185</f>
        <v>4208.0280000000002</v>
      </c>
      <c r="Z9">
        <f t="shared" si="0"/>
        <v>1981</v>
      </c>
      <c r="AA9">
        <f t="shared" si="1"/>
        <v>3.0372626883865248E-2</v>
      </c>
      <c r="AB9">
        <f t="shared" si="2"/>
        <v>14.644691361334466</v>
      </c>
      <c r="AC9">
        <f t="shared" si="3"/>
        <v>3.6095999999999996E-2</v>
      </c>
      <c r="AD9">
        <f t="shared" si="4"/>
        <v>4282.4546862810284</v>
      </c>
      <c r="AE9">
        <f>'Supplemental D'!C317</f>
        <v>1981</v>
      </c>
      <c r="AF9">
        <f>'Supplemental D'!T317</f>
        <v>3.1830999999999998E-2</v>
      </c>
      <c r="AG9">
        <f>'Supplemental D'!I317</f>
        <v>20.520569999999999</v>
      </c>
      <c r="AH9">
        <f>'Supplemental D'!E317</f>
        <v>1</v>
      </c>
      <c r="AI9" s="19">
        <f>'Supplemental D'!M317</f>
        <v>3201.759</v>
      </c>
    </row>
    <row r="10" spans="1:35" x14ac:dyDescent="0.3">
      <c r="A10">
        <f>'Supplemental D'!C10</f>
        <v>1982</v>
      </c>
      <c r="B10">
        <f>'Supplemental D'!T10</f>
        <v>3.2045999999999998E-2</v>
      </c>
      <c r="C10">
        <f>'Supplemental D'!I10</f>
        <v>22.211839999999999</v>
      </c>
      <c r="D10">
        <f>'Supplemental D'!E10</f>
        <v>0.80338399999999999</v>
      </c>
      <c r="E10" s="19">
        <f>'Supplemental D'!M10</f>
        <v>3054.0729999999999</v>
      </c>
      <c r="F10">
        <f>'Supplemental D'!C230</f>
        <v>1982</v>
      </c>
      <c r="G10">
        <f>'Supplemental D'!T230</f>
        <v>3.2190000000000003E-2</v>
      </c>
      <c r="H10">
        <f>'Supplemental D'!I230</f>
        <v>18.485019999999999</v>
      </c>
      <c r="I10">
        <f>'Supplemental D'!E230</f>
        <v>0.148038</v>
      </c>
      <c r="J10" s="19">
        <f>'Supplemental D'!M230</f>
        <v>3628.8629999999998</v>
      </c>
      <c r="K10">
        <f>'Supplemental D'!C54</f>
        <v>1982</v>
      </c>
      <c r="L10">
        <f>'Supplemental D'!T54</f>
        <v>3.3514000000000002E-2</v>
      </c>
      <c r="M10">
        <f>'Supplemental D'!I54</f>
        <v>19.766970000000001</v>
      </c>
      <c r="N10">
        <f>'Supplemental D'!E54</f>
        <v>1.3029999999999999E-3</v>
      </c>
      <c r="O10" s="19">
        <f>'Supplemental D'!M54</f>
        <v>2629.9989999999998</v>
      </c>
      <c r="P10">
        <f>'Supplemental D'!C142</f>
        <v>1982</v>
      </c>
      <c r="Q10">
        <f>'Supplemental D'!T142</f>
        <v>3.0318999999999999E-2</v>
      </c>
      <c r="R10">
        <f>'Supplemental D'!I142</f>
        <v>14.72404</v>
      </c>
      <c r="S10">
        <f>'Supplemental D'!E142</f>
        <v>3.1904000000000002E-2</v>
      </c>
      <c r="T10" s="19">
        <f>'Supplemental D'!M142</f>
        <v>4342.08</v>
      </c>
      <c r="U10">
        <f>'Supplemental D'!C186</f>
        <v>1982</v>
      </c>
      <c r="V10">
        <f>'Supplemental D'!T186</f>
        <v>2.9988000000000001E-2</v>
      </c>
      <c r="W10">
        <f>'Supplemental D'!I186</f>
        <v>14.69788</v>
      </c>
      <c r="X10">
        <f>'Supplemental D'!E186</f>
        <v>1.5370999999999999E-2</v>
      </c>
      <c r="Y10" s="19">
        <f>'Supplemental D'!M186</f>
        <v>4494.4070000000002</v>
      </c>
      <c r="Z10">
        <f t="shared" si="0"/>
        <v>1982</v>
      </c>
      <c r="AA10">
        <f t="shared" si="1"/>
        <v>3.0299964304829348E-2</v>
      </c>
      <c r="AB10">
        <f t="shared" si="2"/>
        <v>14.81708893647961</v>
      </c>
      <c r="AC10">
        <f t="shared" si="3"/>
        <v>4.8577999999999996E-2</v>
      </c>
      <c r="AD10">
        <f t="shared" si="4"/>
        <v>4344.3562726748742</v>
      </c>
      <c r="AE10">
        <f>'Supplemental D'!C318</f>
        <v>1982</v>
      </c>
      <c r="AF10">
        <f>'Supplemental D'!T318</f>
        <v>3.1981999999999997E-2</v>
      </c>
      <c r="AG10">
        <f>'Supplemental D'!I318</f>
        <v>21.072050000000001</v>
      </c>
      <c r="AH10">
        <f>'Supplemental D'!E318</f>
        <v>1</v>
      </c>
      <c r="AI10" s="19">
        <f>'Supplemental D'!M318</f>
        <v>3201.8429999999998</v>
      </c>
    </row>
    <row r="11" spans="1:35" x14ac:dyDescent="0.3">
      <c r="A11">
        <f>'Supplemental D'!C11</f>
        <v>1983</v>
      </c>
      <c r="B11">
        <f>'Supplemental D'!T11</f>
        <v>3.3033E-2</v>
      </c>
      <c r="C11">
        <f>'Supplemental D'!I11</f>
        <v>22.091229999999999</v>
      </c>
      <c r="D11">
        <f>'Supplemental D'!E11</f>
        <v>0.77670899999999998</v>
      </c>
      <c r="E11" s="19">
        <f>'Supplemental D'!M11</f>
        <v>3111.96</v>
      </c>
      <c r="F11">
        <f>'Supplemental D'!C231</f>
        <v>1983</v>
      </c>
      <c r="G11">
        <f>'Supplemental D'!T231</f>
        <v>3.1650999999999999E-2</v>
      </c>
      <c r="H11">
        <f>'Supplemental D'!I231</f>
        <v>18.87651</v>
      </c>
      <c r="I11">
        <f>'Supplemental D'!E231</f>
        <v>0.15806300000000001</v>
      </c>
      <c r="J11" s="19">
        <f>'Supplemental D'!M231</f>
        <v>3543.6190000000001</v>
      </c>
      <c r="K11">
        <f>'Supplemental D'!C55</f>
        <v>1983</v>
      </c>
      <c r="L11">
        <f>'Supplemental D'!T55</f>
        <v>3.2534E-2</v>
      </c>
      <c r="M11">
        <f>'Supplemental D'!I55</f>
        <v>20.6873</v>
      </c>
      <c r="N11">
        <f>'Supplemental D'!E55</f>
        <v>3.2620000000000001E-3</v>
      </c>
      <c r="O11" s="19">
        <f>'Supplemental D'!M55</f>
        <v>3124.431</v>
      </c>
      <c r="P11">
        <f>'Supplemental D'!C143</f>
        <v>1983</v>
      </c>
      <c r="Q11">
        <f>'Supplemental D'!T143</f>
        <v>3.0734999999999998E-2</v>
      </c>
      <c r="R11">
        <f>'Supplemental D'!I143</f>
        <v>15.066470000000001</v>
      </c>
      <c r="S11">
        <f>'Supplemental D'!E143</f>
        <v>3.7141E-2</v>
      </c>
      <c r="T11" s="19">
        <f>'Supplemental D'!M143</f>
        <v>4414.28</v>
      </c>
      <c r="U11">
        <f>'Supplemental D'!C187</f>
        <v>1983</v>
      </c>
      <c r="V11">
        <f>'Supplemental D'!T187</f>
        <v>3.0013000000000001E-2</v>
      </c>
      <c r="W11">
        <f>'Supplemental D'!I187</f>
        <v>15.79468</v>
      </c>
      <c r="X11">
        <f>'Supplemental D'!E187</f>
        <v>2.4826000000000001E-2</v>
      </c>
      <c r="Y11" s="19">
        <f>'Supplemental D'!M187</f>
        <v>4269.6570000000002</v>
      </c>
      <c r="Z11">
        <f t="shared" si="0"/>
        <v>1983</v>
      </c>
      <c r="AA11">
        <f t="shared" si="1"/>
        <v>3.0550173711079424E-2</v>
      </c>
      <c r="AB11">
        <f t="shared" si="2"/>
        <v>15.550637095334178</v>
      </c>
      <c r="AC11">
        <f t="shared" si="3"/>
        <v>6.5228999999999995E-2</v>
      </c>
      <c r="AD11">
        <f t="shared" si="4"/>
        <v>4294.7335093899947</v>
      </c>
      <c r="AE11">
        <f>'Supplemental D'!C319</f>
        <v>1983</v>
      </c>
      <c r="AF11">
        <f>'Supplemental D'!T319</f>
        <v>3.2652E-2</v>
      </c>
      <c r="AG11">
        <f>'Supplemental D'!I319</f>
        <v>20.952390000000001</v>
      </c>
      <c r="AH11">
        <f>'Supplemental D'!E319</f>
        <v>1</v>
      </c>
      <c r="AI11" s="19">
        <f>'Supplemental D'!M319</f>
        <v>3257.34</v>
      </c>
    </row>
    <row r="12" spans="1:35" x14ac:dyDescent="0.3">
      <c r="A12">
        <f>'Supplemental D'!C12</f>
        <v>1984</v>
      </c>
      <c r="B12">
        <f>'Supplemental D'!T12</f>
        <v>3.3856999999999998E-2</v>
      </c>
      <c r="C12">
        <f>'Supplemental D'!I12</f>
        <v>22.4419</v>
      </c>
      <c r="D12">
        <f>'Supplemental D'!E12</f>
        <v>0.76143300000000003</v>
      </c>
      <c r="E12" s="19">
        <f>'Supplemental D'!M12</f>
        <v>3098.5039999999999</v>
      </c>
      <c r="F12">
        <f>'Supplemental D'!C232</f>
        <v>1984</v>
      </c>
      <c r="G12">
        <f>'Supplemental D'!T232</f>
        <v>3.1412000000000002E-2</v>
      </c>
      <c r="H12">
        <f>'Supplemental D'!I232</f>
        <v>18.259989999999998</v>
      </c>
      <c r="I12">
        <f>'Supplemental D'!E232</f>
        <v>0.14576</v>
      </c>
      <c r="J12" s="19">
        <f>'Supplemental D'!M232</f>
        <v>3618.9009999999998</v>
      </c>
      <c r="K12">
        <f>'Supplemental D'!C56</f>
        <v>1984</v>
      </c>
      <c r="L12">
        <f>'Supplemental D'!T56</f>
        <v>3.1330999999999998E-2</v>
      </c>
      <c r="M12">
        <f>'Supplemental D'!I56</f>
        <v>19.289529999999999</v>
      </c>
      <c r="N12">
        <f>'Supplemental D'!E56</f>
        <v>3.9399999999999999E-3</v>
      </c>
      <c r="O12" s="19">
        <f>'Supplemental D'!M56</f>
        <v>3486.502</v>
      </c>
      <c r="P12">
        <f>'Supplemental D'!C144</f>
        <v>1984</v>
      </c>
      <c r="Q12">
        <f>'Supplemental D'!T144</f>
        <v>3.0695E-2</v>
      </c>
      <c r="R12">
        <f>'Supplemental D'!I144</f>
        <v>16.113880000000002</v>
      </c>
      <c r="S12">
        <f>'Supplemental D'!E144</f>
        <v>4.8233999999999999E-2</v>
      </c>
      <c r="T12" s="19">
        <f>'Supplemental D'!M144</f>
        <v>4074.7440000000001</v>
      </c>
      <c r="U12">
        <f>'Supplemental D'!C188</f>
        <v>1984</v>
      </c>
      <c r="V12">
        <f>'Supplemental D'!T188</f>
        <v>3.0023000000000001E-2</v>
      </c>
      <c r="W12">
        <f>'Supplemental D'!I188</f>
        <v>16.192419999999998</v>
      </c>
      <c r="X12">
        <f>'Supplemental D'!E188</f>
        <v>4.0634000000000003E-2</v>
      </c>
      <c r="Y12" s="19">
        <f>'Supplemental D'!M188</f>
        <v>4048.509</v>
      </c>
      <c r="Z12">
        <f t="shared" si="0"/>
        <v>1984</v>
      </c>
      <c r="AA12">
        <f t="shared" si="1"/>
        <v>3.0427779415567627E-2</v>
      </c>
      <c r="AB12">
        <f t="shared" si="2"/>
        <v>16.262072369435757</v>
      </c>
      <c r="AC12">
        <f t="shared" si="3"/>
        <v>9.2808000000000002E-2</v>
      </c>
      <c r="AD12">
        <f t="shared" si="4"/>
        <v>4038.2847888328597</v>
      </c>
      <c r="AE12">
        <f>'Supplemental D'!C320</f>
        <v>1984</v>
      </c>
      <c r="AF12">
        <f>'Supplemental D'!T320</f>
        <v>3.3182000000000003E-2</v>
      </c>
      <c r="AG12">
        <f>'Supplemental D'!I320</f>
        <v>21.000229999999998</v>
      </c>
      <c r="AH12">
        <f>'Supplemental D'!E320</f>
        <v>1</v>
      </c>
      <c r="AI12" s="19">
        <f>'Supplemental D'!M320</f>
        <v>3261.576</v>
      </c>
    </row>
    <row r="13" spans="1:35" x14ac:dyDescent="0.3">
      <c r="A13">
        <f>'Supplemental D'!C13</f>
        <v>1985</v>
      </c>
      <c r="B13">
        <f>'Supplemental D'!T13</f>
        <v>3.5471000000000003E-2</v>
      </c>
      <c r="C13">
        <f>'Supplemental D'!I13</f>
        <v>23.015930000000001</v>
      </c>
      <c r="D13">
        <f>'Supplemental D'!E13</f>
        <v>0.74627500000000002</v>
      </c>
      <c r="E13" s="19">
        <f>'Supplemental D'!M13</f>
        <v>3092.9360000000001</v>
      </c>
      <c r="F13">
        <f>'Supplemental D'!C233</f>
        <v>1985</v>
      </c>
      <c r="G13">
        <f>'Supplemental D'!T233</f>
        <v>3.3611000000000002E-2</v>
      </c>
      <c r="H13">
        <f>'Supplemental D'!I233</f>
        <v>18.201370000000001</v>
      </c>
      <c r="I13">
        <f>'Supplemental D'!E233</f>
        <v>0.14369699999999999</v>
      </c>
      <c r="J13" s="19">
        <f>'Supplemental D'!M233</f>
        <v>3642.38</v>
      </c>
      <c r="K13">
        <f>'Supplemental D'!C57</f>
        <v>1985</v>
      </c>
      <c r="L13">
        <f>'Supplemental D'!T57</f>
        <v>3.1407999999999998E-2</v>
      </c>
      <c r="M13">
        <f>'Supplemental D'!I57</f>
        <v>20.08032</v>
      </c>
      <c r="N13">
        <f>'Supplemental D'!E57</f>
        <v>6.0740000000000004E-3</v>
      </c>
      <c r="O13" s="19">
        <f>'Supplemental D'!M57</f>
        <v>3469.2420000000002</v>
      </c>
      <c r="P13">
        <f>'Supplemental D'!C145</f>
        <v>1985</v>
      </c>
      <c r="Q13">
        <f>'Supplemental D'!T145</f>
        <v>3.2249E-2</v>
      </c>
      <c r="R13">
        <f>'Supplemental D'!I145</f>
        <v>16.545829999999999</v>
      </c>
      <c r="S13">
        <f>'Supplemental D'!E145</f>
        <v>5.9159000000000003E-2</v>
      </c>
      <c r="T13" s="19">
        <f>'Supplemental D'!M145</f>
        <v>3975.1660000000002</v>
      </c>
      <c r="U13">
        <f>'Supplemental D'!C189</f>
        <v>1985</v>
      </c>
      <c r="V13">
        <f>'Supplemental D'!T189</f>
        <v>2.9925E-2</v>
      </c>
      <c r="W13">
        <f>'Supplemental D'!I189</f>
        <v>16.53857</v>
      </c>
      <c r="X13">
        <f>'Supplemental D'!E189</f>
        <v>4.4795000000000001E-2</v>
      </c>
      <c r="Y13" s="19">
        <f>'Supplemental D'!M189</f>
        <v>4092.154</v>
      </c>
      <c r="Z13">
        <f t="shared" si="0"/>
        <v>1985</v>
      </c>
      <c r="AA13">
        <f t="shared" si="1"/>
        <v>3.1256417984513035E-2</v>
      </c>
      <c r="AB13">
        <f t="shared" si="2"/>
        <v>16.705166931579416</v>
      </c>
      <c r="AC13">
        <f t="shared" si="3"/>
        <v>0.110028</v>
      </c>
      <c r="AD13">
        <f t="shared" si="4"/>
        <v>3994.8654863489296</v>
      </c>
      <c r="AE13">
        <f>'Supplemental D'!C321</f>
        <v>1985</v>
      </c>
      <c r="AF13">
        <f>'Supplemental D'!T321</f>
        <v>3.474E-2</v>
      </c>
      <c r="AG13">
        <f>'Supplemental D'!I321</f>
        <v>21.319420000000001</v>
      </c>
      <c r="AH13">
        <f>'Supplemental D'!E321</f>
        <v>1</v>
      </c>
      <c r="AI13" s="19">
        <f>'Supplemental D'!M321</f>
        <v>3271.127</v>
      </c>
    </row>
    <row r="14" spans="1:35" x14ac:dyDescent="0.3">
      <c r="A14">
        <f>'Supplemental D'!C14</f>
        <v>1986</v>
      </c>
      <c r="B14">
        <f>'Supplemental D'!T14</f>
        <v>3.5971999999999997E-2</v>
      </c>
      <c r="C14">
        <f>'Supplemental D'!I14</f>
        <v>23.724019999999999</v>
      </c>
      <c r="D14">
        <f>'Supplemental D'!E14</f>
        <v>0.71686700000000003</v>
      </c>
      <c r="E14" s="19">
        <f>'Supplemental D'!M14</f>
        <v>3040.6729999999998</v>
      </c>
      <c r="F14">
        <f>'Supplemental D'!C234</f>
        <v>1986</v>
      </c>
      <c r="G14">
        <f>'Supplemental D'!T234</f>
        <v>3.3640999999999997E-2</v>
      </c>
      <c r="H14">
        <f>'Supplemental D'!I234</f>
        <v>18.862500000000001</v>
      </c>
      <c r="I14">
        <f>'Supplemental D'!E234</f>
        <v>0.16480700000000001</v>
      </c>
      <c r="J14" s="19">
        <f>'Supplemental D'!M234</f>
        <v>3574.0050000000001</v>
      </c>
      <c r="K14">
        <f>'Supplemental D'!C58</f>
        <v>1986</v>
      </c>
      <c r="L14">
        <f>'Supplemental D'!T58</f>
        <v>3.4824000000000001E-2</v>
      </c>
      <c r="M14">
        <f>'Supplemental D'!I58</f>
        <v>18.924659999999999</v>
      </c>
      <c r="N14">
        <f>'Supplemental D'!E58</f>
        <v>3.8600000000000001E-3</v>
      </c>
      <c r="O14" s="19">
        <f>'Supplemental D'!M58</f>
        <v>3479.4870000000001</v>
      </c>
      <c r="P14">
        <f>'Supplemental D'!C146</f>
        <v>1986</v>
      </c>
      <c r="Q14">
        <f>'Supplemental D'!T146</f>
        <v>3.1744000000000001E-2</v>
      </c>
      <c r="R14">
        <f>'Supplemental D'!I146</f>
        <v>17.469889999999999</v>
      </c>
      <c r="S14">
        <f>'Supplemental D'!E146</f>
        <v>6.7976999999999996E-2</v>
      </c>
      <c r="T14" s="19">
        <f>'Supplemental D'!M146</f>
        <v>3997.9090000000001</v>
      </c>
      <c r="U14">
        <f>'Supplemental D'!C190</f>
        <v>1986</v>
      </c>
      <c r="V14">
        <f>'Supplemental D'!T190</f>
        <v>3.2336999999999998E-2</v>
      </c>
      <c r="W14">
        <f>'Supplemental D'!I190</f>
        <v>17.03397</v>
      </c>
      <c r="X14">
        <f>'Supplemental D'!E190</f>
        <v>4.6489999999999997E-2</v>
      </c>
      <c r="Y14" s="19">
        <f>'Supplemental D'!M190</f>
        <v>3957.8809999999999</v>
      </c>
      <c r="Z14">
        <f t="shared" si="0"/>
        <v>1986</v>
      </c>
      <c r="AA14">
        <f t="shared" si="1"/>
        <v>3.2077460410557188E-2</v>
      </c>
      <c r="AB14">
        <f t="shared" si="2"/>
        <v>17.339032738153527</v>
      </c>
      <c r="AC14">
        <f t="shared" si="3"/>
        <v>0.11832699999999999</v>
      </c>
      <c r="AD14">
        <f t="shared" si="4"/>
        <v>3965.2705435192311</v>
      </c>
      <c r="AE14">
        <f>'Supplemental D'!C322</f>
        <v>1986</v>
      </c>
      <c r="AF14">
        <f>'Supplemental D'!T322</f>
        <v>3.5126999999999999E-2</v>
      </c>
      <c r="AG14">
        <f>'Supplemental D'!I322</f>
        <v>21.844329999999999</v>
      </c>
      <c r="AH14">
        <f>'Supplemental D'!E322</f>
        <v>1</v>
      </c>
      <c r="AI14" s="19">
        <f>'Supplemental D'!M322</f>
        <v>3237.9740000000002</v>
      </c>
    </row>
    <row r="15" spans="1:35" x14ac:dyDescent="0.3">
      <c r="A15">
        <f>'Supplemental D'!C15</f>
        <v>1987</v>
      </c>
      <c r="B15">
        <f>'Supplemental D'!T15</f>
        <v>3.6540999999999997E-2</v>
      </c>
      <c r="C15">
        <f>'Supplemental D'!I15</f>
        <v>23.80659</v>
      </c>
      <c r="D15">
        <f>'Supplemental D'!E15</f>
        <v>0.72190699999999997</v>
      </c>
      <c r="E15" s="19">
        <f>'Supplemental D'!M15</f>
        <v>3030.9059999999999</v>
      </c>
      <c r="F15">
        <f>'Supplemental D'!C235</f>
        <v>1987</v>
      </c>
      <c r="G15">
        <f>'Supplemental D'!T235</f>
        <v>3.4743999999999997E-2</v>
      </c>
      <c r="H15">
        <f>'Supplemental D'!I235</f>
        <v>19.038509999999999</v>
      </c>
      <c r="I15">
        <f>'Supplemental D'!E235</f>
        <v>0.144401</v>
      </c>
      <c r="J15" s="19">
        <f>'Supplemental D'!M235</f>
        <v>3526.44</v>
      </c>
      <c r="K15">
        <f>'Supplemental D'!C59</f>
        <v>1987</v>
      </c>
      <c r="L15">
        <f>'Supplemental D'!T59</f>
        <v>3.739E-2</v>
      </c>
      <c r="M15">
        <f>'Supplemental D'!I59</f>
        <v>19.424710000000001</v>
      </c>
      <c r="N15">
        <f>'Supplemental D'!E59</f>
        <v>6.3689999999999997E-3</v>
      </c>
      <c r="O15" s="19">
        <f>'Supplemental D'!M59</f>
        <v>3491.7820000000002</v>
      </c>
      <c r="P15">
        <f>'Supplemental D'!C147</f>
        <v>1987</v>
      </c>
      <c r="Q15">
        <f>'Supplemental D'!T147</f>
        <v>3.5593E-2</v>
      </c>
      <c r="R15">
        <f>'Supplemental D'!I147</f>
        <v>17.659369999999999</v>
      </c>
      <c r="S15">
        <f>'Supplemental D'!E147</f>
        <v>7.4940999999999994E-2</v>
      </c>
      <c r="T15" s="19">
        <f>'Supplemental D'!M147</f>
        <v>3972.056</v>
      </c>
      <c r="U15">
        <f>'Supplemental D'!C191</f>
        <v>1987</v>
      </c>
      <c r="V15">
        <f>'Supplemental D'!T191</f>
        <v>3.5277000000000003E-2</v>
      </c>
      <c r="W15">
        <f>'Supplemental D'!I191</f>
        <v>17.273859999999999</v>
      </c>
      <c r="X15">
        <f>'Supplemental D'!E191</f>
        <v>5.2381999999999998E-2</v>
      </c>
      <c r="Y15" s="19">
        <f>'Supplemental D'!M191</f>
        <v>3881.9430000000002</v>
      </c>
      <c r="Z15">
        <f t="shared" si="0"/>
        <v>1987</v>
      </c>
      <c r="AA15">
        <f t="shared" si="1"/>
        <v>3.5554795627262666E-2</v>
      </c>
      <c r="AB15">
        <f t="shared" si="2"/>
        <v>17.581751176130528</v>
      </c>
      <c r="AC15">
        <f t="shared" si="3"/>
        <v>0.13369199999999998</v>
      </c>
      <c r="AD15">
        <f t="shared" si="4"/>
        <v>3913.8687915507289</v>
      </c>
      <c r="AE15">
        <f>'Supplemental D'!C323</f>
        <v>1987</v>
      </c>
      <c r="AF15">
        <f>'Supplemental D'!T323</f>
        <v>3.6150000000000002E-2</v>
      </c>
      <c r="AG15">
        <f>'Supplemental D'!I323</f>
        <v>21.971969999999999</v>
      </c>
      <c r="AH15">
        <f>'Supplemental D'!E323</f>
        <v>1</v>
      </c>
      <c r="AI15" s="19">
        <f>'Supplemental D'!M323</f>
        <v>3220.5070000000001</v>
      </c>
    </row>
    <row r="16" spans="1:35" x14ac:dyDescent="0.3">
      <c r="A16">
        <f>'Supplemental D'!C16</f>
        <v>1988</v>
      </c>
      <c r="B16">
        <f>'Supplemental D'!T16</f>
        <v>3.7470999999999997E-2</v>
      </c>
      <c r="C16">
        <f>'Supplemental D'!I16</f>
        <v>24.148569999999999</v>
      </c>
      <c r="D16">
        <f>'Supplemental D'!E16</f>
        <v>0.70191099999999995</v>
      </c>
      <c r="E16" s="19">
        <f>'Supplemental D'!M16</f>
        <v>3046.5369999999998</v>
      </c>
      <c r="F16">
        <f>'Supplemental D'!C236</f>
        <v>1988</v>
      </c>
      <c r="G16">
        <f>'Supplemental D'!T236</f>
        <v>3.6452999999999999E-2</v>
      </c>
      <c r="H16">
        <f>'Supplemental D'!I236</f>
        <v>18.14217</v>
      </c>
      <c r="I16">
        <f>'Supplemental D'!E236</f>
        <v>0.160745</v>
      </c>
      <c r="J16" s="19">
        <f>'Supplemental D'!M236</f>
        <v>3736.9140000000002</v>
      </c>
      <c r="K16">
        <f>'Supplemental D'!C60</f>
        <v>1988</v>
      </c>
      <c r="L16">
        <f>'Supplemental D'!T60</f>
        <v>4.0506E-2</v>
      </c>
      <c r="M16">
        <f>'Supplemental D'!I60</f>
        <v>19.24756</v>
      </c>
      <c r="N16">
        <f>'Supplemental D'!E60</f>
        <v>7.1409999999999998E-3</v>
      </c>
      <c r="O16" s="19">
        <f>'Supplemental D'!M60</f>
        <v>3494.7669999999998</v>
      </c>
      <c r="P16">
        <f>'Supplemental D'!C148</f>
        <v>1988</v>
      </c>
      <c r="Q16">
        <f>'Supplemental D'!T148</f>
        <v>3.6302000000000001E-2</v>
      </c>
      <c r="R16">
        <f>'Supplemental D'!I148</f>
        <v>17.87781</v>
      </c>
      <c r="S16">
        <f>'Supplemental D'!E148</f>
        <v>7.4066999999999994E-2</v>
      </c>
      <c r="T16" s="19">
        <f>'Supplemental D'!M148</f>
        <v>4052.761</v>
      </c>
      <c r="U16">
        <f>'Supplemental D'!C192</f>
        <v>1988</v>
      </c>
      <c r="V16">
        <f>'Supplemental D'!T192</f>
        <v>3.6851000000000002E-2</v>
      </c>
      <c r="W16">
        <f>'Supplemental D'!I192</f>
        <v>17.023099999999999</v>
      </c>
      <c r="X16">
        <f>'Supplemental D'!E192</f>
        <v>5.6135999999999998E-2</v>
      </c>
      <c r="Y16" s="19">
        <f>'Supplemental D'!M192</f>
        <v>3905.607</v>
      </c>
      <c r="Z16">
        <f t="shared" si="0"/>
        <v>1988</v>
      </c>
      <c r="AA16">
        <f t="shared" si="1"/>
        <v>3.674497113816403E-2</v>
      </c>
      <c r="AB16">
        <f t="shared" si="2"/>
        <v>17.582053146715346</v>
      </c>
      <c r="AC16">
        <f t="shared" si="3"/>
        <v>0.13734399999999999</v>
      </c>
      <c r="AD16">
        <f t="shared" si="4"/>
        <v>3963.6033222128381</v>
      </c>
      <c r="AE16">
        <f>'Supplemental D'!C324</f>
        <v>1988</v>
      </c>
      <c r="AF16">
        <f>'Supplemental D'!T324</f>
        <v>3.7207999999999998E-2</v>
      </c>
      <c r="AG16">
        <f>'Supplemental D'!I324</f>
        <v>21.863530000000001</v>
      </c>
      <c r="AH16">
        <f>'Supplemental D'!E324</f>
        <v>1</v>
      </c>
      <c r="AI16" s="19">
        <f>'Supplemental D'!M324</f>
        <v>3283.4650000000001</v>
      </c>
    </row>
    <row r="17" spans="1:35" x14ac:dyDescent="0.3">
      <c r="A17">
        <f>'Supplemental D'!C17</f>
        <v>1989</v>
      </c>
      <c r="B17">
        <f>'Supplemental D'!T17</f>
        <v>3.8655000000000002E-2</v>
      </c>
      <c r="C17">
        <f>'Supplemental D'!I17</f>
        <v>23.709869999999999</v>
      </c>
      <c r="D17">
        <f>'Supplemental D'!E17</f>
        <v>0.69314200000000004</v>
      </c>
      <c r="E17" s="19">
        <f>'Supplemental D'!M17</f>
        <v>3099.2660000000001</v>
      </c>
      <c r="F17">
        <f>'Supplemental D'!C237</f>
        <v>1989</v>
      </c>
      <c r="G17">
        <f>'Supplemental D'!T237</f>
        <v>3.7266000000000001E-2</v>
      </c>
      <c r="H17">
        <f>'Supplemental D'!I237</f>
        <v>17.802060000000001</v>
      </c>
      <c r="I17">
        <f>'Supplemental D'!E237</f>
        <v>0.15439600000000001</v>
      </c>
      <c r="J17" s="19">
        <f>'Supplemental D'!M237</f>
        <v>3803.1559999999999</v>
      </c>
      <c r="K17">
        <f>'Supplemental D'!C61</f>
        <v>1989</v>
      </c>
      <c r="L17">
        <f>'Supplemental D'!T61</f>
        <v>4.2212E-2</v>
      </c>
      <c r="M17">
        <f>'Supplemental D'!I61</f>
        <v>19.11214</v>
      </c>
      <c r="N17">
        <f>'Supplemental D'!E61</f>
        <v>7.4599999999999996E-3</v>
      </c>
      <c r="O17" s="19">
        <f>'Supplemental D'!M61</f>
        <v>3497.2269999999999</v>
      </c>
      <c r="P17">
        <f>'Supplemental D'!C149</f>
        <v>1989</v>
      </c>
      <c r="Q17">
        <f>'Supplemental D'!T149</f>
        <v>3.5971999999999997E-2</v>
      </c>
      <c r="R17">
        <f>'Supplemental D'!I149</f>
        <v>17.796790000000001</v>
      </c>
      <c r="S17">
        <f>'Supplemental D'!E149</f>
        <v>8.8398000000000004E-2</v>
      </c>
      <c r="T17" s="19">
        <f>'Supplemental D'!M149</f>
        <v>4057.2660000000001</v>
      </c>
      <c r="U17">
        <f>'Supplemental D'!C193</f>
        <v>1989</v>
      </c>
      <c r="V17">
        <f>'Supplemental D'!T193</f>
        <v>3.8386999999999998E-2</v>
      </c>
      <c r="W17">
        <f>'Supplemental D'!I193</f>
        <v>16.552669999999999</v>
      </c>
      <c r="X17">
        <f>'Supplemental D'!E193</f>
        <v>5.6604000000000002E-2</v>
      </c>
      <c r="Y17" s="19">
        <f>'Supplemental D'!M193</f>
        <v>4086.1030000000001</v>
      </c>
      <c r="Z17">
        <f t="shared" si="0"/>
        <v>1989</v>
      </c>
      <c r="AA17">
        <f t="shared" si="1"/>
        <v>3.7173932678306723E-2</v>
      </c>
      <c r="AB17">
        <f t="shared" si="2"/>
        <v>17.370562608072937</v>
      </c>
      <c r="AC17">
        <f t="shared" si="3"/>
        <v>0.15246200000000001</v>
      </c>
      <c r="AD17">
        <f t="shared" si="4"/>
        <v>4040.5693713843461</v>
      </c>
      <c r="AE17">
        <f>'Supplemental D'!C325</f>
        <v>1989</v>
      </c>
      <c r="AF17">
        <f>'Supplemental D'!T325</f>
        <v>3.8214999999999999E-2</v>
      </c>
      <c r="AG17">
        <f>'Supplemental D'!I325</f>
        <v>21.420490000000001</v>
      </c>
      <c r="AH17">
        <f>'Supplemental D'!E325</f>
        <v>1</v>
      </c>
      <c r="AI17" s="19">
        <f>'Supplemental D'!M325</f>
        <v>3351.4569999999999</v>
      </c>
    </row>
    <row r="18" spans="1:35" x14ac:dyDescent="0.3">
      <c r="A18">
        <f>'Supplemental D'!C18</f>
        <v>1990</v>
      </c>
      <c r="B18">
        <f>'Supplemental D'!T18</f>
        <v>4.0132000000000001E-2</v>
      </c>
      <c r="C18">
        <f>'Supplemental D'!I18</f>
        <v>23.334289999999999</v>
      </c>
      <c r="D18">
        <f>'Supplemental D'!E18</f>
        <v>0.69835700000000001</v>
      </c>
      <c r="E18" s="19">
        <f>'Supplemental D'!M18</f>
        <v>3175.9</v>
      </c>
      <c r="F18">
        <f>'Supplemental D'!C238</f>
        <v>1990</v>
      </c>
      <c r="G18">
        <f>'Supplemental D'!T238</f>
        <v>3.8448999999999997E-2</v>
      </c>
      <c r="H18">
        <f>'Supplemental D'!I238</f>
        <v>17.411529999999999</v>
      </c>
      <c r="I18">
        <f>'Supplemental D'!E238</f>
        <v>0.145428</v>
      </c>
      <c r="J18" s="19">
        <f>'Supplemental D'!M238</f>
        <v>3928.038</v>
      </c>
      <c r="K18">
        <f>'Supplemental D'!C62</f>
        <v>1990</v>
      </c>
      <c r="L18">
        <f>'Supplemental D'!T62</f>
        <v>4.1457000000000001E-2</v>
      </c>
      <c r="M18">
        <f>'Supplemental D'!I62</f>
        <v>18.845289999999999</v>
      </c>
      <c r="N18">
        <f>'Supplemental D'!E62</f>
        <v>5.1809999999999998E-3</v>
      </c>
      <c r="O18" s="19">
        <f>'Supplemental D'!M62</f>
        <v>3518.0940000000001</v>
      </c>
      <c r="P18">
        <f>'Supplemental D'!C150</f>
        <v>1990</v>
      </c>
      <c r="Q18">
        <f>'Supplemental D'!T150</f>
        <v>3.6346999999999997E-2</v>
      </c>
      <c r="R18">
        <f>'Supplemental D'!I150</f>
        <v>17.84376</v>
      </c>
      <c r="S18">
        <f>'Supplemental D'!E150</f>
        <v>0.10007099999999999</v>
      </c>
      <c r="T18" s="19">
        <f>'Supplemental D'!M150</f>
        <v>4094.99</v>
      </c>
      <c r="U18">
        <f>'Supplemental D'!C194</f>
        <v>1990</v>
      </c>
      <c r="V18">
        <f>'Supplemental D'!T194</f>
        <v>3.8089999999999999E-2</v>
      </c>
      <c r="W18">
        <f>'Supplemental D'!I194</f>
        <v>16.436219999999999</v>
      </c>
      <c r="X18">
        <f>'Supplemental D'!E194</f>
        <v>5.0964000000000002E-2</v>
      </c>
      <c r="Y18" s="19">
        <f>'Supplemental D'!M194</f>
        <v>4098.3100000000004</v>
      </c>
      <c r="Z18">
        <f t="shared" si="0"/>
        <v>1990</v>
      </c>
      <c r="AA18">
        <f t="shared" si="1"/>
        <v>3.7085113650330306E-2</v>
      </c>
      <c r="AB18">
        <f t="shared" si="2"/>
        <v>17.388604348370674</v>
      </c>
      <c r="AC18">
        <f t="shared" si="3"/>
        <v>0.15621599999999999</v>
      </c>
      <c r="AD18">
        <f t="shared" si="4"/>
        <v>4076.9400070671381</v>
      </c>
      <c r="AE18">
        <f>'Supplemental D'!C326</f>
        <v>1990</v>
      </c>
      <c r="AF18">
        <f>'Supplemental D'!T326</f>
        <v>3.9411000000000002E-2</v>
      </c>
      <c r="AG18">
        <f>'Supplemental D'!I326</f>
        <v>21.157520000000002</v>
      </c>
      <c r="AH18">
        <f>'Supplemental D'!E326</f>
        <v>1</v>
      </c>
      <c r="AI18" s="19">
        <f>'Supplemental D'!M326</f>
        <v>3426.038</v>
      </c>
    </row>
    <row r="19" spans="1:35" x14ac:dyDescent="0.3">
      <c r="A19">
        <f>'Supplemental D'!C19</f>
        <v>1991</v>
      </c>
      <c r="B19">
        <f>'Supplemental D'!T19</f>
        <v>4.1339000000000001E-2</v>
      </c>
      <c r="C19">
        <f>'Supplemental D'!I19</f>
        <v>23.428249999999998</v>
      </c>
      <c r="D19">
        <f>'Supplemental D'!E19</f>
        <v>0.67796400000000001</v>
      </c>
      <c r="E19" s="19">
        <f>'Supplemental D'!M19</f>
        <v>3153.67</v>
      </c>
      <c r="F19">
        <f>'Supplemental D'!C239</f>
        <v>1991</v>
      </c>
      <c r="G19">
        <f>'Supplemental D'!T239</f>
        <v>3.8462999999999997E-2</v>
      </c>
      <c r="H19">
        <f>'Supplemental D'!I239</f>
        <v>18.186879999999999</v>
      </c>
      <c r="I19">
        <f>'Supplemental D'!E239</f>
        <v>0.15273700000000001</v>
      </c>
      <c r="J19" s="19">
        <f>'Supplemental D'!M239</f>
        <v>3779.3449999999998</v>
      </c>
      <c r="K19">
        <f>'Supplemental D'!C63</f>
        <v>1991</v>
      </c>
      <c r="L19">
        <f>'Supplemental D'!T63</f>
        <v>3.8516000000000002E-2</v>
      </c>
      <c r="M19">
        <f>'Supplemental D'!I63</f>
        <v>18.208490000000001</v>
      </c>
      <c r="N19">
        <f>'Supplemental D'!E63</f>
        <v>1.779E-2</v>
      </c>
      <c r="O19" s="19">
        <f>'Supplemental D'!M63</f>
        <v>3732.5309999999999</v>
      </c>
      <c r="P19">
        <f>'Supplemental D'!C151</f>
        <v>1991</v>
      </c>
      <c r="Q19">
        <f>'Supplemental D'!T151</f>
        <v>3.5907000000000001E-2</v>
      </c>
      <c r="R19">
        <f>'Supplemental D'!I151</f>
        <v>17.91037</v>
      </c>
      <c r="S19">
        <f>'Supplemental D'!E151</f>
        <v>8.2202999999999998E-2</v>
      </c>
      <c r="T19" s="19">
        <f>'Supplemental D'!M151</f>
        <v>4132.5910000000003</v>
      </c>
      <c r="U19">
        <f>'Supplemental D'!C195</f>
        <v>1991</v>
      </c>
      <c r="V19">
        <f>'Supplemental D'!T195</f>
        <v>3.9053999999999998E-2</v>
      </c>
      <c r="W19">
        <f>'Supplemental D'!I195</f>
        <v>16.733250000000002</v>
      </c>
      <c r="X19">
        <f>'Supplemental D'!E195</f>
        <v>6.9306999999999994E-2</v>
      </c>
      <c r="Y19" s="19">
        <f>'Supplemental D'!M195</f>
        <v>4157.2330000000002</v>
      </c>
      <c r="Z19">
        <f t="shared" si="0"/>
        <v>1991</v>
      </c>
      <c r="AA19">
        <f t="shared" si="1"/>
        <v>3.7469452681630239E-2</v>
      </c>
      <c r="AB19">
        <f t="shared" si="2"/>
        <v>17.438188199351803</v>
      </c>
      <c r="AC19">
        <f t="shared" si="3"/>
        <v>0.16929999999999998</v>
      </c>
      <c r="AD19">
        <f t="shared" si="4"/>
        <v>4100.6405906320142</v>
      </c>
      <c r="AE19">
        <f>'Supplemental D'!C327</f>
        <v>1991</v>
      </c>
      <c r="AF19">
        <f>'Supplemental D'!T327</f>
        <v>4.0245000000000003E-2</v>
      </c>
      <c r="AG19">
        <f>'Supplemental D'!I327</f>
        <v>21.256419999999999</v>
      </c>
      <c r="AH19">
        <f>'Supplemental D'!E327</f>
        <v>1</v>
      </c>
      <c r="AI19" s="19">
        <f>'Supplemental D'!M327</f>
        <v>3409.5549999999998</v>
      </c>
    </row>
    <row r="20" spans="1:35" x14ac:dyDescent="0.3">
      <c r="A20">
        <f>'Supplemental D'!C20</f>
        <v>1992</v>
      </c>
      <c r="B20">
        <f>'Supplemental D'!T20</f>
        <v>4.2784999999999997E-2</v>
      </c>
      <c r="C20">
        <f>'Supplemental D'!I20</f>
        <v>23.069949999999999</v>
      </c>
      <c r="D20">
        <f>'Supplemental D'!E20</f>
        <v>0.66608599999999996</v>
      </c>
      <c r="E20" s="19">
        <f>'Supplemental D'!M20</f>
        <v>3239.88</v>
      </c>
      <c r="F20">
        <f>'Supplemental D'!C240</f>
        <v>1992</v>
      </c>
      <c r="G20">
        <f>'Supplemental D'!T240</f>
        <v>3.7877000000000001E-2</v>
      </c>
      <c r="H20">
        <f>'Supplemental D'!I240</f>
        <v>17.480869999999999</v>
      </c>
      <c r="I20">
        <f>'Supplemental D'!E240</f>
        <v>0.15115799999999999</v>
      </c>
      <c r="J20" s="19">
        <f>'Supplemental D'!M240</f>
        <v>3976.4490000000001</v>
      </c>
      <c r="K20">
        <f>'Supplemental D'!C64</f>
        <v>1992</v>
      </c>
      <c r="L20">
        <f>'Supplemental D'!T64</f>
        <v>4.0895000000000001E-2</v>
      </c>
      <c r="M20">
        <f>'Supplemental D'!I64</f>
        <v>17.843489999999999</v>
      </c>
      <c r="N20">
        <f>'Supplemental D'!E64</f>
        <v>1.9931000000000001E-2</v>
      </c>
      <c r="O20" s="19">
        <f>'Supplemental D'!M64</f>
        <v>3712.5070000000001</v>
      </c>
      <c r="P20">
        <f>'Supplemental D'!C152</f>
        <v>1992</v>
      </c>
      <c r="Q20">
        <f>'Supplemental D'!T152</f>
        <v>3.6566000000000001E-2</v>
      </c>
      <c r="R20">
        <f>'Supplemental D'!I152</f>
        <v>17.92191</v>
      </c>
      <c r="S20">
        <f>'Supplemental D'!E152</f>
        <v>0.100328</v>
      </c>
      <c r="T20" s="19">
        <f>'Supplemental D'!M152</f>
        <v>4151.2079999999996</v>
      </c>
      <c r="U20">
        <f>'Supplemental D'!C196</f>
        <v>1992</v>
      </c>
      <c r="V20">
        <f>'Supplemental D'!T196</f>
        <v>4.0818E-2</v>
      </c>
      <c r="W20">
        <f>'Supplemental D'!I196</f>
        <v>16.203309999999998</v>
      </c>
      <c r="X20">
        <f>'Supplemental D'!E196</f>
        <v>6.2496999999999997E-2</v>
      </c>
      <c r="Y20" s="19">
        <f>'Supplemental D'!M196</f>
        <v>4203.692</v>
      </c>
      <c r="Z20">
        <f t="shared" si="0"/>
        <v>1992</v>
      </c>
      <c r="AA20">
        <f t="shared" si="1"/>
        <v>3.8492166818052481E-2</v>
      </c>
      <c r="AB20">
        <f t="shared" si="2"/>
        <v>17.286622832728536</v>
      </c>
      <c r="AC20">
        <f t="shared" si="3"/>
        <v>0.182756</v>
      </c>
      <c r="AD20">
        <f t="shared" si="4"/>
        <v>4121.3120891516555</v>
      </c>
      <c r="AE20">
        <f>'Supplemental D'!C328</f>
        <v>1992</v>
      </c>
      <c r="AF20">
        <f>'Supplemental D'!T328</f>
        <v>4.1258999999999997E-2</v>
      </c>
      <c r="AG20">
        <f>'Supplemental D'!I328</f>
        <v>20.79365</v>
      </c>
      <c r="AH20">
        <f>'Supplemental D'!E328</f>
        <v>1</v>
      </c>
      <c r="AI20" s="19">
        <f>'Supplemental D'!M328</f>
        <v>3512.3049999999998</v>
      </c>
    </row>
    <row r="21" spans="1:35" x14ac:dyDescent="0.3">
      <c r="A21">
        <f>'Supplemental D'!C21</f>
        <v>1993</v>
      </c>
      <c r="B21">
        <f>'Supplemental D'!T21</f>
        <v>4.2535000000000003E-2</v>
      </c>
      <c r="C21">
        <f>'Supplemental D'!I21</f>
        <v>23.459140000000001</v>
      </c>
      <c r="D21">
        <f>'Supplemental D'!E21</f>
        <v>0.640123</v>
      </c>
      <c r="E21" s="19">
        <f>'Supplemental D'!M21</f>
        <v>3207.1669999999999</v>
      </c>
      <c r="F21">
        <f>'Supplemental D'!C241</f>
        <v>1993</v>
      </c>
      <c r="G21">
        <f>'Supplemental D'!T241</f>
        <v>3.8972E-2</v>
      </c>
      <c r="H21">
        <f>'Supplemental D'!I241</f>
        <v>17.58531</v>
      </c>
      <c r="I21">
        <f>'Supplemental D'!E241</f>
        <v>0.151559</v>
      </c>
      <c r="J21" s="19">
        <f>'Supplemental D'!M241</f>
        <v>3995.8989999999999</v>
      </c>
      <c r="K21">
        <f>'Supplemental D'!C65</f>
        <v>1993</v>
      </c>
      <c r="L21">
        <f>'Supplemental D'!T65</f>
        <v>4.6205000000000003E-2</v>
      </c>
      <c r="M21">
        <f>'Supplemental D'!I65</f>
        <v>17.029199999999999</v>
      </c>
      <c r="N21">
        <f>'Supplemental D'!E65</f>
        <v>3.5784999999999997E-2</v>
      </c>
      <c r="O21" s="19">
        <f>'Supplemental D'!M65</f>
        <v>3847.5329999999999</v>
      </c>
      <c r="P21">
        <f>'Supplemental D'!C153</f>
        <v>1993</v>
      </c>
      <c r="Q21">
        <f>'Supplemental D'!T153</f>
        <v>3.7794000000000001E-2</v>
      </c>
      <c r="R21">
        <f>'Supplemental D'!I153</f>
        <v>18.202159999999999</v>
      </c>
      <c r="S21">
        <f>'Supplemental D'!E153</f>
        <v>0.109102</v>
      </c>
      <c r="T21" s="19">
        <f>'Supplemental D'!M153</f>
        <v>4105.4960000000001</v>
      </c>
      <c r="U21">
        <f>'Supplemental D'!C197</f>
        <v>1993</v>
      </c>
      <c r="V21">
        <f>'Supplemental D'!T197</f>
        <v>4.1874000000000001E-2</v>
      </c>
      <c r="W21">
        <f>'Supplemental D'!I197</f>
        <v>16.29119</v>
      </c>
      <c r="X21">
        <f>'Supplemental D'!E197</f>
        <v>6.3432000000000002E-2</v>
      </c>
      <c r="Y21" s="19">
        <f>'Supplemental D'!M197</f>
        <v>4331.1989999999996</v>
      </c>
      <c r="Z21">
        <f t="shared" si="0"/>
        <v>1993</v>
      </c>
      <c r="AA21">
        <f t="shared" si="1"/>
        <v>4.0481177813833598E-2</v>
      </c>
      <c r="AB21">
        <f t="shared" si="2"/>
        <v>17.375941931980435</v>
      </c>
      <c r="AC21">
        <f t="shared" si="3"/>
        <v>0.20831900000000003</v>
      </c>
      <c r="AD21">
        <f t="shared" si="4"/>
        <v>4129.9084959365209</v>
      </c>
      <c r="AE21">
        <f>'Supplemental D'!C329</f>
        <v>1993</v>
      </c>
      <c r="AF21">
        <f>'Supplemental D'!T329</f>
        <v>4.1567E-2</v>
      </c>
      <c r="AG21">
        <f>'Supplemental D'!I329</f>
        <v>20.8794</v>
      </c>
      <c r="AH21">
        <f>'Supplemental D'!E329</f>
        <v>1</v>
      </c>
      <c r="AI21" s="19">
        <f>'Supplemental D'!M329</f>
        <v>3518.93</v>
      </c>
    </row>
    <row r="22" spans="1:35" x14ac:dyDescent="0.3">
      <c r="A22">
        <f>'Supplemental D'!C22</f>
        <v>1994</v>
      </c>
      <c r="B22">
        <f>'Supplemental D'!T22</f>
        <v>4.3234000000000002E-2</v>
      </c>
      <c r="C22">
        <f>'Supplemental D'!I22</f>
        <v>23.273</v>
      </c>
      <c r="D22">
        <f>'Supplemental D'!E22</f>
        <v>0.59574300000000002</v>
      </c>
      <c r="E22" s="19">
        <f>'Supplemental D'!M22</f>
        <v>3249.6860000000001</v>
      </c>
      <c r="F22">
        <f>'Supplemental D'!C242</f>
        <v>1994</v>
      </c>
      <c r="G22">
        <f>'Supplemental D'!T242</f>
        <v>4.0113000000000003E-2</v>
      </c>
      <c r="H22">
        <f>'Supplemental D'!I242</f>
        <v>17.440930000000002</v>
      </c>
      <c r="I22">
        <f>'Supplemental D'!E242</f>
        <v>0.18896199999999999</v>
      </c>
      <c r="J22" s="19">
        <f>'Supplemental D'!M242</f>
        <v>4056.4569999999999</v>
      </c>
      <c r="K22">
        <f>'Supplemental D'!C66</f>
        <v>1994</v>
      </c>
      <c r="L22">
        <f>'Supplemental D'!T66</f>
        <v>4.3355999999999999E-2</v>
      </c>
      <c r="M22">
        <f>'Supplemental D'!I66</f>
        <v>18.03998</v>
      </c>
      <c r="N22">
        <f>'Supplemental D'!E66</f>
        <v>2.3491999999999999E-2</v>
      </c>
      <c r="O22" s="19">
        <f>'Supplemental D'!M66</f>
        <v>3735.241</v>
      </c>
      <c r="P22">
        <f>'Supplemental D'!C154</f>
        <v>1994</v>
      </c>
      <c r="Q22">
        <f>'Supplemental D'!T154</f>
        <v>3.8350000000000002E-2</v>
      </c>
      <c r="R22">
        <f>'Supplemental D'!I154</f>
        <v>17.837569999999999</v>
      </c>
      <c r="S22">
        <f>'Supplemental D'!E154</f>
        <v>0.100378</v>
      </c>
      <c r="T22" s="19">
        <f>'Supplemental D'!M154</f>
        <v>4156.4849999999997</v>
      </c>
      <c r="U22">
        <f>'Supplemental D'!C198</f>
        <v>1994</v>
      </c>
      <c r="V22">
        <f>'Supplemental D'!T198</f>
        <v>4.2026000000000001E-2</v>
      </c>
      <c r="W22">
        <f>'Supplemental D'!I198</f>
        <v>16.00656</v>
      </c>
      <c r="X22">
        <f>'Supplemental D'!E198</f>
        <v>9.1424000000000005E-2</v>
      </c>
      <c r="Y22" s="19">
        <f>'Supplemental D'!M198</f>
        <v>4331.1040000000003</v>
      </c>
      <c r="Z22">
        <f t="shared" si="0"/>
        <v>1994</v>
      </c>
      <c r="AA22">
        <f t="shared" si="1"/>
        <v>4.0457237433463085E-2</v>
      </c>
      <c r="AB22">
        <f t="shared" si="2"/>
        <v>17.031118811525477</v>
      </c>
      <c r="AC22">
        <f t="shared" si="3"/>
        <v>0.21529399999999999</v>
      </c>
      <c r="AD22">
        <f t="shared" si="4"/>
        <v>4184.672053090193</v>
      </c>
      <c r="AE22">
        <f>'Supplemental D'!C330</f>
        <v>1994</v>
      </c>
      <c r="AF22">
        <f>'Supplemental D'!T330</f>
        <v>4.2046E-2</v>
      </c>
      <c r="AG22">
        <f>'Supplemental D'!I330</f>
        <v>20.377520000000001</v>
      </c>
      <c r="AH22">
        <f>'Supplemental D'!E330</f>
        <v>1</v>
      </c>
      <c r="AI22" s="19">
        <f>'Supplemental D'!M330</f>
        <v>3603.4319999999998</v>
      </c>
    </row>
    <row r="23" spans="1:35" x14ac:dyDescent="0.3">
      <c r="A23">
        <f>'Supplemental D'!C23</f>
        <v>1995</v>
      </c>
      <c r="B23">
        <f>'Supplemental D'!T23</f>
        <v>4.6018999999999997E-2</v>
      </c>
      <c r="C23">
        <f>'Supplemental D'!I23</f>
        <v>23.443549999999998</v>
      </c>
      <c r="D23">
        <f>'Supplemental D'!E23</f>
        <v>0.62039</v>
      </c>
      <c r="E23" s="19">
        <f>'Supplemental D'!M23</f>
        <v>3262.62</v>
      </c>
      <c r="F23">
        <f>'Supplemental D'!C243</f>
        <v>1995</v>
      </c>
      <c r="G23">
        <f>'Supplemental D'!T243</f>
        <v>3.9913999999999998E-2</v>
      </c>
      <c r="H23">
        <f>'Supplemental D'!I243</f>
        <v>16.890319999999999</v>
      </c>
      <c r="I23">
        <f>'Supplemental D'!E243</f>
        <v>0.149951</v>
      </c>
      <c r="J23" s="19">
        <f>'Supplemental D'!M243</f>
        <v>4182.348</v>
      </c>
      <c r="K23">
        <f>'Supplemental D'!C67</f>
        <v>1995</v>
      </c>
      <c r="L23">
        <f>'Supplemental D'!T67</f>
        <v>4.3611999999999998E-2</v>
      </c>
      <c r="M23">
        <f>'Supplemental D'!I67</f>
        <v>17.811800000000002</v>
      </c>
      <c r="N23">
        <f>'Supplemental D'!E67</f>
        <v>1.4545000000000001E-2</v>
      </c>
      <c r="O23" s="19">
        <f>'Supplemental D'!M67</f>
        <v>3763.3670000000002</v>
      </c>
      <c r="P23">
        <f>'Supplemental D'!C155</f>
        <v>1995</v>
      </c>
      <c r="Q23">
        <f>'Supplemental D'!T155</f>
        <v>3.8685999999999998E-2</v>
      </c>
      <c r="R23">
        <f>'Supplemental D'!I155</f>
        <v>18.077999999999999</v>
      </c>
      <c r="S23">
        <f>'Supplemental D'!E155</f>
        <v>0.109724</v>
      </c>
      <c r="T23" s="19">
        <f>'Supplemental D'!M155</f>
        <v>4109.5119999999997</v>
      </c>
      <c r="U23">
        <f>'Supplemental D'!C199</f>
        <v>1995</v>
      </c>
      <c r="V23">
        <f>'Supplemental D'!T199</f>
        <v>4.1445000000000003E-2</v>
      </c>
      <c r="W23">
        <f>'Supplemental D'!I199</f>
        <v>15.99832</v>
      </c>
      <c r="X23">
        <f>'Supplemental D'!E199</f>
        <v>0.10539</v>
      </c>
      <c r="Y23" s="19">
        <f>'Supplemental D'!M199</f>
        <v>4323.1310000000003</v>
      </c>
      <c r="Z23">
        <f t="shared" si="0"/>
        <v>1995</v>
      </c>
      <c r="AA23">
        <f t="shared" si="1"/>
        <v>4.0264077410421539E-2</v>
      </c>
      <c r="AB23">
        <f t="shared" si="2"/>
        <v>17.045063756139449</v>
      </c>
      <c r="AC23">
        <f t="shared" si="3"/>
        <v>0.229659</v>
      </c>
      <c r="AD23">
        <f t="shared" si="4"/>
        <v>4185.6188688141983</v>
      </c>
      <c r="AE23">
        <f>'Supplemental D'!C331</f>
        <v>1995</v>
      </c>
      <c r="AF23">
        <f>'Supplemental D'!T331</f>
        <v>4.3782000000000001E-2</v>
      </c>
      <c r="AG23">
        <f>'Supplemental D'!I331</f>
        <v>20.48563</v>
      </c>
      <c r="AH23">
        <f>'Supplemental D'!E331</f>
        <v>1</v>
      </c>
      <c r="AI23" s="19">
        <f>'Supplemental D'!M331</f>
        <v>3612.509</v>
      </c>
    </row>
    <row r="24" spans="1:35" x14ac:dyDescent="0.3">
      <c r="A24">
        <f>'Supplemental D'!C24</f>
        <v>1996</v>
      </c>
      <c r="B24">
        <f>'Supplemental D'!T24</f>
        <v>4.6362E-2</v>
      </c>
      <c r="C24">
        <f>'Supplemental D'!I24</f>
        <v>23.334579999999999</v>
      </c>
      <c r="D24">
        <f>'Supplemental D'!E24</f>
        <v>0.60027600000000003</v>
      </c>
      <c r="E24" s="19">
        <f>'Supplemental D'!M24</f>
        <v>3281.7489999999998</v>
      </c>
      <c r="F24">
        <f>'Supplemental D'!C244</f>
        <v>1996</v>
      </c>
      <c r="G24">
        <f>'Supplemental D'!T244</f>
        <v>4.2195000000000003E-2</v>
      </c>
      <c r="H24">
        <f>'Supplemental D'!I244</f>
        <v>17.147960000000001</v>
      </c>
      <c r="I24">
        <f>'Supplemental D'!E244</f>
        <v>0.148759</v>
      </c>
      <c r="J24" s="19">
        <f>'Supplemental D'!M244</f>
        <v>4189.857</v>
      </c>
      <c r="K24">
        <f>'Supplemental D'!C68</f>
        <v>1996</v>
      </c>
      <c r="L24">
        <f>'Supplemental D'!T68</f>
        <v>4.4815000000000001E-2</v>
      </c>
      <c r="M24">
        <f>'Supplemental D'!I68</f>
        <v>18.431609999999999</v>
      </c>
      <c r="N24">
        <f>'Supplemental D'!E68</f>
        <v>2.1835E-2</v>
      </c>
      <c r="O24" s="19">
        <f>'Supplemental D'!M68</f>
        <v>3709.7910000000002</v>
      </c>
      <c r="P24">
        <f>'Supplemental D'!C156</f>
        <v>1996</v>
      </c>
      <c r="Q24">
        <f>'Supplemental D'!T156</f>
        <v>4.0772999999999997E-2</v>
      </c>
      <c r="R24">
        <f>'Supplemental D'!I156</f>
        <v>18.33961</v>
      </c>
      <c r="S24">
        <f>'Supplemental D'!E156</f>
        <v>0.107208</v>
      </c>
      <c r="T24" s="19">
        <f>'Supplemental D'!M156</f>
        <v>4195.45</v>
      </c>
      <c r="U24">
        <f>'Supplemental D'!C200</f>
        <v>1996</v>
      </c>
      <c r="V24">
        <f>'Supplemental D'!T200</f>
        <v>4.3192000000000001E-2</v>
      </c>
      <c r="W24">
        <f>'Supplemental D'!I200</f>
        <v>16.22709</v>
      </c>
      <c r="X24">
        <f>'Supplemental D'!E200</f>
        <v>0.121923</v>
      </c>
      <c r="Y24" s="19">
        <f>'Supplemental D'!M200</f>
        <v>4386.1000000000004</v>
      </c>
      <c r="Z24">
        <f t="shared" si="0"/>
        <v>1996</v>
      </c>
      <c r="AA24">
        <f t="shared" si="1"/>
        <v>4.2299855458508326E-2</v>
      </c>
      <c r="AB24">
        <f t="shared" si="2"/>
        <v>17.255751777890517</v>
      </c>
      <c r="AC24">
        <f t="shared" si="3"/>
        <v>0.25096600000000002</v>
      </c>
      <c r="AD24">
        <f t="shared" si="4"/>
        <v>4245.8164069435697</v>
      </c>
      <c r="AE24">
        <f>'Supplemental D'!C332</f>
        <v>1996</v>
      </c>
      <c r="AF24">
        <f>'Supplemental D'!T332</f>
        <v>4.4722999999999999E-2</v>
      </c>
      <c r="AG24">
        <f>'Supplemental D'!I332</f>
        <v>20.43168</v>
      </c>
      <c r="AH24">
        <f>'Supplemental D'!E332</f>
        <v>1</v>
      </c>
      <c r="AI24" s="19">
        <f>'Supplemental D'!M332</f>
        <v>3658.7860000000001</v>
      </c>
    </row>
    <row r="25" spans="1:35" x14ac:dyDescent="0.3">
      <c r="A25">
        <f>'Supplemental D'!C25</f>
        <v>1997</v>
      </c>
      <c r="B25">
        <f>'Supplemental D'!T25</f>
        <v>4.6911000000000001E-2</v>
      </c>
      <c r="C25">
        <f>'Supplemental D'!I25</f>
        <v>23.372440000000001</v>
      </c>
      <c r="D25">
        <f>'Supplemental D'!E25</f>
        <v>0.57647899999999996</v>
      </c>
      <c r="E25" s="19">
        <f>'Supplemental D'!M25</f>
        <v>3274.0610000000001</v>
      </c>
      <c r="F25">
        <f>'Supplemental D'!C245</f>
        <v>1997</v>
      </c>
      <c r="G25">
        <f>'Supplemental D'!T245</f>
        <v>4.3936000000000003E-2</v>
      </c>
      <c r="H25">
        <f>'Supplemental D'!I245</f>
        <v>16.837289999999999</v>
      </c>
      <c r="I25">
        <f>'Supplemental D'!E245</f>
        <v>0.166543</v>
      </c>
      <c r="J25" s="19">
        <f>'Supplemental D'!M245</f>
        <v>4414.6149999999998</v>
      </c>
      <c r="K25">
        <f>'Supplemental D'!C69</f>
        <v>1997</v>
      </c>
      <c r="L25">
        <f>'Supplemental D'!T69</f>
        <v>4.4649000000000001E-2</v>
      </c>
      <c r="M25">
        <f>'Supplemental D'!I69</f>
        <v>19.234960000000001</v>
      </c>
      <c r="N25">
        <f>'Supplemental D'!E69</f>
        <v>2.4941000000000001E-2</v>
      </c>
      <c r="O25" s="19">
        <f>'Supplemental D'!M69</f>
        <v>3549.4580000000001</v>
      </c>
      <c r="P25">
        <f>'Supplemental D'!C157</f>
        <v>1997</v>
      </c>
      <c r="Q25">
        <f>'Supplemental D'!T157</f>
        <v>4.0994999999999997E-2</v>
      </c>
      <c r="R25">
        <f>'Supplemental D'!I157</f>
        <v>18.1755</v>
      </c>
      <c r="S25">
        <f>'Supplemental D'!E157</f>
        <v>8.7520000000000001E-2</v>
      </c>
      <c r="T25" s="19">
        <f>'Supplemental D'!M157</f>
        <v>4240.09</v>
      </c>
      <c r="U25">
        <f>'Supplemental D'!C201</f>
        <v>1997</v>
      </c>
      <c r="V25">
        <f>'Supplemental D'!T201</f>
        <v>4.2696999999999999E-2</v>
      </c>
      <c r="W25">
        <f>'Supplemental D'!I201</f>
        <v>16.131440000000001</v>
      </c>
      <c r="X25">
        <f>'Supplemental D'!E201</f>
        <v>0.14451700000000001</v>
      </c>
      <c r="Y25" s="19">
        <f>'Supplemental D'!M201</f>
        <v>4463.2510000000002</v>
      </c>
      <c r="Z25">
        <f t="shared" si="0"/>
        <v>1997</v>
      </c>
      <c r="AA25">
        <f t="shared" si="1"/>
        <v>4.230679458163733E-2</v>
      </c>
      <c r="AB25">
        <f t="shared" si="2"/>
        <v>17.051565858967287</v>
      </c>
      <c r="AC25">
        <f t="shared" si="3"/>
        <v>0.25697799999999998</v>
      </c>
      <c r="AD25">
        <f t="shared" si="4"/>
        <v>4298.5600072574298</v>
      </c>
      <c r="AE25">
        <f>'Supplemental D'!C333</f>
        <v>1997</v>
      </c>
      <c r="AF25">
        <f>'Supplemental D'!T333</f>
        <v>4.5232000000000001E-2</v>
      </c>
      <c r="AG25">
        <f>'Supplemental D'!I333</f>
        <v>20.150379999999998</v>
      </c>
      <c r="AH25">
        <f>'Supplemental D'!E333</f>
        <v>1</v>
      </c>
      <c r="AI25" s="19">
        <f>'Supplemental D'!M333</f>
        <v>3727.2849999999999</v>
      </c>
    </row>
    <row r="26" spans="1:35" x14ac:dyDescent="0.3">
      <c r="A26">
        <f>'Supplemental D'!C26</f>
        <v>1998</v>
      </c>
      <c r="B26">
        <f>'Supplemental D'!T26</f>
        <v>4.7497999999999999E-2</v>
      </c>
      <c r="C26">
        <f>'Supplemental D'!I26</f>
        <v>23.368010000000002</v>
      </c>
      <c r="D26">
        <f>'Supplemental D'!E26</f>
        <v>0.55140299999999998</v>
      </c>
      <c r="E26" s="19">
        <f>'Supplemental D'!M26</f>
        <v>3305.9870000000001</v>
      </c>
      <c r="F26">
        <f>'Supplemental D'!C246</f>
        <v>1998</v>
      </c>
      <c r="G26">
        <f>'Supplemental D'!T246</f>
        <v>4.3945999999999999E-2</v>
      </c>
      <c r="H26">
        <f>'Supplemental D'!I246</f>
        <v>16.995660000000001</v>
      </c>
      <c r="I26">
        <f>'Supplemental D'!E246</f>
        <v>0.16703499999999999</v>
      </c>
      <c r="J26" s="19">
        <f>'Supplemental D'!M246</f>
        <v>4282.2790000000005</v>
      </c>
      <c r="K26">
        <f>'Supplemental D'!C70</f>
        <v>1998</v>
      </c>
      <c r="L26">
        <f>'Supplemental D'!T70</f>
        <v>4.3935000000000002E-2</v>
      </c>
      <c r="M26">
        <f>'Supplemental D'!I70</f>
        <v>18.239429999999999</v>
      </c>
      <c r="N26">
        <f>'Supplemental D'!E70</f>
        <v>3.1440000000000003E-2</v>
      </c>
      <c r="O26" s="19">
        <f>'Supplemental D'!M70</f>
        <v>3824.049</v>
      </c>
      <c r="P26">
        <f>'Supplemental D'!C158</f>
        <v>1998</v>
      </c>
      <c r="Q26">
        <f>'Supplemental D'!T158</f>
        <v>4.3097000000000003E-2</v>
      </c>
      <c r="R26">
        <f>'Supplemental D'!I158</f>
        <v>18.696729999999999</v>
      </c>
      <c r="S26">
        <f>'Supplemental D'!E158</f>
        <v>0.102995</v>
      </c>
      <c r="T26" s="19">
        <f>'Supplemental D'!M158</f>
        <v>4182.6549999999997</v>
      </c>
      <c r="U26">
        <f>'Supplemental D'!C202</f>
        <v>1998</v>
      </c>
      <c r="V26">
        <f>'Supplemental D'!T202</f>
        <v>4.3163E-2</v>
      </c>
      <c r="W26">
        <f>'Supplemental D'!I202</f>
        <v>16.16263</v>
      </c>
      <c r="X26">
        <f>'Supplemental D'!E202</f>
        <v>0.14712700000000001</v>
      </c>
      <c r="Y26" s="19">
        <f>'Supplemental D'!M202</f>
        <v>4450.3249999999998</v>
      </c>
      <c r="Z26">
        <f t="shared" si="0"/>
        <v>1998</v>
      </c>
      <c r="AA26">
        <f t="shared" si="1"/>
        <v>4.3225060967033921E-2</v>
      </c>
      <c r="AB26">
        <f t="shared" si="2"/>
        <v>17.236343204546987</v>
      </c>
      <c r="AC26">
        <f t="shared" si="3"/>
        <v>0.28156200000000003</v>
      </c>
      <c r="AD26">
        <f t="shared" si="4"/>
        <v>4282.4799460154436</v>
      </c>
      <c r="AE26">
        <f>'Supplemental D'!C334</f>
        <v>1998</v>
      </c>
      <c r="AF26">
        <f>'Supplemental D'!T334</f>
        <v>4.5702E-2</v>
      </c>
      <c r="AG26">
        <f>'Supplemental D'!I334</f>
        <v>20.09648</v>
      </c>
      <c r="AH26">
        <f>'Supplemental D'!E334</f>
        <v>1</v>
      </c>
      <c r="AI26" s="19">
        <f>'Supplemental D'!M334</f>
        <v>3744.0050000000001</v>
      </c>
    </row>
    <row r="27" spans="1:35" x14ac:dyDescent="0.3">
      <c r="A27">
        <f>'Supplemental D'!C27</f>
        <v>1999</v>
      </c>
      <c r="B27">
        <f>'Supplemental D'!T27</f>
        <v>4.8141000000000003E-2</v>
      </c>
      <c r="C27">
        <f>'Supplemental D'!I27</f>
        <v>23.00469</v>
      </c>
      <c r="D27">
        <f>'Supplemental D'!E27</f>
        <v>0.55054700000000001</v>
      </c>
      <c r="E27" s="19">
        <f>'Supplemental D'!M27</f>
        <v>3364.5610000000001</v>
      </c>
      <c r="F27">
        <f>'Supplemental D'!C247</f>
        <v>1999</v>
      </c>
      <c r="G27">
        <f>'Supplemental D'!T247</f>
        <v>4.5280000000000001E-2</v>
      </c>
      <c r="H27">
        <f>'Supplemental D'!I247</f>
        <v>16.285070000000001</v>
      </c>
      <c r="I27">
        <f>'Supplemental D'!E247</f>
        <v>0.167236</v>
      </c>
      <c r="J27" s="19">
        <f>'Supplemental D'!M247</f>
        <v>4486.4639999999999</v>
      </c>
      <c r="K27">
        <f>'Supplemental D'!C71</f>
        <v>1999</v>
      </c>
      <c r="L27">
        <f>'Supplemental D'!T71</f>
        <v>4.4233000000000001E-2</v>
      </c>
      <c r="M27">
        <f>'Supplemental D'!I71</f>
        <v>18.510020000000001</v>
      </c>
      <c r="N27">
        <f>'Supplemental D'!E71</f>
        <v>3.2106000000000003E-2</v>
      </c>
      <c r="O27" s="19">
        <f>'Supplemental D'!M71</f>
        <v>3831.203</v>
      </c>
      <c r="P27">
        <f>'Supplemental D'!C159</f>
        <v>1999</v>
      </c>
      <c r="Q27">
        <f>'Supplemental D'!T159</f>
        <v>4.2396999999999997E-2</v>
      </c>
      <c r="R27">
        <f>'Supplemental D'!I159</f>
        <v>18.27843</v>
      </c>
      <c r="S27">
        <f>'Supplemental D'!E159</f>
        <v>9.6162999999999998E-2</v>
      </c>
      <c r="T27" s="19">
        <f>'Supplemental D'!M159</f>
        <v>4306.442</v>
      </c>
      <c r="U27">
        <f>'Supplemental D'!C203</f>
        <v>1999</v>
      </c>
      <c r="V27">
        <f>'Supplemental D'!T203</f>
        <v>4.5171999999999997E-2</v>
      </c>
      <c r="W27">
        <f>'Supplemental D'!I203</f>
        <v>16.074090000000002</v>
      </c>
      <c r="X27">
        <f>'Supplemental D'!E203</f>
        <v>0.153947</v>
      </c>
      <c r="Y27" s="19">
        <f>'Supplemental D'!M203</f>
        <v>4518.4250000000002</v>
      </c>
      <c r="Z27">
        <f t="shared" si="0"/>
        <v>1999</v>
      </c>
      <c r="AA27">
        <f t="shared" si="1"/>
        <v>4.411961509269495E-2</v>
      </c>
      <c r="AB27">
        <f t="shared" si="2"/>
        <v>17.028796419691282</v>
      </c>
      <c r="AC27">
        <f t="shared" si="3"/>
        <v>0.28221600000000002</v>
      </c>
      <c r="AD27">
        <f t="shared" si="4"/>
        <v>4368.0122992282504</v>
      </c>
      <c r="AE27">
        <f>'Supplemental D'!C335</f>
        <v>1999</v>
      </c>
      <c r="AF27">
        <f>'Supplemental D'!T335</f>
        <v>4.6528E-2</v>
      </c>
      <c r="AG27">
        <f>'Supplemental D'!I335</f>
        <v>19.695060000000002</v>
      </c>
      <c r="AH27">
        <f>'Supplemental D'!E335</f>
        <v>1</v>
      </c>
      <c r="AI27" s="19">
        <f>'Supplemental D'!M335</f>
        <v>3835.375</v>
      </c>
    </row>
    <row r="28" spans="1:35" x14ac:dyDescent="0.3">
      <c r="A28">
        <f>'Supplemental D'!C28</f>
        <v>2000</v>
      </c>
      <c r="B28">
        <f>'Supplemental D'!T28</f>
        <v>4.9162999999999998E-2</v>
      </c>
      <c r="C28">
        <f>'Supplemental D'!I28</f>
        <v>22.914349999999999</v>
      </c>
      <c r="D28">
        <f>'Supplemental D'!E28</f>
        <v>0.55066400000000004</v>
      </c>
      <c r="E28" s="19">
        <f>'Supplemental D'!M28</f>
        <v>3369.2089999999998</v>
      </c>
      <c r="F28">
        <f>'Supplemental D'!C248</f>
        <v>2000</v>
      </c>
      <c r="G28">
        <f>'Supplemental D'!T248</f>
        <v>4.6165999999999999E-2</v>
      </c>
      <c r="H28">
        <f>'Supplemental D'!I248</f>
        <v>16.653040000000001</v>
      </c>
      <c r="I28">
        <f>'Supplemental D'!E248</f>
        <v>0.157633</v>
      </c>
      <c r="J28" s="19">
        <f>'Supplemental D'!M248</f>
        <v>4340.0050000000001</v>
      </c>
      <c r="K28">
        <f>'Supplemental D'!C72</f>
        <v>2000</v>
      </c>
      <c r="L28">
        <f>'Supplemental D'!T72</f>
        <v>4.4803000000000003E-2</v>
      </c>
      <c r="M28">
        <f>'Supplemental D'!I72</f>
        <v>17.894269999999999</v>
      </c>
      <c r="N28">
        <f>'Supplemental D'!E72</f>
        <v>3.7226000000000002E-2</v>
      </c>
      <c r="O28" s="19">
        <f>'Supplemental D'!M72</f>
        <v>3869.8240000000001</v>
      </c>
      <c r="P28">
        <f>'Supplemental D'!C160</f>
        <v>2000</v>
      </c>
      <c r="Q28">
        <f>'Supplemental D'!T160</f>
        <v>4.2757999999999997E-2</v>
      </c>
      <c r="R28">
        <f>'Supplemental D'!I160</f>
        <v>18.608650000000001</v>
      </c>
      <c r="S28">
        <f>'Supplemental D'!E160</f>
        <v>0.102045</v>
      </c>
      <c r="T28" s="19">
        <f>'Supplemental D'!M160</f>
        <v>4275.6360000000004</v>
      </c>
      <c r="U28">
        <f>'Supplemental D'!C204</f>
        <v>2000</v>
      </c>
      <c r="V28">
        <f>'Supplemental D'!T204</f>
        <v>4.4854999999999999E-2</v>
      </c>
      <c r="W28">
        <f>'Supplemental D'!I204</f>
        <v>16.006460000000001</v>
      </c>
      <c r="X28">
        <f>'Supplemental D'!E204</f>
        <v>0.15243200000000001</v>
      </c>
      <c r="Y28" s="19">
        <f>'Supplemental D'!M204</f>
        <v>4601.991</v>
      </c>
      <c r="Z28">
        <f t="shared" si="0"/>
        <v>2000</v>
      </c>
      <c r="AA28">
        <f t="shared" si="1"/>
        <v>4.4114780951858563E-2</v>
      </c>
      <c r="AB28">
        <f t="shared" si="2"/>
        <v>17.071407754093656</v>
      </c>
      <c r="AC28">
        <f t="shared" si="3"/>
        <v>0.29170299999999999</v>
      </c>
      <c r="AD28">
        <f t="shared" si="4"/>
        <v>4394.3875652838669</v>
      </c>
      <c r="AE28">
        <f>'Supplemental D'!C336</f>
        <v>2000</v>
      </c>
      <c r="AF28">
        <f>'Supplemental D'!T336</f>
        <v>4.7218000000000003E-2</v>
      </c>
      <c r="AG28">
        <f>'Supplemental D'!I336</f>
        <v>19.76896</v>
      </c>
      <c r="AH28">
        <f>'Supplemental D'!E336</f>
        <v>1</v>
      </c>
      <c r="AI28" s="19">
        <f>'Supplemental D'!M336</f>
        <v>3821.2860000000001</v>
      </c>
    </row>
    <row r="29" spans="1:35" x14ac:dyDescent="0.3">
      <c r="A29">
        <f>'Supplemental D'!C29</f>
        <v>2001</v>
      </c>
      <c r="B29">
        <f>'Supplemental D'!T29</f>
        <v>4.9238999999999998E-2</v>
      </c>
      <c r="C29">
        <f>'Supplemental D'!I29</f>
        <v>23.045539999999999</v>
      </c>
      <c r="D29">
        <f>'Supplemental D'!E29</f>
        <v>0.53856999999999999</v>
      </c>
      <c r="E29" s="19">
        <f>'Supplemental D'!M29</f>
        <v>3379.627</v>
      </c>
      <c r="F29">
        <f>'Supplemental D'!C249</f>
        <v>2001</v>
      </c>
      <c r="G29">
        <f>'Supplemental D'!T249</f>
        <v>4.7039999999999998E-2</v>
      </c>
      <c r="H29">
        <f>'Supplemental D'!I249</f>
        <v>15.9533</v>
      </c>
      <c r="I29">
        <f>'Supplemental D'!E249</f>
        <v>0.16139999999999999</v>
      </c>
      <c r="J29" s="19">
        <f>'Supplemental D'!M249</f>
        <v>4551.4719999999998</v>
      </c>
      <c r="K29">
        <f>'Supplemental D'!C73</f>
        <v>2001</v>
      </c>
      <c r="L29">
        <f>'Supplemental D'!T73</f>
        <v>4.7653000000000001E-2</v>
      </c>
      <c r="M29">
        <f>'Supplemental D'!I73</f>
        <v>18.83276</v>
      </c>
      <c r="N29">
        <f>'Supplemental D'!E73</f>
        <v>4.7619000000000002E-2</v>
      </c>
      <c r="O29" s="19">
        <f>'Supplemental D'!M73</f>
        <v>3765.1950000000002</v>
      </c>
      <c r="P29">
        <f>'Supplemental D'!C161</f>
        <v>2001</v>
      </c>
      <c r="Q29">
        <f>'Supplemental D'!T161</f>
        <v>4.4687999999999999E-2</v>
      </c>
      <c r="R29">
        <f>'Supplemental D'!I161</f>
        <v>18.04383</v>
      </c>
      <c r="S29">
        <f>'Supplemental D'!E161</f>
        <v>7.8973000000000002E-2</v>
      </c>
      <c r="T29" s="19">
        <f>'Supplemental D'!M161</f>
        <v>4518.4120000000003</v>
      </c>
      <c r="U29">
        <f>'Supplemental D'!C205</f>
        <v>2001</v>
      </c>
      <c r="V29">
        <f>'Supplemental D'!T205</f>
        <v>4.6891000000000002E-2</v>
      </c>
      <c r="W29">
        <f>'Supplemental D'!I205</f>
        <v>16.41337</v>
      </c>
      <c r="X29">
        <f>'Supplemental D'!E205</f>
        <v>0.17343800000000001</v>
      </c>
      <c r="Y29" s="19">
        <f>'Supplemental D'!M205</f>
        <v>4545.6419999999998</v>
      </c>
      <c r="Z29">
        <f t="shared" si="0"/>
        <v>2001</v>
      </c>
      <c r="AA29">
        <f t="shared" si="1"/>
        <v>4.6432073089357734E-2</v>
      </c>
      <c r="AB29">
        <f t="shared" si="2"/>
        <v>17.171924611072992</v>
      </c>
      <c r="AC29">
        <f t="shared" si="3"/>
        <v>0.30003000000000002</v>
      </c>
      <c r="AD29">
        <f t="shared" si="4"/>
        <v>4414.6066352598073</v>
      </c>
      <c r="AE29">
        <f>'Supplemental D'!C337</f>
        <v>2001</v>
      </c>
      <c r="AF29">
        <f>'Supplemental D'!T337</f>
        <v>4.8042000000000001E-2</v>
      </c>
      <c r="AG29">
        <f>'Supplemental D'!I337</f>
        <v>19.623629999999999</v>
      </c>
      <c r="AH29">
        <f>'Supplemental D'!E337</f>
        <v>1</v>
      </c>
      <c r="AI29" s="19">
        <f>'Supplemental D'!M337</f>
        <v>3879.288</v>
      </c>
    </row>
    <row r="30" spans="1:35" x14ac:dyDescent="0.3">
      <c r="A30">
        <f>'Supplemental D'!C30</f>
        <v>2002</v>
      </c>
      <c r="B30">
        <f>'Supplemental D'!T30</f>
        <v>5.0396000000000003E-2</v>
      </c>
      <c r="C30">
        <f>'Supplemental D'!I30</f>
        <v>23.084599999999998</v>
      </c>
      <c r="D30">
        <f>'Supplemental D'!E30</f>
        <v>0.51510699999999998</v>
      </c>
      <c r="E30" s="19">
        <f>'Supplemental D'!M30</f>
        <v>3391.2170000000001</v>
      </c>
      <c r="F30">
        <f>'Supplemental D'!C250</f>
        <v>2002</v>
      </c>
      <c r="G30">
        <f>'Supplemental D'!T250</f>
        <v>4.7994000000000002E-2</v>
      </c>
      <c r="H30">
        <f>'Supplemental D'!I250</f>
        <v>15.752660000000001</v>
      </c>
      <c r="I30">
        <f>'Supplemental D'!E250</f>
        <v>0.147705</v>
      </c>
      <c r="J30" s="19">
        <f>'Supplemental D'!M250</f>
        <v>4689.8389999999999</v>
      </c>
      <c r="K30">
        <f>'Supplemental D'!C74</f>
        <v>2002</v>
      </c>
      <c r="L30">
        <f>'Supplemental D'!T74</f>
        <v>4.7857999999999998E-2</v>
      </c>
      <c r="M30">
        <f>'Supplemental D'!I74</f>
        <v>19.304790000000001</v>
      </c>
      <c r="N30">
        <f>'Supplemental D'!E74</f>
        <v>3.7386999999999997E-2</v>
      </c>
      <c r="O30" s="19">
        <f>'Supplemental D'!M74</f>
        <v>3747.3609999999999</v>
      </c>
      <c r="P30">
        <f>'Supplemental D'!C162</f>
        <v>2002</v>
      </c>
      <c r="Q30">
        <f>'Supplemental D'!T162</f>
        <v>4.5490999999999997E-2</v>
      </c>
      <c r="R30">
        <f>'Supplemental D'!I162</f>
        <v>18.69997</v>
      </c>
      <c r="S30">
        <f>'Supplemental D'!E162</f>
        <v>7.7146999999999993E-2</v>
      </c>
      <c r="T30" s="19">
        <f>'Supplemental D'!M162</f>
        <v>4393.857</v>
      </c>
      <c r="U30">
        <f>'Supplemental D'!C206</f>
        <v>2002</v>
      </c>
      <c r="V30">
        <f>'Supplemental D'!T206</f>
        <v>4.9299999999999997E-2</v>
      </c>
      <c r="W30">
        <f>'Supplemental D'!I206</f>
        <v>16.309329999999999</v>
      </c>
      <c r="X30">
        <f>'Supplemental D'!E206</f>
        <v>0.22265399999999999</v>
      </c>
      <c r="Y30" s="19">
        <f>'Supplemental D'!M206</f>
        <v>4636.3620000000001</v>
      </c>
      <c r="Z30">
        <f t="shared" si="0"/>
        <v>2002</v>
      </c>
      <c r="AA30">
        <f t="shared" si="1"/>
        <v>4.8268631810740592E-2</v>
      </c>
      <c r="AB30">
        <f t="shared" si="2"/>
        <v>17.103878933205941</v>
      </c>
      <c r="AC30">
        <f t="shared" si="3"/>
        <v>0.33718799999999999</v>
      </c>
      <c r="AD30">
        <f t="shared" si="4"/>
        <v>4482.3066551419379</v>
      </c>
      <c r="AE30">
        <f>'Supplemental D'!C338</f>
        <v>2002</v>
      </c>
      <c r="AF30">
        <f>'Supplemental D'!T338</f>
        <v>4.9324E-2</v>
      </c>
      <c r="AG30">
        <f>'Supplemental D'!I338</f>
        <v>19.45354</v>
      </c>
      <c r="AH30">
        <f>'Supplemental D'!E338</f>
        <v>1</v>
      </c>
      <c r="AI30" s="19">
        <f>'Supplemental D'!M338</f>
        <v>3950.9319999999998</v>
      </c>
    </row>
    <row r="31" spans="1:35" x14ac:dyDescent="0.3">
      <c r="A31">
        <f>'Supplemental D'!C31</f>
        <v>2003</v>
      </c>
      <c r="B31">
        <f>'Supplemental D'!T31</f>
        <v>5.0999000000000003E-2</v>
      </c>
      <c r="C31">
        <f>'Supplemental D'!I31</f>
        <v>23.276730000000001</v>
      </c>
      <c r="D31">
        <f>'Supplemental D'!E31</f>
        <v>0.50218600000000002</v>
      </c>
      <c r="E31" s="19">
        <f>'Supplemental D'!M31</f>
        <v>3416.8980000000001</v>
      </c>
      <c r="F31">
        <f>'Supplemental D'!C251</f>
        <v>2003</v>
      </c>
      <c r="G31">
        <f>'Supplemental D'!T251</f>
        <v>4.7530999999999997E-2</v>
      </c>
      <c r="H31">
        <f>'Supplemental D'!I251</f>
        <v>16.077179999999998</v>
      </c>
      <c r="I31">
        <f>'Supplemental D'!E251</f>
        <v>0.15683800000000001</v>
      </c>
      <c r="J31" s="19">
        <f>'Supplemental D'!M251</f>
        <v>4641.51</v>
      </c>
      <c r="K31">
        <f>'Supplemental D'!C75</f>
        <v>2003</v>
      </c>
      <c r="L31">
        <f>'Supplemental D'!T75</f>
        <v>4.8625000000000002E-2</v>
      </c>
      <c r="M31">
        <f>'Supplemental D'!I75</f>
        <v>19.91469</v>
      </c>
      <c r="N31">
        <f>'Supplemental D'!E75</f>
        <v>3.6447E-2</v>
      </c>
      <c r="O31" s="19">
        <f>'Supplemental D'!M75</f>
        <v>3716.4690000000001</v>
      </c>
      <c r="P31">
        <f>'Supplemental D'!C163</f>
        <v>2003</v>
      </c>
      <c r="Q31">
        <f>'Supplemental D'!T163</f>
        <v>4.5936999999999999E-2</v>
      </c>
      <c r="R31">
        <f>'Supplemental D'!I163</f>
        <v>18.982309999999998</v>
      </c>
      <c r="S31">
        <f>'Supplemental D'!E163</f>
        <v>7.8105999999999995E-2</v>
      </c>
      <c r="T31" s="19">
        <f>'Supplemental D'!M163</f>
        <v>4393.3609999999999</v>
      </c>
      <c r="U31">
        <f>'Supplemental D'!C207</f>
        <v>2003</v>
      </c>
      <c r="V31">
        <f>'Supplemental D'!T207</f>
        <v>4.9230999999999997E-2</v>
      </c>
      <c r="W31">
        <f>'Supplemental D'!I207</f>
        <v>16.424099999999999</v>
      </c>
      <c r="X31">
        <f>'Supplemental D'!E207</f>
        <v>0.22642399999999999</v>
      </c>
      <c r="Y31" s="19">
        <f>'Supplemental D'!M207</f>
        <v>4753.7089999999998</v>
      </c>
      <c r="Z31">
        <f t="shared" si="0"/>
        <v>2003</v>
      </c>
      <c r="AA31">
        <f t="shared" si="1"/>
        <v>4.8411683606225636E-2</v>
      </c>
      <c r="AB31">
        <f t="shared" si="2"/>
        <v>17.281360105013665</v>
      </c>
      <c r="AC31">
        <f t="shared" si="3"/>
        <v>0.34097699999999997</v>
      </c>
      <c r="AD31">
        <f t="shared" si="4"/>
        <v>4560.2952883185671</v>
      </c>
      <c r="AE31">
        <f>'Supplemental D'!C339</f>
        <v>2003</v>
      </c>
      <c r="AF31">
        <f>'Supplemental D'!T339</f>
        <v>4.9572999999999999E-2</v>
      </c>
      <c r="AG31">
        <f>'Supplemental D'!I339</f>
        <v>19.584510000000002</v>
      </c>
      <c r="AH31">
        <f>'Supplemental D'!E339</f>
        <v>1</v>
      </c>
      <c r="AI31" s="19">
        <f>'Supplemental D'!M339</f>
        <v>3998.835</v>
      </c>
    </row>
    <row r="32" spans="1:35" x14ac:dyDescent="0.3">
      <c r="A32">
        <f>'Supplemental D'!C32</f>
        <v>2004</v>
      </c>
      <c r="B32">
        <f>'Supplemental D'!T32</f>
        <v>5.21E-2</v>
      </c>
      <c r="C32">
        <f>'Supplemental D'!I32</f>
        <v>23.140429999999999</v>
      </c>
      <c r="D32">
        <f>'Supplemental D'!E32</f>
        <v>0.479792</v>
      </c>
      <c r="E32" s="19">
        <f>'Supplemental D'!M32</f>
        <v>3461.634</v>
      </c>
      <c r="F32">
        <f>'Supplemental D'!C252</f>
        <v>2004</v>
      </c>
      <c r="G32">
        <f>'Supplemental D'!T252</f>
        <v>5.0123000000000001E-2</v>
      </c>
      <c r="H32">
        <f>'Supplemental D'!I252</f>
        <v>15.736840000000001</v>
      </c>
      <c r="I32">
        <f>'Supplemental D'!E252</f>
        <v>0.15949099999999999</v>
      </c>
      <c r="J32" s="19">
        <f>'Supplemental D'!M252</f>
        <v>4938.7969999999996</v>
      </c>
      <c r="K32">
        <f>'Supplemental D'!C76</f>
        <v>2004</v>
      </c>
      <c r="L32">
        <f>'Supplemental D'!T76</f>
        <v>5.1139999999999998E-2</v>
      </c>
      <c r="M32">
        <f>'Supplemental D'!I76</f>
        <v>19.965969999999999</v>
      </c>
      <c r="N32">
        <f>'Supplemental D'!E76</f>
        <v>4.0654999999999997E-2</v>
      </c>
      <c r="O32" s="19">
        <f>'Supplemental D'!M76</f>
        <v>3853.779</v>
      </c>
      <c r="P32">
        <f>'Supplemental D'!C164</f>
        <v>2004</v>
      </c>
      <c r="Q32">
        <f>'Supplemental D'!T164</f>
        <v>4.768E-2</v>
      </c>
      <c r="R32">
        <f>'Supplemental D'!I164</f>
        <v>19.16282</v>
      </c>
      <c r="S32">
        <f>'Supplemental D'!E164</f>
        <v>6.0672999999999998E-2</v>
      </c>
      <c r="T32" s="19">
        <f>'Supplemental D'!M164</f>
        <v>4486.7460000000001</v>
      </c>
      <c r="U32">
        <f>'Supplemental D'!C208</f>
        <v>2004</v>
      </c>
      <c r="V32">
        <f>'Supplemental D'!T208</f>
        <v>5.0548999999999997E-2</v>
      </c>
      <c r="W32">
        <f>'Supplemental D'!I208</f>
        <v>16.473289999999999</v>
      </c>
      <c r="X32">
        <f>'Supplemental D'!E208</f>
        <v>0.25938800000000001</v>
      </c>
      <c r="Y32" s="19">
        <f>'Supplemental D'!M208</f>
        <v>4755.8490000000002</v>
      </c>
      <c r="Z32">
        <f t="shared" si="0"/>
        <v>2004</v>
      </c>
      <c r="AA32">
        <f t="shared" si="1"/>
        <v>5.0133039155457478E-2</v>
      </c>
      <c r="AB32">
        <f t="shared" si="2"/>
        <v>17.219285481664475</v>
      </c>
      <c r="AC32">
        <f t="shared" si="3"/>
        <v>0.36071599999999998</v>
      </c>
      <c r="AD32">
        <f t="shared" si="4"/>
        <v>4608.916393270606</v>
      </c>
      <c r="AE32">
        <f>'Supplemental D'!C340</f>
        <v>2004</v>
      </c>
      <c r="AF32">
        <f>'Supplemental D'!T340</f>
        <v>5.1075000000000002E-2</v>
      </c>
      <c r="AG32">
        <f>'Supplemental D'!I340</f>
        <v>19.2986</v>
      </c>
      <c r="AH32">
        <f>'Supplemental D'!E340</f>
        <v>1</v>
      </c>
      <c r="AI32" s="19">
        <f>'Supplemental D'!M340</f>
        <v>4111.0720000000001</v>
      </c>
    </row>
    <row r="33" spans="1:35" x14ac:dyDescent="0.3">
      <c r="A33">
        <f>'Supplemental D'!C33</f>
        <v>2005</v>
      </c>
      <c r="B33">
        <f>'Supplemental D'!T33</f>
        <v>5.1832999999999997E-2</v>
      </c>
      <c r="C33">
        <f>'Supplemental D'!I33</f>
        <v>23.490790000000001</v>
      </c>
      <c r="D33">
        <f>'Supplemental D'!E33</f>
        <v>0.50505900000000004</v>
      </c>
      <c r="E33" s="19">
        <f>'Supplemental D'!M33</f>
        <v>3462.7049999999999</v>
      </c>
      <c r="F33">
        <f>'Supplemental D'!C253</f>
        <v>2005</v>
      </c>
      <c r="G33">
        <f>'Supplemental D'!T253</f>
        <v>5.2013999999999998E-2</v>
      </c>
      <c r="H33">
        <f>'Supplemental D'!I253</f>
        <v>15.848739999999999</v>
      </c>
      <c r="I33">
        <f>'Supplemental D'!E253</f>
        <v>0.14474899999999999</v>
      </c>
      <c r="J33" s="19">
        <f>'Supplemental D'!M253</f>
        <v>4987.8220000000001</v>
      </c>
      <c r="K33">
        <f>'Supplemental D'!C77</f>
        <v>2005</v>
      </c>
      <c r="L33">
        <f>'Supplemental D'!T77</f>
        <v>4.9829999999999999E-2</v>
      </c>
      <c r="M33">
        <f>'Supplemental D'!I77</f>
        <v>20.21725</v>
      </c>
      <c r="N33">
        <f>'Supplemental D'!E77</f>
        <v>5.1145999999999997E-2</v>
      </c>
      <c r="O33" s="19">
        <f>'Supplemental D'!M77</f>
        <v>3847.7719999999999</v>
      </c>
      <c r="P33">
        <f>'Supplemental D'!C165</f>
        <v>2005</v>
      </c>
      <c r="Q33">
        <f>'Supplemental D'!T165</f>
        <v>4.7170999999999998E-2</v>
      </c>
      <c r="R33">
        <f>'Supplemental D'!I165</f>
        <v>19.302150000000001</v>
      </c>
      <c r="S33">
        <f>'Supplemental D'!E165</f>
        <v>9.3181E-2</v>
      </c>
      <c r="T33" s="19">
        <f>'Supplemental D'!M165</f>
        <v>4429.9679999999998</v>
      </c>
      <c r="U33">
        <f>'Supplemental D'!C209</f>
        <v>2005</v>
      </c>
      <c r="V33">
        <f>'Supplemental D'!T209</f>
        <v>5.1185000000000001E-2</v>
      </c>
      <c r="W33">
        <f>'Supplemental D'!I209</f>
        <v>16.73488</v>
      </c>
      <c r="X33">
        <f>'Supplemental D'!E209</f>
        <v>0.20586499999999999</v>
      </c>
      <c r="Y33" s="19">
        <f>'Supplemental D'!M209</f>
        <v>4755.5540000000001</v>
      </c>
      <c r="Z33">
        <f t="shared" si="0"/>
        <v>2005</v>
      </c>
      <c r="AA33">
        <f t="shared" si="1"/>
        <v>4.9919033433088143E-2</v>
      </c>
      <c r="AB33">
        <f t="shared" si="2"/>
        <v>17.813439065461928</v>
      </c>
      <c r="AC33">
        <f t="shared" si="3"/>
        <v>0.35019199999999995</v>
      </c>
      <c r="AD33">
        <f t="shared" si="4"/>
        <v>4536.3375494871389</v>
      </c>
      <c r="AE33">
        <f>'Supplemental D'!C341</f>
        <v>2005</v>
      </c>
      <c r="AF33">
        <f>'Supplemental D'!T341</f>
        <v>5.1188999999999998E-2</v>
      </c>
      <c r="AG33">
        <f>'Supplemental D'!I341</f>
        <v>19.883749999999999</v>
      </c>
      <c r="AH33">
        <f>'Supplemental D'!E341</f>
        <v>1</v>
      </c>
      <c r="AI33" s="19">
        <f>'Supplemental D'!M341</f>
        <v>4059.4409999999998</v>
      </c>
    </row>
    <row r="34" spans="1:35" x14ac:dyDescent="0.3">
      <c r="A34">
        <f>'Supplemental D'!C34</f>
        <v>2006</v>
      </c>
      <c r="B34">
        <f>'Supplemental D'!T34</f>
        <v>5.4022000000000001E-2</v>
      </c>
      <c r="C34">
        <f>'Supplemental D'!I34</f>
        <v>23.299399999999999</v>
      </c>
      <c r="D34">
        <f>'Supplemental D'!E34</f>
        <v>0.52918100000000001</v>
      </c>
      <c r="E34" s="19">
        <f>'Supplemental D'!M34</f>
        <v>3534.0909999999999</v>
      </c>
      <c r="F34">
        <f>'Supplemental D'!C254</f>
        <v>2006</v>
      </c>
      <c r="G34">
        <f>'Supplemental D'!T254</f>
        <v>5.1382999999999998E-2</v>
      </c>
      <c r="H34">
        <f>'Supplemental D'!I254</f>
        <v>16.138729999999999</v>
      </c>
      <c r="I34">
        <f>'Supplemental D'!E254</f>
        <v>0.14486199999999999</v>
      </c>
      <c r="J34" s="19">
        <f>'Supplemental D'!M254</f>
        <v>4967.7389999999996</v>
      </c>
      <c r="K34">
        <f>'Supplemental D'!C78</f>
        <v>2006</v>
      </c>
      <c r="L34">
        <f>'Supplemental D'!T78</f>
        <v>4.9307999999999998E-2</v>
      </c>
      <c r="M34">
        <f>'Supplemental D'!I78</f>
        <v>20.454219999999999</v>
      </c>
      <c r="N34">
        <f>'Supplemental D'!E78</f>
        <v>4.9752999999999999E-2</v>
      </c>
      <c r="O34" s="19">
        <f>'Supplemental D'!M78</f>
        <v>3875.797</v>
      </c>
      <c r="P34">
        <f>'Supplemental D'!C166</f>
        <v>2006</v>
      </c>
      <c r="Q34">
        <f>'Supplemental D'!T166</f>
        <v>4.7184999999999998E-2</v>
      </c>
      <c r="R34">
        <f>'Supplemental D'!I166</f>
        <v>19.52993</v>
      </c>
      <c r="S34">
        <f>'Supplemental D'!E166</f>
        <v>7.7199000000000004E-2</v>
      </c>
      <c r="T34" s="19">
        <f>'Supplemental D'!M166</f>
        <v>4475.4570000000003</v>
      </c>
      <c r="U34">
        <f>'Supplemental D'!C210</f>
        <v>2006</v>
      </c>
      <c r="V34">
        <f>'Supplemental D'!T210</f>
        <v>5.0660999999999998E-2</v>
      </c>
      <c r="W34">
        <f>'Supplemental D'!I210</f>
        <v>17.162379999999999</v>
      </c>
      <c r="X34">
        <f>'Supplemental D'!E210</f>
        <v>0.19900499999999999</v>
      </c>
      <c r="Y34" s="19">
        <f>'Supplemental D'!M210</f>
        <v>4715.4040000000005</v>
      </c>
      <c r="Z34">
        <f t="shared" si="0"/>
        <v>2006</v>
      </c>
      <c r="AA34">
        <f t="shared" si="1"/>
        <v>4.9631233702604936E-2</v>
      </c>
      <c r="AB34">
        <f t="shared" si="2"/>
        <v>18.128176484396025</v>
      </c>
      <c r="AC34">
        <f t="shared" si="3"/>
        <v>0.325957</v>
      </c>
      <c r="AD34">
        <f t="shared" si="4"/>
        <v>4530.4205956736632</v>
      </c>
      <c r="AE34">
        <f>'Supplemental D'!C342</f>
        <v>2006</v>
      </c>
      <c r="AF34">
        <f>'Supplemental D'!T342</f>
        <v>5.2208999999999998E-2</v>
      </c>
      <c r="AG34">
        <f>'Supplemental D'!I342</f>
        <v>20.133299999999998</v>
      </c>
      <c r="AH34">
        <f>'Supplemental D'!E342</f>
        <v>1</v>
      </c>
      <c r="AI34" s="19">
        <f>'Supplemental D'!M342</f>
        <v>4066.5329999999999</v>
      </c>
    </row>
    <row r="35" spans="1:35" x14ac:dyDescent="0.3">
      <c r="A35">
        <f>'Supplemental D'!C35</f>
        <v>2007</v>
      </c>
      <c r="B35">
        <f>'Supplemental D'!T35</f>
        <v>5.3073000000000002E-2</v>
      </c>
      <c r="C35">
        <f>'Supplemental D'!I35</f>
        <v>24.107890000000001</v>
      </c>
      <c r="D35">
        <f>'Supplemental D'!E35</f>
        <v>0.529061</v>
      </c>
      <c r="E35" s="19">
        <f>'Supplemental D'!M35</f>
        <v>3507.31</v>
      </c>
      <c r="F35">
        <f>'Supplemental D'!C255</f>
        <v>2007</v>
      </c>
      <c r="G35">
        <f>'Supplemental D'!T255</f>
        <v>5.1943000000000003E-2</v>
      </c>
      <c r="H35">
        <f>'Supplemental D'!I255</f>
        <v>16.16854</v>
      </c>
      <c r="I35">
        <f>'Supplemental D'!E255</f>
        <v>0.13833400000000001</v>
      </c>
      <c r="J35" s="19">
        <f>'Supplemental D'!M255</f>
        <v>5144.4970000000003</v>
      </c>
      <c r="K35">
        <f>'Supplemental D'!C79</f>
        <v>2007</v>
      </c>
      <c r="L35">
        <f>'Supplemental D'!T79</f>
        <v>5.2417999999999999E-2</v>
      </c>
      <c r="M35">
        <f>'Supplemental D'!I79</f>
        <v>20.639469999999999</v>
      </c>
      <c r="N35">
        <f>'Supplemental D'!E79</f>
        <v>6.0172999999999997E-2</v>
      </c>
      <c r="O35" s="19">
        <f>'Supplemental D'!M79</f>
        <v>3934.913</v>
      </c>
      <c r="P35">
        <f>'Supplemental D'!C167</f>
        <v>2007</v>
      </c>
      <c r="Q35">
        <f>'Supplemental D'!T167</f>
        <v>5.0285999999999997E-2</v>
      </c>
      <c r="R35">
        <f>'Supplemental D'!I167</f>
        <v>19.498069999999998</v>
      </c>
      <c r="S35">
        <f>'Supplemental D'!E167</f>
        <v>5.5461999999999997E-2</v>
      </c>
      <c r="T35" s="19">
        <f>'Supplemental D'!M167</f>
        <v>4479.3370000000004</v>
      </c>
      <c r="U35">
        <f>'Supplemental D'!C211</f>
        <v>2007</v>
      </c>
      <c r="V35">
        <f>'Supplemental D'!T211</f>
        <v>5.2269000000000003E-2</v>
      </c>
      <c r="W35">
        <f>'Supplemental D'!I211</f>
        <v>17.678239999999999</v>
      </c>
      <c r="X35">
        <f>'Supplemental D'!E211</f>
        <v>0.21697</v>
      </c>
      <c r="Y35" s="19">
        <f>'Supplemental D'!M211</f>
        <v>4797.28</v>
      </c>
      <c r="Z35">
        <f t="shared" si="0"/>
        <v>2007</v>
      </c>
      <c r="AA35">
        <f t="shared" si="1"/>
        <v>5.1965290287277699E-2</v>
      </c>
      <c r="AB35">
        <f t="shared" si="2"/>
        <v>18.44403589202927</v>
      </c>
      <c r="AC35">
        <f t="shared" si="3"/>
        <v>0.33260499999999998</v>
      </c>
      <c r="AD35">
        <f t="shared" si="4"/>
        <v>4588.2483734249327</v>
      </c>
      <c r="AE35">
        <f>'Supplemental D'!C343</f>
        <v>2007</v>
      </c>
      <c r="AF35">
        <f>'Supplemental D'!T343</f>
        <v>5.2547999999999997E-2</v>
      </c>
      <c r="AG35">
        <f>'Supplemental D'!I343</f>
        <v>20.603899999999999</v>
      </c>
      <c r="AH35">
        <f>'Supplemental D'!E343</f>
        <v>1</v>
      </c>
      <c r="AI35" s="19">
        <f>'Supplemental D'!M343</f>
        <v>4093.3150000000001</v>
      </c>
    </row>
    <row r="36" spans="1:35" x14ac:dyDescent="0.3">
      <c r="A36">
        <f>'Supplemental D'!C36</f>
        <v>2008</v>
      </c>
      <c r="B36">
        <f>'Supplemental D'!T36</f>
        <v>5.3633E-2</v>
      </c>
      <c r="C36">
        <f>'Supplemental D'!I36</f>
        <v>24.267320000000002</v>
      </c>
      <c r="D36">
        <f>'Supplemental D'!E36</f>
        <v>0.526586</v>
      </c>
      <c r="E36" s="19">
        <f>'Supplemental D'!M36</f>
        <v>3526.893</v>
      </c>
      <c r="F36">
        <f>'Supplemental D'!C256</f>
        <v>2008</v>
      </c>
      <c r="G36">
        <f>'Supplemental D'!T256</f>
        <v>5.3099E-2</v>
      </c>
      <c r="H36">
        <f>'Supplemental D'!I256</f>
        <v>16.475490000000001</v>
      </c>
      <c r="I36">
        <f>'Supplemental D'!E256</f>
        <v>0.12907099999999999</v>
      </c>
      <c r="J36" s="19">
        <f>'Supplemental D'!M256</f>
        <v>5161.2039999999997</v>
      </c>
      <c r="K36">
        <f>'Supplemental D'!C80</f>
        <v>2008</v>
      </c>
      <c r="L36">
        <f>'Supplemental D'!T80</f>
        <v>5.1840999999999998E-2</v>
      </c>
      <c r="M36">
        <f>'Supplemental D'!I80</f>
        <v>21.19014</v>
      </c>
      <c r="N36">
        <f>'Supplemental D'!E80</f>
        <v>6.6471000000000002E-2</v>
      </c>
      <c r="O36" s="19">
        <f>'Supplemental D'!M80</f>
        <v>3902.4760000000001</v>
      </c>
      <c r="P36">
        <f>'Supplemental D'!C168</f>
        <v>2008</v>
      </c>
      <c r="Q36">
        <f>'Supplemental D'!T168</f>
        <v>4.8787999999999998E-2</v>
      </c>
      <c r="R36">
        <f>'Supplemental D'!I168</f>
        <v>19.81953</v>
      </c>
      <c r="S36">
        <f>'Supplemental D'!E168</f>
        <v>5.6834000000000003E-2</v>
      </c>
      <c r="T36" s="19">
        <f>'Supplemental D'!M168</f>
        <v>4527.1059999999998</v>
      </c>
      <c r="U36">
        <f>'Supplemental D'!C212</f>
        <v>2008</v>
      </c>
      <c r="V36">
        <f>'Supplemental D'!T212</f>
        <v>5.2519000000000003E-2</v>
      </c>
      <c r="W36">
        <f>'Supplemental D'!I212</f>
        <v>18.187940000000001</v>
      </c>
      <c r="X36">
        <f>'Supplemental D'!E212</f>
        <v>0.22103800000000001</v>
      </c>
      <c r="Y36" s="19">
        <f>'Supplemental D'!M212</f>
        <v>4727.3969999999999</v>
      </c>
      <c r="Z36">
        <f t="shared" si="0"/>
        <v>2008</v>
      </c>
      <c r="AA36">
        <f t="shared" si="1"/>
        <v>5.1772317209875039E-2</v>
      </c>
      <c r="AB36">
        <f t="shared" si="2"/>
        <v>18.964274433289596</v>
      </c>
      <c r="AC36">
        <f t="shared" si="3"/>
        <v>0.34434300000000001</v>
      </c>
      <c r="AD36">
        <f t="shared" si="4"/>
        <v>4535.0984416294223</v>
      </c>
      <c r="AE36">
        <f>'Supplemental D'!C344</f>
        <v>2008</v>
      </c>
      <c r="AF36">
        <f>'Supplemental D'!T344</f>
        <v>5.2923999999999999E-2</v>
      </c>
      <c r="AG36">
        <f>'Supplemental D'!I344</f>
        <v>20.968330000000002</v>
      </c>
      <c r="AH36">
        <f>'Supplemental D'!E344</f>
        <v>1</v>
      </c>
      <c r="AI36" s="19">
        <f>'Supplemental D'!M344</f>
        <v>4085.0030000000002</v>
      </c>
    </row>
    <row r="37" spans="1:35" x14ac:dyDescent="0.3">
      <c r="A37">
        <f>'Supplemental D'!C37</f>
        <v>2009</v>
      </c>
      <c r="B37">
        <f>'Supplemental D'!T37</f>
        <v>5.2026999999999997E-2</v>
      </c>
      <c r="C37">
        <f>'Supplemental D'!I37</f>
        <v>25.337890000000002</v>
      </c>
      <c r="D37">
        <f>'Supplemental D'!E37</f>
        <v>0.60501400000000005</v>
      </c>
      <c r="E37" s="19">
        <f>'Supplemental D'!M37</f>
        <v>3464.462</v>
      </c>
      <c r="F37">
        <f>'Supplemental D'!C257</f>
        <v>2009</v>
      </c>
      <c r="G37">
        <f>'Supplemental D'!T257</f>
        <v>5.3371000000000002E-2</v>
      </c>
      <c r="H37">
        <f>'Supplemental D'!I257</f>
        <v>16.89988</v>
      </c>
      <c r="I37">
        <f>'Supplemental D'!E257</f>
        <v>0.106215</v>
      </c>
      <c r="J37" s="19">
        <f>'Supplemental D'!M257</f>
        <v>5175.9390000000003</v>
      </c>
      <c r="K37">
        <f>'Supplemental D'!C81</f>
        <v>2009</v>
      </c>
      <c r="L37">
        <f>'Supplemental D'!T81</f>
        <v>5.3405000000000001E-2</v>
      </c>
      <c r="M37">
        <f>'Supplemental D'!I81</f>
        <v>22.041879999999999</v>
      </c>
      <c r="N37">
        <f>'Supplemental D'!E81</f>
        <v>6.5289E-2</v>
      </c>
      <c r="O37" s="19">
        <f>'Supplemental D'!M81</f>
        <v>3846.047</v>
      </c>
      <c r="P37">
        <f>'Supplemental D'!C169</f>
        <v>2009</v>
      </c>
      <c r="Q37">
        <f>'Supplemental D'!T169</f>
        <v>4.8157999999999999E-2</v>
      </c>
      <c r="R37">
        <f>'Supplemental D'!I169</f>
        <v>20.065850000000001</v>
      </c>
      <c r="S37">
        <f>'Supplemental D'!E169</f>
        <v>3.9510999999999998E-2</v>
      </c>
      <c r="T37" s="19">
        <f>'Supplemental D'!M169</f>
        <v>4572.0330000000004</v>
      </c>
      <c r="U37">
        <f>'Supplemental D'!C213</f>
        <v>2009</v>
      </c>
      <c r="V37">
        <f>'Supplemental D'!T213</f>
        <v>5.3224E-2</v>
      </c>
      <c r="W37">
        <f>'Supplemental D'!I213</f>
        <v>19.2774</v>
      </c>
      <c r="X37">
        <f>'Supplemental D'!E213</f>
        <v>0.183972</v>
      </c>
      <c r="Y37" s="19">
        <f>'Supplemental D'!M213</f>
        <v>4547.6329999999998</v>
      </c>
      <c r="Z37">
        <f t="shared" si="0"/>
        <v>2009</v>
      </c>
      <c r="AA37">
        <f t="shared" si="1"/>
        <v>5.2571771193190474E-2</v>
      </c>
      <c r="AB37">
        <f t="shared" si="2"/>
        <v>19.950377372812341</v>
      </c>
      <c r="AC37">
        <f t="shared" si="3"/>
        <v>0.28877199999999997</v>
      </c>
      <c r="AD37">
        <f t="shared" si="4"/>
        <v>4392.3486235576847</v>
      </c>
      <c r="AE37">
        <f>'Supplemental D'!C345</f>
        <v>2009</v>
      </c>
      <c r="AF37">
        <f>'Supplemental D'!T345</f>
        <v>5.2326999999999999E-2</v>
      </c>
      <c r="AG37">
        <f>'Supplemental D'!I345</f>
        <v>22.402809999999999</v>
      </c>
      <c r="AH37">
        <f>'Supplemental D'!E345</f>
        <v>1</v>
      </c>
      <c r="AI37" s="19">
        <f>'Supplemental D'!M345</f>
        <v>3914.1930000000002</v>
      </c>
    </row>
    <row r="38" spans="1:35" x14ac:dyDescent="0.3">
      <c r="A38">
        <f>'Supplemental D'!C38</f>
        <v>2010</v>
      </c>
      <c r="B38">
        <f>'Supplemental D'!T38</f>
        <v>5.2691000000000002E-2</v>
      </c>
      <c r="C38">
        <f>'Supplemental D'!I38</f>
        <v>26.162179999999999</v>
      </c>
      <c r="D38">
        <f>'Supplemental D'!E38</f>
        <v>0.54519799999999996</v>
      </c>
      <c r="E38" s="19">
        <f>'Supplemental D'!M38</f>
        <v>3474.0929999999998</v>
      </c>
      <c r="F38">
        <f>'Supplemental D'!C258</f>
        <v>2010</v>
      </c>
      <c r="G38">
        <f>'Supplemental D'!T258</f>
        <v>5.4157999999999998E-2</v>
      </c>
      <c r="H38">
        <f>'Supplemental D'!I258</f>
        <v>16.85202</v>
      </c>
      <c r="I38">
        <f>'Supplemental D'!E258</f>
        <v>0.114812</v>
      </c>
      <c r="J38" s="19">
        <f>'Supplemental D'!M258</f>
        <v>5308.759</v>
      </c>
      <c r="K38">
        <f>'Supplemental D'!C82</f>
        <v>2010</v>
      </c>
      <c r="L38">
        <f>'Supplemental D'!T82</f>
        <v>5.3781000000000002E-2</v>
      </c>
      <c r="M38">
        <f>'Supplemental D'!I82</f>
        <v>23.02703</v>
      </c>
      <c r="N38">
        <f>'Supplemental D'!E82</f>
        <v>8.2303000000000001E-2</v>
      </c>
      <c r="O38" s="19">
        <f>'Supplemental D'!M82</f>
        <v>3949.2469999999998</v>
      </c>
      <c r="P38">
        <f>'Supplemental D'!C170</f>
        <v>2010</v>
      </c>
      <c r="Q38">
        <f>'Supplemental D'!T170</f>
        <v>4.6681E-2</v>
      </c>
      <c r="R38">
        <f>'Supplemental D'!I170</f>
        <v>20.118590000000001</v>
      </c>
      <c r="S38">
        <f>'Supplemental D'!E170</f>
        <v>5.0298000000000002E-2</v>
      </c>
      <c r="T38" s="19">
        <f>'Supplemental D'!M170</f>
        <v>4533.0469999999996</v>
      </c>
      <c r="U38">
        <f>'Supplemental D'!C214</f>
        <v>2010</v>
      </c>
      <c r="V38">
        <f>'Supplemental D'!T214</f>
        <v>5.3120000000000001E-2</v>
      </c>
      <c r="W38">
        <f>'Supplemental D'!I214</f>
        <v>19.68205</v>
      </c>
      <c r="X38">
        <f>'Supplemental D'!E214</f>
        <v>0.20738799999999999</v>
      </c>
      <c r="Y38" s="19">
        <f>'Supplemental D'!M214</f>
        <v>4555.2420000000002</v>
      </c>
      <c r="Z38">
        <f t="shared" si="0"/>
        <v>2010</v>
      </c>
      <c r="AA38">
        <f t="shared" si="1"/>
        <v>5.23274257137731E-2</v>
      </c>
      <c r="AB38">
        <f t="shared" si="2"/>
        <v>20.46748379926753</v>
      </c>
      <c r="AC38">
        <f t="shared" si="3"/>
        <v>0.33998899999999999</v>
      </c>
      <c r="AD38">
        <f t="shared" si="4"/>
        <v>4405.2619400715912</v>
      </c>
      <c r="AE38">
        <f>'Supplemental D'!C346</f>
        <v>2010</v>
      </c>
      <c r="AF38">
        <f>'Supplemental D'!T346</f>
        <v>5.2735999999999998E-2</v>
      </c>
      <c r="AG38">
        <f>'Supplemental D'!I346</f>
        <v>22.59206</v>
      </c>
      <c r="AH38">
        <f>'Supplemental D'!E346</f>
        <v>1</v>
      </c>
      <c r="AI38" s="19">
        <f>'Supplemental D'!M346</f>
        <v>4001.3229999999999</v>
      </c>
    </row>
    <row r="39" spans="1:35" x14ac:dyDescent="0.3">
      <c r="A39">
        <f>'Supplemental D'!C39</f>
        <v>2011</v>
      </c>
      <c r="B39">
        <f>'Supplemental D'!T39</f>
        <v>5.4695000000000001E-2</v>
      </c>
      <c r="C39">
        <f>'Supplemental D'!I39</f>
        <v>25.8217</v>
      </c>
      <c r="D39">
        <f>'Supplemental D'!E39</f>
        <v>0.47782799999999997</v>
      </c>
      <c r="E39" s="19">
        <f>'Supplemental D'!M39</f>
        <v>3559.0859999999998</v>
      </c>
      <c r="F39">
        <f>'Supplemental D'!C259</f>
        <v>2011</v>
      </c>
      <c r="G39">
        <f>'Supplemental D'!T259</f>
        <v>5.7127999999999998E-2</v>
      </c>
      <c r="H39">
        <f>'Supplemental D'!I259</f>
        <v>17.23687</v>
      </c>
      <c r="I39">
        <f>'Supplemental D'!E259</f>
        <v>0.12305099999999999</v>
      </c>
      <c r="J39" s="19">
        <f>'Supplemental D'!M259</f>
        <v>5267.7860000000001</v>
      </c>
      <c r="K39">
        <f>'Supplemental D'!C83</f>
        <v>2011</v>
      </c>
      <c r="L39">
        <f>'Supplemental D'!T83</f>
        <v>5.2988E-2</v>
      </c>
      <c r="M39">
        <f>'Supplemental D'!I83</f>
        <v>23.510110000000001</v>
      </c>
      <c r="N39">
        <f>'Supplemental D'!E83</f>
        <v>0.100397</v>
      </c>
      <c r="O39" s="19">
        <f>'Supplemental D'!M83</f>
        <v>3889.8530000000001</v>
      </c>
      <c r="P39">
        <f>'Supplemental D'!C171</f>
        <v>2011</v>
      </c>
      <c r="Q39">
        <f>'Supplemental D'!T171</f>
        <v>5.7376000000000003E-2</v>
      </c>
      <c r="R39">
        <f>'Supplemental D'!I171</f>
        <v>20.94922</v>
      </c>
      <c r="S39">
        <f>'Supplemental D'!E171</f>
        <v>4.3346999999999997E-2</v>
      </c>
      <c r="T39" s="19">
        <f>'Supplemental D'!M171</f>
        <v>4502.0720000000001</v>
      </c>
      <c r="U39">
        <f>'Supplemental D'!C215</f>
        <v>2011</v>
      </c>
      <c r="V39">
        <f>'Supplemental D'!T215</f>
        <v>5.4654000000000001E-2</v>
      </c>
      <c r="W39">
        <f>'Supplemental D'!I215</f>
        <v>19.822690000000001</v>
      </c>
      <c r="X39">
        <f>'Supplemental D'!E215</f>
        <v>0.25537700000000002</v>
      </c>
      <c r="Y39" s="19">
        <f>'Supplemental D'!M215</f>
        <v>4665.32</v>
      </c>
      <c r="Z39">
        <f t="shared" si="0"/>
        <v>2011</v>
      </c>
      <c r="AA39">
        <f t="shared" si="1"/>
        <v>5.4530551552035594E-2</v>
      </c>
      <c r="AB39">
        <f t="shared" si="2"/>
        <v>20.763126582614696</v>
      </c>
      <c r="AC39">
        <f t="shared" si="3"/>
        <v>0.399121</v>
      </c>
      <c r="AD39">
        <f t="shared" si="4"/>
        <v>4452.5252048000484</v>
      </c>
      <c r="AE39">
        <f>'Supplemental D'!C349</f>
        <v>2011</v>
      </c>
      <c r="AF39">
        <f>'Supplemental D'!T349</f>
        <v>5.4927999999999998E-2</v>
      </c>
      <c r="AG39">
        <f>'Supplemental D'!I349</f>
        <v>22.288440000000001</v>
      </c>
      <c r="AH39">
        <f>'Supplemental D'!E349</f>
        <v>1</v>
      </c>
      <c r="AI39" s="19">
        <f>'Supplemental D'!M349</f>
        <v>4125.9340000000002</v>
      </c>
    </row>
    <row r="40" spans="1:35" x14ac:dyDescent="0.3">
      <c r="A40">
        <f>'Supplemental D'!C40</f>
        <v>2012</v>
      </c>
      <c r="B40">
        <f>'Supplemental D'!T40</f>
        <v>5.3594000000000003E-2</v>
      </c>
      <c r="C40">
        <f>'Supplemental D'!I40</f>
        <v>27.603020000000001</v>
      </c>
      <c r="D40">
        <f>'Supplemental D'!E40</f>
        <v>0.549736</v>
      </c>
      <c r="E40" s="19">
        <f>'Supplemental D'!M40</f>
        <v>3451.78</v>
      </c>
      <c r="F40">
        <f>'Supplemental D'!C260</f>
        <v>2012</v>
      </c>
      <c r="G40">
        <f>'Supplemental D'!T260</f>
        <v>5.9043999999999999E-2</v>
      </c>
      <c r="H40">
        <f>'Supplemental D'!I260</f>
        <v>17.20749</v>
      </c>
      <c r="I40">
        <f>'Supplemental D'!E260</f>
        <v>0.100867</v>
      </c>
      <c r="J40" s="19">
        <f>'Supplemental D'!M260</f>
        <v>5334.6779999999999</v>
      </c>
      <c r="K40">
        <f>'Supplemental D'!C84</f>
        <v>2012</v>
      </c>
      <c r="L40">
        <f>'Supplemental D'!T84</f>
        <v>5.3555999999999999E-2</v>
      </c>
      <c r="M40">
        <f>'Supplemental D'!I84</f>
        <v>23.294460000000001</v>
      </c>
      <c r="N40">
        <f>'Supplemental D'!E84</f>
        <v>9.4084000000000001E-2</v>
      </c>
      <c r="O40" s="19">
        <f>'Supplemental D'!M84</f>
        <v>3915.1480000000001</v>
      </c>
      <c r="P40">
        <f>'Supplemental D'!C172</f>
        <v>2012</v>
      </c>
      <c r="Q40">
        <f>'Supplemental D'!T172</f>
        <v>5.6975999999999999E-2</v>
      </c>
      <c r="R40">
        <f>'Supplemental D'!I172</f>
        <v>21.268830000000001</v>
      </c>
      <c r="S40">
        <f>'Supplemental D'!E172</f>
        <v>4.9244000000000003E-2</v>
      </c>
      <c r="T40" s="19">
        <f>'Supplemental D'!M172</f>
        <v>4441.7610000000004</v>
      </c>
      <c r="U40">
        <f>'Supplemental D'!C216</f>
        <v>2012</v>
      </c>
      <c r="V40">
        <f>'Supplemental D'!T216</f>
        <v>5.5846E-2</v>
      </c>
      <c r="W40">
        <f>'Supplemental D'!I216</f>
        <v>20.006810000000002</v>
      </c>
      <c r="X40">
        <f>'Supplemental D'!E216</f>
        <v>0.206068</v>
      </c>
      <c r="Y40" s="19">
        <f>'Supplemental D'!M216</f>
        <v>4639.5569999999998</v>
      </c>
      <c r="Z40">
        <f t="shared" si="0"/>
        <v>2012</v>
      </c>
      <c r="AA40">
        <f t="shared" si="1"/>
        <v>5.538862029330615E-2</v>
      </c>
      <c r="AB40">
        <f t="shared" si="2"/>
        <v>20.979570805892521</v>
      </c>
      <c r="AC40">
        <f t="shared" si="3"/>
        <v>0.34939599999999998</v>
      </c>
      <c r="AD40">
        <f t="shared" si="4"/>
        <v>4416.6135130110242</v>
      </c>
      <c r="AE40">
        <f>'Supplemental D'!C350</f>
        <v>2012</v>
      </c>
      <c r="AF40">
        <f>'Supplemental D'!T350</f>
        <v>5.4771E-2</v>
      </c>
      <c r="AG40">
        <f>'Supplemental D'!I350</f>
        <v>23.567260000000001</v>
      </c>
      <c r="AH40">
        <f>'Supplemental D'!E350</f>
        <v>1</v>
      </c>
      <c r="AI40" s="19">
        <f>'Supplemental D'!M350</f>
        <v>3978.8119999999999</v>
      </c>
    </row>
    <row r="41" spans="1:35" x14ac:dyDescent="0.3">
      <c r="A41">
        <f>'Supplemental D'!C41</f>
        <v>2013</v>
      </c>
      <c r="B41">
        <f>'Supplemental D'!T41</f>
        <v>5.4829000000000003E-2</v>
      </c>
      <c r="C41">
        <f>'Supplemental D'!I41</f>
        <v>28.377490000000002</v>
      </c>
      <c r="D41">
        <f>'Supplemental D'!E41</f>
        <v>0.54126200000000002</v>
      </c>
      <c r="E41" s="19">
        <f>'Supplemental D'!M41</f>
        <v>3465.1889999999999</v>
      </c>
      <c r="F41">
        <f>'Supplemental D'!C261</f>
        <v>2013</v>
      </c>
      <c r="G41">
        <f>'Supplemental D'!T261</f>
        <v>5.9995E-2</v>
      </c>
      <c r="H41">
        <f>'Supplemental D'!I261</f>
        <v>17.473929999999999</v>
      </c>
      <c r="I41">
        <f>'Supplemental D'!E261</f>
        <v>0.103765</v>
      </c>
      <c r="J41" s="19">
        <f>'Supplemental D'!M261</f>
        <v>5428.9979999999996</v>
      </c>
      <c r="K41">
        <f>'Supplemental D'!C85</f>
        <v>2013</v>
      </c>
      <c r="L41">
        <f>'Supplemental D'!T85</f>
        <v>5.3415999999999998E-2</v>
      </c>
      <c r="M41">
        <f>'Supplemental D'!I85</f>
        <v>24.344799999999999</v>
      </c>
      <c r="N41">
        <f>'Supplemental D'!E85</f>
        <v>9.9623000000000003E-2</v>
      </c>
      <c r="O41" s="19">
        <f>'Supplemental D'!M85</f>
        <v>3965.578</v>
      </c>
      <c r="P41">
        <f>'Supplemental D'!C173</f>
        <v>2013</v>
      </c>
      <c r="Q41">
        <f>'Supplemental D'!T173</f>
        <v>5.6277000000000001E-2</v>
      </c>
      <c r="R41">
        <f>'Supplemental D'!I173</f>
        <v>21.057970000000001</v>
      </c>
      <c r="S41">
        <f>'Supplemental D'!E173</f>
        <v>3.7576999999999999E-2</v>
      </c>
      <c r="T41" s="19">
        <f>'Supplemental D'!M173</f>
        <v>4542.7330000000002</v>
      </c>
      <c r="U41">
        <f>'Supplemental D'!C217</f>
        <v>2013</v>
      </c>
      <c r="V41">
        <f>'Supplemental D'!T217</f>
        <v>5.5544999999999997E-2</v>
      </c>
      <c r="W41">
        <f>'Supplemental D'!I217</f>
        <v>20.82967</v>
      </c>
      <c r="X41">
        <f>'Supplemental D'!E217</f>
        <v>0.21777299999999999</v>
      </c>
      <c r="Y41" s="19">
        <f>'Supplemental D'!M217</f>
        <v>4584.1009999999997</v>
      </c>
      <c r="Z41">
        <f t="shared" si="0"/>
        <v>2013</v>
      </c>
      <c r="AA41">
        <f t="shared" si="1"/>
        <v>5.5024985793285686E-2</v>
      </c>
      <c r="AB41">
        <f t="shared" si="2"/>
        <v>21.735394098004129</v>
      </c>
      <c r="AC41">
        <f t="shared" si="3"/>
        <v>0.35497299999999998</v>
      </c>
      <c r="AD41">
        <f t="shared" si="4"/>
        <v>4406.1336555399985</v>
      </c>
      <c r="AE41">
        <f>'Supplemental D'!C351</f>
        <v>2013</v>
      </c>
      <c r="AF41">
        <f>'Supplemental D'!T351</f>
        <v>5.5434999999999998E-2</v>
      </c>
      <c r="AG41">
        <f>'Supplemental D'!I351</f>
        <v>24.187619999999999</v>
      </c>
      <c r="AH41">
        <f>'Supplemental D'!E351</f>
        <v>1</v>
      </c>
      <c r="AI41" s="19">
        <f>'Supplemental D'!M351</f>
        <v>4002.973</v>
      </c>
    </row>
    <row r="42" spans="1:35" x14ac:dyDescent="0.3">
      <c r="A42">
        <f>'Supplemental D'!C42</f>
        <v>2014</v>
      </c>
      <c r="B42">
        <f>'Supplemental D'!T42</f>
        <v>5.5114000000000003E-2</v>
      </c>
      <c r="C42">
        <f>'Supplemental D'!I42</f>
        <v>28.384329999999999</v>
      </c>
      <c r="D42">
        <f>'Supplemental D'!E42</f>
        <v>0.49244900000000003</v>
      </c>
      <c r="E42" s="19">
        <f>'Supplemental D'!M42</f>
        <v>3496.549</v>
      </c>
      <c r="F42">
        <f>'Supplemental D'!C262</f>
        <v>2014</v>
      </c>
      <c r="G42">
        <f>'Supplemental D'!T262</f>
        <v>6.0606E-2</v>
      </c>
      <c r="H42">
        <f>'Supplemental D'!I262</f>
        <v>18.037700000000001</v>
      </c>
      <c r="I42">
        <f>'Supplemental D'!E262</f>
        <v>0.124349</v>
      </c>
      <c r="J42" s="19">
        <f>'Supplemental D'!M262</f>
        <v>5484.8239999999996</v>
      </c>
      <c r="K42">
        <f>'Supplemental D'!C86</f>
        <v>2014</v>
      </c>
      <c r="L42">
        <f>'Supplemental D'!T86</f>
        <v>5.2310000000000002E-2</v>
      </c>
      <c r="M42">
        <f>'Supplemental D'!I86</f>
        <v>24.439119999999999</v>
      </c>
      <c r="N42">
        <f>'Supplemental D'!E86</f>
        <v>0.100979</v>
      </c>
      <c r="O42" s="19">
        <f>'Supplemental D'!M86</f>
        <v>3865.299</v>
      </c>
      <c r="P42">
        <f>'Supplemental D'!C174</f>
        <v>2014</v>
      </c>
      <c r="Q42">
        <f>'Supplemental D'!T174</f>
        <v>5.7882999999999997E-2</v>
      </c>
      <c r="R42">
        <f>'Supplemental D'!I174</f>
        <v>21.269020000000001</v>
      </c>
      <c r="S42">
        <f>'Supplemental D'!E174</f>
        <v>4.3297000000000002E-2</v>
      </c>
      <c r="T42" s="19">
        <f>'Supplemental D'!M174</f>
        <v>4488.5590000000002</v>
      </c>
      <c r="U42">
        <f>'Supplemental D'!C218</f>
        <v>2014</v>
      </c>
      <c r="V42">
        <f>'Supplemental D'!T218</f>
        <v>5.5357000000000003E-2</v>
      </c>
      <c r="W42">
        <f>'Supplemental D'!I218</f>
        <v>21.593679999999999</v>
      </c>
      <c r="X42">
        <f>'Supplemental D'!E218</f>
        <v>0.238926</v>
      </c>
      <c r="Y42" s="19">
        <f>'Supplemental D'!M218</f>
        <v>4482.893</v>
      </c>
      <c r="Z42">
        <f t="shared" si="0"/>
        <v>2014</v>
      </c>
      <c r="AA42">
        <f t="shared" si="1"/>
        <v>5.4839479760022125E-2</v>
      </c>
      <c r="AB42">
        <f t="shared" si="2"/>
        <v>22.237594985838562</v>
      </c>
      <c r="AC42">
        <f t="shared" si="3"/>
        <v>0.38320199999999999</v>
      </c>
      <c r="AD42">
        <f t="shared" si="4"/>
        <v>4320.7886693232294</v>
      </c>
      <c r="AE42">
        <f>'Supplemental D'!C352</f>
        <v>2014</v>
      </c>
      <c r="AF42">
        <f>'Supplemental D'!T352</f>
        <v>5.5691999999999998E-2</v>
      </c>
      <c r="AG42">
        <f>'Supplemental D'!I352</f>
        <v>24.110720000000001</v>
      </c>
      <c r="AH42">
        <f>'Supplemental D'!E352</f>
        <v>1</v>
      </c>
      <c r="AI42" s="19">
        <f>'Supplemental D'!M352</f>
        <v>4059.6390000000001</v>
      </c>
    </row>
    <row r="43" spans="1:35" x14ac:dyDescent="0.3">
      <c r="A43">
        <f>'Supplemental D'!C43</f>
        <v>2015</v>
      </c>
      <c r="B43">
        <f>'Supplemental D'!T43</f>
        <v>5.4990999999999998E-2</v>
      </c>
      <c r="C43">
        <f>'Supplemental D'!I43</f>
        <v>29.009440000000001</v>
      </c>
      <c r="D43">
        <f>'Supplemental D'!E43</f>
        <v>0.47193499999999999</v>
      </c>
      <c r="E43" s="19">
        <f>'Supplemental D'!M43</f>
        <v>3488.66</v>
      </c>
      <c r="F43">
        <f>'Supplemental D'!C263</f>
        <v>2015</v>
      </c>
      <c r="G43">
        <f>'Supplemental D'!T263</f>
        <v>6.2617000000000006E-2</v>
      </c>
      <c r="H43">
        <f>'Supplemental D'!I263</f>
        <v>18.808610000000002</v>
      </c>
      <c r="I43">
        <f>'Supplemental D'!E263</f>
        <v>0.106699</v>
      </c>
      <c r="J43" s="19">
        <f>'Supplemental D'!M263</f>
        <v>5164.6559999999999</v>
      </c>
      <c r="K43">
        <f>'Supplemental D'!C87</f>
        <v>2015</v>
      </c>
      <c r="L43">
        <f>'Supplemental D'!T87</f>
        <v>5.1927000000000001E-2</v>
      </c>
      <c r="M43">
        <f>'Supplemental D'!I87</f>
        <v>25.13993</v>
      </c>
      <c r="N43">
        <f>'Supplemental D'!E87</f>
        <v>0.10163800000000001</v>
      </c>
      <c r="O43" s="19">
        <f>'Supplemental D'!M87</f>
        <v>3868.1689999999999</v>
      </c>
      <c r="P43">
        <f>'Supplemental D'!C175</f>
        <v>2015</v>
      </c>
      <c r="Q43">
        <f>'Supplemental D'!T175</f>
        <v>5.6286999999999997E-2</v>
      </c>
      <c r="R43">
        <f>'Supplemental D'!I175</f>
        <v>21.78246</v>
      </c>
      <c r="S43">
        <f>'Supplemental D'!E175</f>
        <v>3.9126000000000001E-2</v>
      </c>
      <c r="T43" s="19">
        <f>'Supplemental D'!M175</f>
        <v>4415.51</v>
      </c>
      <c r="U43">
        <f>'Supplemental D'!C219</f>
        <v>2015</v>
      </c>
      <c r="V43">
        <f>'Supplemental D'!T219</f>
        <v>5.5371999999999998E-2</v>
      </c>
      <c r="W43">
        <f>'Supplemental D'!I219</f>
        <v>21.942530000000001</v>
      </c>
      <c r="X43">
        <f>'Supplemental D'!E219</f>
        <v>0.28060200000000002</v>
      </c>
      <c r="Y43" s="19">
        <f>'Supplemental D'!M219</f>
        <v>4533.3140000000003</v>
      </c>
      <c r="Z43">
        <f t="shared" si="0"/>
        <v>2015</v>
      </c>
      <c r="AA43">
        <f t="shared" si="1"/>
        <v>5.4625991494330346E-2</v>
      </c>
      <c r="AB43">
        <f t="shared" si="2"/>
        <v>22.621067530870857</v>
      </c>
      <c r="AC43">
        <f t="shared" si="3"/>
        <v>0.42136600000000002</v>
      </c>
      <c r="AD43">
        <f t="shared" si="4"/>
        <v>4361.9351825016738</v>
      </c>
      <c r="AE43">
        <f>'Supplemental D'!C353</f>
        <v>2015</v>
      </c>
      <c r="AF43">
        <f>'Supplemental D'!T353</f>
        <v>5.5650999999999999E-2</v>
      </c>
      <c r="AG43">
        <f>'Supplemental D'!I353</f>
        <v>24.649760000000001</v>
      </c>
      <c r="AH43">
        <f>'Supplemental D'!E353</f>
        <v>1</v>
      </c>
      <c r="AI43" s="19">
        <f>'Supplemental D'!M353</f>
        <v>4035.4549999999999</v>
      </c>
    </row>
    <row r="44" spans="1:35" x14ac:dyDescent="0.3">
      <c r="A44">
        <f>'Supplemental D'!C44</f>
        <v>2016</v>
      </c>
      <c r="B44">
        <f>'Supplemental D'!T44</f>
        <v>5.5613999999999997E-2</v>
      </c>
      <c r="C44">
        <f>'Supplemental D'!I44</f>
        <v>29.230830000000001</v>
      </c>
      <c r="D44">
        <f>'Supplemental D'!E44</f>
        <v>0.43832199999999999</v>
      </c>
      <c r="E44" s="19">
        <f>'Supplemental D'!M44</f>
        <v>3468.1</v>
      </c>
      <c r="F44">
        <f>'Supplemental D'!C264</f>
        <v>2016</v>
      </c>
      <c r="G44">
        <f>'Supplemental D'!T264</f>
        <v>6.2978000000000006E-2</v>
      </c>
      <c r="H44">
        <f>'Supplemental D'!I264</f>
        <v>18.922370000000001</v>
      </c>
      <c r="I44">
        <f>'Supplemental D'!E264</f>
        <v>0.117216</v>
      </c>
      <c r="J44" s="19">
        <f>'Supplemental D'!M264</f>
        <v>5150.4080000000004</v>
      </c>
      <c r="K44">
        <f>'Supplemental D'!C88</f>
        <v>2016</v>
      </c>
      <c r="L44">
        <f>'Supplemental D'!T88</f>
        <v>5.0770000000000003E-2</v>
      </c>
      <c r="M44">
        <f>'Supplemental D'!I88</f>
        <v>26.206399999999999</v>
      </c>
      <c r="N44">
        <f>'Supplemental D'!E88</f>
        <v>0.114964</v>
      </c>
      <c r="O44" s="19">
        <f>'Supplemental D'!M88</f>
        <v>3782.3589999999999</v>
      </c>
      <c r="P44">
        <f>'Supplemental D'!C176</f>
        <v>2016</v>
      </c>
      <c r="Q44">
        <f>'Supplemental D'!T176</f>
        <v>5.7332000000000001E-2</v>
      </c>
      <c r="R44">
        <f>'Supplemental D'!I176</f>
        <v>21.661919999999999</v>
      </c>
      <c r="S44">
        <f>'Supplemental D'!E176</f>
        <v>3.8725999999999997E-2</v>
      </c>
      <c r="T44" s="19">
        <f>'Supplemental D'!M176</f>
        <v>4459.3280000000004</v>
      </c>
      <c r="U44">
        <f>'Supplemental D'!C220</f>
        <v>2016</v>
      </c>
      <c r="V44">
        <f>'Supplemental D'!T220</f>
        <v>5.5600999999999998E-2</v>
      </c>
      <c r="W44">
        <f>'Supplemental D'!I220</f>
        <v>22.22261</v>
      </c>
      <c r="X44">
        <f>'Supplemental D'!E220</f>
        <v>0.290771</v>
      </c>
      <c r="Y44" s="19">
        <f>'Supplemental D'!M220</f>
        <v>4482.4089999999997</v>
      </c>
      <c r="Z44">
        <f t="shared" si="0"/>
        <v>2016</v>
      </c>
      <c r="AA44">
        <f t="shared" si="1"/>
        <v>5.4502239078344332E-2</v>
      </c>
      <c r="AB44">
        <f t="shared" si="2"/>
        <v>23.077998087029943</v>
      </c>
      <c r="AC44">
        <f t="shared" si="3"/>
        <v>0.44446099999999999</v>
      </c>
      <c r="AD44">
        <f t="shared" si="4"/>
        <v>4299.323458172933</v>
      </c>
      <c r="AE44">
        <f>'Supplemental D'!C354</f>
        <v>2016</v>
      </c>
      <c r="AF44">
        <f>'Supplemental D'!T354</f>
        <v>5.5982999999999998E-2</v>
      </c>
      <c r="AG44">
        <f>'Supplemental D'!I354</f>
        <v>24.722560000000001</v>
      </c>
      <c r="AH44">
        <f>'Supplemental D'!E354</f>
        <v>1</v>
      </c>
      <c r="AI44" s="19">
        <f>'Supplemental D'!M354</f>
        <v>4034.74</v>
      </c>
    </row>
    <row r="45" spans="1:35" x14ac:dyDescent="0.3">
      <c r="A45">
        <f>'Supplemental D'!C45</f>
        <v>2017</v>
      </c>
      <c r="B45">
        <f>'Supplemental D'!T45</f>
        <v>5.4420999999999997E-2</v>
      </c>
      <c r="C45">
        <f>'Supplemental D'!I45</f>
        <v>30.235900000000001</v>
      </c>
      <c r="D45">
        <f>'Supplemental D'!E45</f>
        <v>0.41014400000000001</v>
      </c>
      <c r="E45" s="19">
        <f>'Supplemental D'!M45</f>
        <v>3470.47</v>
      </c>
      <c r="F45">
        <f>'Supplemental D'!C265</f>
        <v>2017</v>
      </c>
      <c r="G45">
        <f>'Supplemental D'!T265</f>
        <v>6.3704999999999998E-2</v>
      </c>
      <c r="H45">
        <f>'Supplemental D'!I265</f>
        <v>18.917629999999999</v>
      </c>
      <c r="I45">
        <f>'Supplemental D'!E265</f>
        <v>0.12073399999999999</v>
      </c>
      <c r="J45" s="19">
        <f>'Supplemental D'!M265</f>
        <v>5217.0410000000002</v>
      </c>
      <c r="K45">
        <f>'Supplemental D'!C89</f>
        <v>2017</v>
      </c>
      <c r="L45">
        <f>'Supplemental D'!T89</f>
        <v>5.0811000000000002E-2</v>
      </c>
      <c r="M45">
        <f>'Supplemental D'!I89</f>
        <v>26.162140000000001</v>
      </c>
      <c r="N45">
        <f>'Supplemental D'!E89</f>
        <v>0.11530700000000001</v>
      </c>
      <c r="O45" s="19">
        <f>'Supplemental D'!M89</f>
        <v>3855.4639999999999</v>
      </c>
      <c r="P45">
        <f>'Supplemental D'!C177</f>
        <v>2017</v>
      </c>
      <c r="Q45">
        <f>'Supplemental D'!T177</f>
        <v>5.9096999999999997E-2</v>
      </c>
      <c r="R45">
        <f>'Supplemental D'!I177</f>
        <v>22.249839999999999</v>
      </c>
      <c r="S45">
        <f>'Supplemental D'!E177</f>
        <v>3.6247000000000001E-2</v>
      </c>
      <c r="T45" s="19">
        <f>'Supplemental D'!M177</f>
        <v>4503.1030000000001</v>
      </c>
      <c r="U45">
        <f>'Supplemental D'!C221</f>
        <v>2017</v>
      </c>
      <c r="V45">
        <f>'Supplemental D'!T221</f>
        <v>5.6399999999999999E-2</v>
      </c>
      <c r="W45">
        <f>'Supplemental D'!I221</f>
        <v>22.353110000000001</v>
      </c>
      <c r="X45">
        <f>'Supplemental D'!E221</f>
        <v>0.31756899999999999</v>
      </c>
      <c r="Y45" s="19">
        <f>'Supplemental D'!M221</f>
        <v>4509.6679999999997</v>
      </c>
      <c r="Z45">
        <f t="shared" si="0"/>
        <v>2017</v>
      </c>
      <c r="AA45">
        <f t="shared" si="1"/>
        <v>5.5234649624938452E-2</v>
      </c>
      <c r="AB45">
        <f t="shared" si="2"/>
        <v>23.174101862366783</v>
      </c>
      <c r="AC45">
        <f t="shared" si="3"/>
        <v>0.46912300000000001</v>
      </c>
      <c r="AD45">
        <f t="shared" si="4"/>
        <v>4348.3621970805088</v>
      </c>
      <c r="AE45">
        <f>'Supplemental D'!C355</f>
        <v>2017</v>
      </c>
      <c r="AF45">
        <f>'Supplemental D'!T355</f>
        <v>5.5924000000000001E-2</v>
      </c>
      <c r="AG45">
        <f>'Supplemental D'!I355</f>
        <v>24.88165</v>
      </c>
      <c r="AH45">
        <f>'Supplemental D'!E355</f>
        <v>1</v>
      </c>
      <c r="AI45" s="19">
        <f>'Supplemental D'!M355</f>
        <v>4093.1790000000001</v>
      </c>
    </row>
    <row r="46" spans="1:35" x14ac:dyDescent="0.3">
      <c r="A46">
        <f>'Supplemental D'!C46</f>
        <v>2018</v>
      </c>
      <c r="B46">
        <f>'Supplemental D'!T46</f>
        <v>5.6044999999999998E-2</v>
      </c>
      <c r="C46">
        <f>'Supplemental D'!I46</f>
        <v>30.765139999999999</v>
      </c>
      <c r="D46">
        <f>'Supplemental D'!E46</f>
        <v>0.42039199999999999</v>
      </c>
      <c r="E46" s="19">
        <f>'Supplemental D'!M46</f>
        <v>3532.0790000000002</v>
      </c>
      <c r="F46">
        <f>'Supplemental D'!C266</f>
        <v>2018</v>
      </c>
      <c r="G46">
        <f>'Supplemental D'!T266</f>
        <v>6.5502000000000005E-2</v>
      </c>
      <c r="H46">
        <f>'Supplemental D'!I266</f>
        <v>19.291419999999999</v>
      </c>
      <c r="I46">
        <f>'Supplemental D'!E266</f>
        <v>0.132911</v>
      </c>
      <c r="J46" s="19">
        <f>'Supplemental D'!M266</f>
        <v>5183.7650000000003</v>
      </c>
      <c r="K46">
        <f>'Supplemental D'!C90</f>
        <v>2018</v>
      </c>
      <c r="L46">
        <f>'Supplemental D'!T90</f>
        <v>4.9843999999999999E-2</v>
      </c>
      <c r="M46">
        <f>'Supplemental D'!I90</f>
        <v>26.76707</v>
      </c>
      <c r="N46">
        <f>'Supplemental D'!E90</f>
        <v>9.6726000000000006E-2</v>
      </c>
      <c r="O46" s="19">
        <f>'Supplemental D'!M90</f>
        <v>3778.2069999999999</v>
      </c>
      <c r="P46">
        <f>'Supplemental D'!C178</f>
        <v>2018</v>
      </c>
      <c r="Q46">
        <f>'Supplemental D'!T178</f>
        <v>5.8099999999999999E-2</v>
      </c>
      <c r="R46">
        <f>'Supplemental D'!I178</f>
        <v>22.929580000000001</v>
      </c>
      <c r="S46">
        <f>'Supplemental D'!E178</f>
        <v>3.2760999999999998E-2</v>
      </c>
      <c r="T46" s="19">
        <f>'Supplemental D'!M178</f>
        <v>4485.3549999999996</v>
      </c>
      <c r="U46">
        <f>'Supplemental D'!C222</f>
        <v>2018</v>
      </c>
      <c r="V46">
        <f>'Supplemental D'!T222</f>
        <v>5.6076000000000001E-2</v>
      </c>
      <c r="W46">
        <f>'Supplemental D'!I222</f>
        <v>22.971250000000001</v>
      </c>
      <c r="X46">
        <f>'Supplemental D'!E222</f>
        <v>0.31720900000000002</v>
      </c>
      <c r="Y46" s="19">
        <f>'Supplemental D'!M222</f>
        <v>4438.2160000000003</v>
      </c>
      <c r="Z46">
        <f t="shared" si="0"/>
        <v>2018</v>
      </c>
      <c r="AA46">
        <f t="shared" si="1"/>
        <v>5.4874985959131047E-2</v>
      </c>
      <c r="AB46">
        <f t="shared" si="2"/>
        <v>23.695713631370847</v>
      </c>
      <c r="AC46">
        <f t="shared" si="3"/>
        <v>0.44669599999999998</v>
      </c>
      <c r="AD46">
        <f t="shared" si="4"/>
        <v>4298.7571515773589</v>
      </c>
      <c r="AE46">
        <f>'Supplemental D'!C356</f>
        <v>2018</v>
      </c>
      <c r="AF46">
        <f>'Supplemental D'!T356</f>
        <v>5.6779000000000003E-2</v>
      </c>
      <c r="AG46">
        <f>'Supplemental D'!I356</f>
        <v>25.377109999999998</v>
      </c>
      <c r="AH46">
        <f>'Supplemental D'!E356</f>
        <v>1</v>
      </c>
      <c r="AI46" s="19">
        <f>'Supplemental D'!M356</f>
        <v>4094.0790000000002</v>
      </c>
    </row>
  </sheetData>
  <mergeCells count="7">
    <mergeCell ref="AE1:AH1"/>
    <mergeCell ref="A1:D1"/>
    <mergeCell ref="K1:N1"/>
    <mergeCell ref="F1:I1"/>
    <mergeCell ref="P1:S1"/>
    <mergeCell ref="U1:X1"/>
    <mergeCell ref="Z1:A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opLeftCell="M1" zoomScaleNormal="100" workbookViewId="0">
      <selection activeCell="R1" sqref="R1:S1048576"/>
    </sheetView>
  </sheetViews>
  <sheetFormatPr defaultRowHeight="14.4" x14ac:dyDescent="0.3"/>
  <cols>
    <col min="3" max="3" width="11.88671875" hidden="1" customWidth="1"/>
    <col min="4" max="4" width="6.77734375" bestFit="1" customWidth="1"/>
    <col min="5" max="5" width="9.88671875" hidden="1" customWidth="1"/>
    <col min="6" max="6" width="10.88671875" hidden="1" customWidth="1"/>
    <col min="7" max="7" width="7.33203125" bestFit="1" customWidth="1"/>
    <col min="8" max="8" width="10.5546875" hidden="1" customWidth="1"/>
    <col min="9" max="9" width="11.5546875" hidden="1" customWidth="1"/>
    <col min="11" max="11" width="11.6640625" hidden="1" customWidth="1"/>
    <col min="12" max="12" width="12.6640625" hidden="1" customWidth="1"/>
    <col min="13" max="13" width="8.88671875" style="24" bestFit="1" customWidth="1"/>
    <col min="14" max="14" width="13" bestFit="1" customWidth="1"/>
    <col min="15" max="15" width="13" customWidth="1"/>
    <col min="19" max="19" width="14" bestFit="1" customWidth="1"/>
  </cols>
  <sheetData>
    <row r="1" spans="1:20" ht="15" thickBot="1" x14ac:dyDescent="0.35">
      <c r="A1" t="s">
        <v>59</v>
      </c>
      <c r="B1" t="s">
        <v>69</v>
      </c>
      <c r="C1" t="s">
        <v>70</v>
      </c>
      <c r="D1" t="s">
        <v>73</v>
      </c>
      <c r="E1" t="s">
        <v>74</v>
      </c>
      <c r="F1" t="s">
        <v>75</v>
      </c>
      <c r="G1" t="s">
        <v>77</v>
      </c>
      <c r="H1" t="s">
        <v>78</v>
      </c>
      <c r="I1" t="s">
        <v>79</v>
      </c>
      <c r="J1" t="s">
        <v>80</v>
      </c>
      <c r="K1" t="s">
        <v>81</v>
      </c>
      <c r="L1" t="s">
        <v>82</v>
      </c>
      <c r="M1" s="24" t="s">
        <v>76</v>
      </c>
      <c r="N1" t="s">
        <v>89</v>
      </c>
      <c r="O1" t="s">
        <v>91</v>
      </c>
      <c r="P1" s="20" t="s">
        <v>83</v>
      </c>
      <c r="Q1" s="25" t="s">
        <v>84</v>
      </c>
      <c r="R1" t="s">
        <v>104</v>
      </c>
      <c r="S1" t="s">
        <v>105</v>
      </c>
      <c r="T1" t="s">
        <v>91</v>
      </c>
    </row>
    <row r="2" spans="1:20" x14ac:dyDescent="0.3">
      <c r="A2">
        <f>'For Scrappage'!A3</f>
        <v>1975</v>
      </c>
      <c r="B2">
        <v>1.9746685673462141</v>
      </c>
      <c r="D2" s="19">
        <f>'Supplemental D'!Q3</f>
        <v>136.22559999999999</v>
      </c>
      <c r="G2" s="19">
        <f>'Supplemental D'!M3</f>
        <v>4057.5650000000001</v>
      </c>
      <c r="J2">
        <f>'Supplemental D'!F3</f>
        <v>15.79447</v>
      </c>
      <c r="M2" s="24">
        <f>'Supplemental D'!E3</f>
        <v>0.80564499999999994</v>
      </c>
      <c r="P2" s="21" t="s">
        <v>85</v>
      </c>
      <c r="Q2" s="26">
        <v>3.4468000000000001</v>
      </c>
    </row>
    <row r="3" spans="1:20" x14ac:dyDescent="0.3">
      <c r="A3">
        <f>'For Scrappage'!A4</f>
        <v>1976</v>
      </c>
      <c r="B3">
        <v>1.9429044617052564</v>
      </c>
      <c r="C3">
        <v>1.9746685673462141</v>
      </c>
      <c r="D3" s="19">
        <f>'Supplemental D'!Q4</f>
        <v>133.571</v>
      </c>
      <c r="E3" s="19">
        <f>D2</f>
        <v>136.22559999999999</v>
      </c>
      <c r="G3" s="19">
        <f>'Supplemental D'!M4</f>
        <v>4058.944</v>
      </c>
      <c r="H3" s="19">
        <f>G2</f>
        <v>4057.5650000000001</v>
      </c>
      <c r="J3">
        <f>'Supplemental D'!F4</f>
        <v>17.45908</v>
      </c>
      <c r="K3">
        <f>J2</f>
        <v>15.79447</v>
      </c>
      <c r="M3" s="24">
        <f>'Supplemental D'!E4</f>
        <v>0.78823900000000002</v>
      </c>
      <c r="P3" s="22" t="s">
        <v>86</v>
      </c>
      <c r="Q3" s="27">
        <v>0.89029999999999998</v>
      </c>
    </row>
    <row r="4" spans="1:20" x14ac:dyDescent="0.3">
      <c r="A4">
        <f>'For Scrappage'!A5</f>
        <v>1977</v>
      </c>
      <c r="B4">
        <v>1.9256989044830708</v>
      </c>
      <c r="C4">
        <v>1.9429044617052564</v>
      </c>
      <c r="D4" s="19">
        <f>'Supplemental D'!Q5</f>
        <v>133.18809999999999</v>
      </c>
      <c r="E4" s="19">
        <f t="shared" ref="E4:F45" si="0">D3</f>
        <v>133.571</v>
      </c>
      <c r="F4" s="19">
        <f>E3</f>
        <v>136.22559999999999</v>
      </c>
      <c r="G4" s="19">
        <f>'Supplemental D'!M5</f>
        <v>3943.5189999999998</v>
      </c>
      <c r="H4" s="19">
        <f>G3</f>
        <v>4058.944</v>
      </c>
      <c r="I4" s="19">
        <f>H3</f>
        <v>4057.5650000000001</v>
      </c>
      <c r="J4">
        <f>'Supplemental D'!F5</f>
        <v>18.31259</v>
      </c>
      <c r="K4">
        <f t="shared" ref="K4:L45" si="1">J3</f>
        <v>17.45908</v>
      </c>
      <c r="L4">
        <f>K3</f>
        <v>15.79447</v>
      </c>
      <c r="M4" s="24">
        <f>'Supplemental D'!E5</f>
        <v>0.80008599999999996</v>
      </c>
      <c r="N4">
        <f>EXP($Q$2*(1-$Q$3)+$Q$3*LN(M3)+$Q$4*(LN(B4*100)-$Q$3*LN(C4*100))+$Q$5*(LN(E4)-$Q$3*LN(F4))+$Q$6*(LN(H4)-$Q$3*LN(I4))+$Q$7*(LN(K4*0.8)-$Q$3*LN(L4*0.8))+$Q$8*(LN(0.423453)-$Q$3*LN(0.423453)))</f>
        <v>0.76488240147877384</v>
      </c>
      <c r="O4" s="24">
        <f>M4-N4</f>
        <v>3.520359852122612E-2</v>
      </c>
      <c r="P4" s="22" t="s">
        <v>87</v>
      </c>
      <c r="Q4" s="27">
        <v>0.14410000000000001</v>
      </c>
      <c r="R4">
        <f>N4+'For LDT12a DFS'!N4</f>
        <v>1.0234225200487665</v>
      </c>
      <c r="S4">
        <f>N4/R4</f>
        <v>0.74737694988608117</v>
      </c>
      <c r="T4" s="24">
        <f>M4-S4</f>
        <v>5.2709050113918798E-2</v>
      </c>
    </row>
    <row r="5" spans="1:20" x14ac:dyDescent="0.3">
      <c r="A5">
        <f>'For Scrappage'!A6</f>
        <v>1978</v>
      </c>
      <c r="B5">
        <v>1.8859937724318732</v>
      </c>
      <c r="C5">
        <v>1.9256989044830708</v>
      </c>
      <c r="D5" s="19">
        <f>'Supplemental D'!Q6</f>
        <v>124.1623</v>
      </c>
      <c r="E5" s="19">
        <f t="shared" si="0"/>
        <v>133.18809999999999</v>
      </c>
      <c r="F5" s="19">
        <f t="shared" si="0"/>
        <v>133.571</v>
      </c>
      <c r="G5" s="19">
        <f>'Supplemental D'!M6</f>
        <v>3587.5140000000001</v>
      </c>
      <c r="H5" s="19">
        <f t="shared" ref="H5:I45" si="2">G4</f>
        <v>3943.5189999999998</v>
      </c>
      <c r="I5" s="19">
        <f t="shared" si="2"/>
        <v>4058.944</v>
      </c>
      <c r="J5">
        <f>'Supplemental D'!F6</f>
        <v>19.891670000000001</v>
      </c>
      <c r="K5">
        <f t="shared" si="1"/>
        <v>18.31259</v>
      </c>
      <c r="L5">
        <f t="shared" si="1"/>
        <v>17.45908</v>
      </c>
      <c r="M5" s="24">
        <f>'Supplemental D'!E6</f>
        <v>0.77345900000000001</v>
      </c>
      <c r="N5">
        <f>EXP($Q$2*(1-$Q$3)+$Q$3*LN(M4)+$Q$4*(LN(B5*100)-$Q$3*LN(C5*100))+$Q$5*(LN(E5)-$Q$3*LN(F5))+$Q$6*(LN(H5)-$Q$3*LN(I5))+$Q$7*(LN(K5*0.8)-$Q$3*LN(L5*0.8))+$Q$8*(LN(0.423453)-$Q$3*LN(0.423453)))</f>
        <v>0.78851859994363016</v>
      </c>
      <c r="O5" s="24">
        <f t="shared" ref="O5:O45" si="3">M5-N5</f>
        <v>-1.5059599943630153E-2</v>
      </c>
      <c r="P5" s="22" t="s">
        <v>1</v>
      </c>
      <c r="Q5" s="27">
        <v>-0.44359999999999999</v>
      </c>
      <c r="R5">
        <f>N5+'For LDT12a DFS'!N5</f>
        <v>1.0677435625687413</v>
      </c>
      <c r="S5">
        <f>N5/R5</f>
        <v>0.73849061477517963</v>
      </c>
      <c r="T5" s="24">
        <f>M5-S5</f>
        <v>3.4968385224820375E-2</v>
      </c>
    </row>
    <row r="6" spans="1:20" x14ac:dyDescent="0.3">
      <c r="A6">
        <f>'For Scrappage'!A7</f>
        <v>1979</v>
      </c>
      <c r="B6">
        <v>2.3558378350377085</v>
      </c>
      <c r="C6">
        <v>1.8859937724318732</v>
      </c>
      <c r="D6" s="19">
        <f>'Supplemental D'!Q7</f>
        <v>119.4639</v>
      </c>
      <c r="E6" s="19">
        <f t="shared" si="0"/>
        <v>124.1623</v>
      </c>
      <c r="F6" s="19">
        <f t="shared" si="0"/>
        <v>133.18809999999999</v>
      </c>
      <c r="G6" s="19">
        <f>'Supplemental D'!M7</f>
        <v>3484.8719999999998</v>
      </c>
      <c r="H6" s="19">
        <f t="shared" si="2"/>
        <v>3587.5140000000001</v>
      </c>
      <c r="I6" s="19">
        <f t="shared" si="2"/>
        <v>3943.5189999999998</v>
      </c>
      <c r="J6">
        <f>'Supplemental D'!F7</f>
        <v>20.254460000000002</v>
      </c>
      <c r="K6">
        <f t="shared" si="1"/>
        <v>19.891670000000001</v>
      </c>
      <c r="L6">
        <f t="shared" si="1"/>
        <v>18.31259</v>
      </c>
      <c r="M6" s="24">
        <f>'Supplemental D'!E7</f>
        <v>0.77755600000000002</v>
      </c>
      <c r="N6">
        <f>EXP($Q$2*(1-$Q$3)+$Q$3*LN(M5)+$Q$4*(LN(B6*100)-$Q$3*LN(C6*100))+$Q$5*(LN(E6)-$Q$3*LN(F6))+$Q$6*(LN(H6)-$Q$3*LN(I6))+$Q$7*(LN(K6*0.8)-$Q$3*LN(L6*0.8))+$Q$8*(LN(0.423453)-$Q$3*LN(0.423453)))</f>
        <v>0.80405532046193173</v>
      </c>
      <c r="O6" s="24">
        <f t="shared" si="3"/>
        <v>-2.6499320461931708E-2</v>
      </c>
      <c r="P6" s="22" t="s">
        <v>71</v>
      </c>
      <c r="Q6" s="27">
        <v>-9.9400000000000002E-2</v>
      </c>
      <c r="R6">
        <f>N6+'For LDT12a DFS'!N6</f>
        <v>1.0534611195641039</v>
      </c>
      <c r="S6">
        <f>N6/R6</f>
        <v>0.76325106406834442</v>
      </c>
      <c r="T6" s="24">
        <f>M6-S6</f>
        <v>1.4304935931655605E-2</v>
      </c>
    </row>
    <row r="7" spans="1:20" x14ac:dyDescent="0.3">
      <c r="A7">
        <f>'For Scrappage'!A8</f>
        <v>1980</v>
      </c>
      <c r="B7">
        <v>2.9897964434551598</v>
      </c>
      <c r="C7">
        <v>2.3558378350377085</v>
      </c>
      <c r="D7" s="19">
        <f>'Supplemental D'!Q8</f>
        <v>100.4585</v>
      </c>
      <c r="E7" s="19">
        <f t="shared" si="0"/>
        <v>119.4639</v>
      </c>
      <c r="F7" s="19">
        <f t="shared" si="0"/>
        <v>124.1623</v>
      </c>
      <c r="G7" s="19">
        <f>'Supplemental D'!M8</f>
        <v>3101.4639999999999</v>
      </c>
      <c r="H7" s="19">
        <f t="shared" si="2"/>
        <v>3484.8719999999998</v>
      </c>
      <c r="I7" s="19">
        <f t="shared" si="2"/>
        <v>3587.5140000000001</v>
      </c>
      <c r="J7">
        <f>'Supplemental D'!F8</f>
        <v>23.48301</v>
      </c>
      <c r="K7">
        <f t="shared" si="1"/>
        <v>20.254460000000002</v>
      </c>
      <c r="L7">
        <f t="shared" si="1"/>
        <v>19.891670000000001</v>
      </c>
      <c r="M7" s="24">
        <f>'Supplemental D'!E8</f>
        <v>0.83522300000000005</v>
      </c>
      <c r="N7">
        <f>EXP($Q$2*(1-$Q$3)+$Q$3*LN(M6)+$Q$4*(LN(B7*100)-$Q$3*LN(C7*100))+$Q$5*(LN(E7)-$Q$3*LN(F7))+$Q$6*(LN(H7)-$Q$3*LN(I7))+$Q$7*(LN(K7*0.8)-$Q$3*LN(L7*0.8))+$Q$8*(LN(0.423453)-$Q$3*LN(0.423453)))</f>
        <v>0.82417167170288497</v>
      </c>
      <c r="O7" s="24">
        <f t="shared" si="3"/>
        <v>1.1051328297115082E-2</v>
      </c>
      <c r="P7" s="22" t="s">
        <v>72</v>
      </c>
      <c r="Q7" s="27">
        <v>-0.54520000000000002</v>
      </c>
      <c r="R7">
        <f>N7+'For LDT12a DFS'!N7</f>
        <v>1.0310121699165651</v>
      </c>
      <c r="S7">
        <f>N7/R7</f>
        <v>0.7993811283232295</v>
      </c>
      <c r="T7" s="24">
        <f>M7-S7</f>
        <v>3.5841871676770554E-2</v>
      </c>
    </row>
    <row r="8" spans="1:20" ht="15" thickBot="1" x14ac:dyDescent="0.35">
      <c r="A8">
        <f>'For Scrappage'!A9</f>
        <v>1981</v>
      </c>
      <c r="B8">
        <v>3.0295015755063561</v>
      </c>
      <c r="C8">
        <v>2.9897964434551598</v>
      </c>
      <c r="D8" s="19">
        <f>'Supplemental D'!Q9</f>
        <v>98.708200000000005</v>
      </c>
      <c r="E8" s="19">
        <f t="shared" si="0"/>
        <v>100.4585</v>
      </c>
      <c r="F8" s="19">
        <f t="shared" si="0"/>
        <v>119.4639</v>
      </c>
      <c r="G8" s="19">
        <f>'Supplemental D'!M9</f>
        <v>3075.8649999999998</v>
      </c>
      <c r="H8" s="19">
        <f t="shared" si="2"/>
        <v>3101.4639999999999</v>
      </c>
      <c r="I8" s="19">
        <f t="shared" si="2"/>
        <v>3484.8719999999998</v>
      </c>
      <c r="J8">
        <f>'Supplemental D'!F9</f>
        <v>25.12715</v>
      </c>
      <c r="K8">
        <f t="shared" si="1"/>
        <v>23.48301</v>
      </c>
      <c r="L8">
        <f t="shared" si="1"/>
        <v>20.254460000000002</v>
      </c>
      <c r="M8" s="24">
        <f>'Supplemental D'!E9</f>
        <v>0.82748500000000003</v>
      </c>
      <c r="N8">
        <f>EXP($Q$2*(1-$Q$3)+$Q$3*LN(M7)+$Q$4*(LN(B8*100)-$Q$3*LN(C8*100))+$Q$5*(LN(E8)-$Q$3*LN(F8))+$Q$6*(LN(H8)-$Q$3*LN(I8))+$Q$7*(LN(K8*0.8)-$Q$3*LN(L8*0.8))+$Q$8*(LN(0.423453)-$Q$3*LN(0.423453)))</f>
        <v>0.85250807553399999</v>
      </c>
      <c r="O8" s="24">
        <f t="shared" si="3"/>
        <v>-2.5023075533999961E-2</v>
      </c>
      <c r="P8" s="23" t="s">
        <v>88</v>
      </c>
      <c r="Q8" s="28">
        <v>-0.1174</v>
      </c>
      <c r="R8">
        <f>N8+'For LDT12a DFS'!N8</f>
        <v>1.0500858017859951</v>
      </c>
      <c r="S8">
        <f>N8/R8</f>
        <v>0.81184611208345725</v>
      </c>
      <c r="T8" s="24">
        <f>M8-S8</f>
        <v>1.5638887916542776E-2</v>
      </c>
    </row>
    <row r="9" spans="1:20" x14ac:dyDescent="0.3">
      <c r="A9">
        <f>'For Scrappage'!A10</f>
        <v>1982</v>
      </c>
      <c r="B9">
        <v>2.7025959882848314</v>
      </c>
      <c r="C9">
        <v>3.0295015755063561</v>
      </c>
      <c r="D9" s="19">
        <f>'Supplemental D'!Q10</f>
        <v>98.734200000000001</v>
      </c>
      <c r="E9" s="19">
        <f t="shared" si="0"/>
        <v>98.708200000000005</v>
      </c>
      <c r="F9" s="19">
        <f t="shared" si="0"/>
        <v>100.4585</v>
      </c>
      <c r="G9" s="19">
        <f>'Supplemental D'!M10</f>
        <v>3054.0729999999999</v>
      </c>
      <c r="H9" s="19">
        <f t="shared" si="2"/>
        <v>3075.8649999999998</v>
      </c>
      <c r="I9" s="19">
        <f t="shared" si="2"/>
        <v>3101.4639999999999</v>
      </c>
      <c r="J9">
        <f>'Supplemental D'!F10</f>
        <v>26.039459999999998</v>
      </c>
      <c r="K9">
        <f t="shared" si="1"/>
        <v>25.12715</v>
      </c>
      <c r="L9">
        <f t="shared" si="1"/>
        <v>23.48301</v>
      </c>
      <c r="M9" s="24">
        <f>'Supplemental D'!E10</f>
        <v>0.80338399999999999</v>
      </c>
      <c r="N9">
        <f>EXP($Q$2*(1-$Q$3)+$Q$3*LN(M8)+$Q$4*(LN(B9*100)-$Q$3*LN(C9*100))+$Q$5*(LN(E9)-$Q$3*LN(F9))+$Q$6*(LN(H9)-$Q$3*LN(I9))+$Q$7*(LN(K9*0.8)-$Q$3*LN(L9*0.8))+$Q$8*(LN(0.423453)-$Q$3*LN(0.423453)))</f>
        <v>0.8015285832307929</v>
      </c>
      <c r="O9" s="24">
        <f t="shared" si="3"/>
        <v>1.8554167692070855E-3</v>
      </c>
      <c r="R9">
        <f>N9+'For LDT12a DFS'!N9</f>
        <v>1.0158381918566468</v>
      </c>
      <c r="S9">
        <f>N9/R9</f>
        <v>0.78903174704018519</v>
      </c>
      <c r="T9" s="24">
        <f>M9-S9</f>
        <v>1.4352252959814793E-2</v>
      </c>
    </row>
    <row r="10" spans="1:20" x14ac:dyDescent="0.3">
      <c r="A10">
        <f>'For Scrappage'!A11</f>
        <v>1983</v>
      </c>
      <c r="B10">
        <v>2.4868647708066596</v>
      </c>
      <c r="C10">
        <v>2.7025959882848314</v>
      </c>
      <c r="D10" s="19">
        <f>'Supplemental D'!Q11</f>
        <v>103.8318</v>
      </c>
      <c r="E10" s="19">
        <f t="shared" si="0"/>
        <v>98.734200000000001</v>
      </c>
      <c r="F10" s="19">
        <f t="shared" si="0"/>
        <v>98.708200000000005</v>
      </c>
      <c r="G10" s="19">
        <f>'Supplemental D'!M11</f>
        <v>3111.96</v>
      </c>
      <c r="H10" s="19">
        <f t="shared" si="2"/>
        <v>3054.0729999999999</v>
      </c>
      <c r="I10" s="19">
        <f t="shared" si="2"/>
        <v>3075.8649999999998</v>
      </c>
      <c r="J10">
        <f>'Supplemental D'!F11</f>
        <v>25.893329999999999</v>
      </c>
      <c r="K10">
        <f t="shared" si="1"/>
        <v>26.039459999999998</v>
      </c>
      <c r="L10">
        <f t="shared" si="1"/>
        <v>25.12715</v>
      </c>
      <c r="M10" s="24">
        <f>'Supplemental D'!E11</f>
        <v>0.77670899999999998</v>
      </c>
      <c r="N10">
        <f>EXP($Q$2*(1-$Q$3)+$Q$3*LN(M9)+$Q$4*(LN(B10*100)-$Q$3*LN(C10*100))+$Q$5*(LN(E10)-$Q$3*LN(F10))+$Q$6*(LN(H10)-$Q$3*LN(I10))+$Q$7*(LN(K10*0.8)-$Q$3*LN(L10*0.8))+$Q$8*(LN(0.423453)-$Q$3*LN(0.423453)))</f>
        <v>0.7877528287966562</v>
      </c>
      <c r="O10" s="24">
        <f t="shared" si="3"/>
        <v>-1.1043828796656219E-2</v>
      </c>
      <c r="R10">
        <f>N10+'For LDT12a DFS'!N10</f>
        <v>1.0210590852122114</v>
      </c>
      <c r="S10">
        <f>N10/R10</f>
        <v>0.77150562607543316</v>
      </c>
      <c r="T10" s="24">
        <f>M10-S10</f>
        <v>5.2033739245668231E-3</v>
      </c>
    </row>
    <row r="11" spans="1:20" x14ac:dyDescent="0.3">
      <c r="A11">
        <f>'For Scrappage'!A12</f>
        <v>1984</v>
      </c>
      <c r="B11">
        <v>2.3439262954223494</v>
      </c>
      <c r="C11">
        <v>2.4868647708066596</v>
      </c>
      <c r="D11" s="19">
        <f>'Supplemental D'!Q12</f>
        <v>105.76</v>
      </c>
      <c r="E11" s="19">
        <f t="shared" si="0"/>
        <v>103.8318</v>
      </c>
      <c r="F11" s="19">
        <f t="shared" si="0"/>
        <v>98.734200000000001</v>
      </c>
      <c r="G11" s="19">
        <f>'Supplemental D'!M12</f>
        <v>3098.5039999999999</v>
      </c>
      <c r="H11" s="19">
        <f t="shared" si="2"/>
        <v>3111.96</v>
      </c>
      <c r="I11" s="19">
        <f t="shared" si="2"/>
        <v>3054.0729999999999</v>
      </c>
      <c r="J11">
        <f>'Supplemental D'!F12</f>
        <v>26.29909</v>
      </c>
      <c r="K11">
        <f t="shared" si="1"/>
        <v>25.893329999999999</v>
      </c>
      <c r="L11">
        <f t="shared" si="1"/>
        <v>26.039459999999998</v>
      </c>
      <c r="M11" s="24">
        <f>'Supplemental D'!E12</f>
        <v>0.76143300000000003</v>
      </c>
      <c r="N11">
        <f>EXP($Q$2*(1-$Q$3)+$Q$3*LN(M10)+$Q$4*(LN(B11*100)-$Q$3*LN(C11*100))+$Q$5*(LN(E11)-$Q$3*LN(F11))+$Q$6*(LN(H11)-$Q$3*LN(I11))+$Q$7*(LN(K11*0.8)-$Q$3*LN(L11*0.8))+$Q$8*(LN(0.423453)-$Q$3*LN(0.423453)))</f>
        <v>0.76274259876757633</v>
      </c>
      <c r="O11" s="24">
        <f t="shared" si="3"/>
        <v>-1.3095987675763032E-3</v>
      </c>
      <c r="R11">
        <f>N11+'For LDT12a DFS'!N11</f>
        <v>1.0062943011928895</v>
      </c>
      <c r="S11">
        <f>N11/R11</f>
        <v>0.75797169661340602</v>
      </c>
      <c r="T11" s="24">
        <f>M11-S11</f>
        <v>3.4613033865940057E-3</v>
      </c>
    </row>
    <row r="12" spans="1:20" x14ac:dyDescent="0.3">
      <c r="A12">
        <f>'For Scrappage'!A13</f>
        <v>1985</v>
      </c>
      <c r="B12">
        <v>2.2711335533284873</v>
      </c>
      <c r="C12">
        <v>2.3439262954223494</v>
      </c>
      <c r="D12" s="19">
        <f>'Supplemental D'!Q13</f>
        <v>110.752</v>
      </c>
      <c r="E12" s="19">
        <f t="shared" si="0"/>
        <v>105.76</v>
      </c>
      <c r="F12" s="19">
        <f t="shared" si="0"/>
        <v>103.8318</v>
      </c>
      <c r="G12" s="19">
        <f>'Supplemental D'!M13</f>
        <v>3092.9360000000001</v>
      </c>
      <c r="H12" s="19">
        <f t="shared" si="2"/>
        <v>3098.5039999999999</v>
      </c>
      <c r="I12" s="19">
        <f t="shared" si="2"/>
        <v>3111.96</v>
      </c>
      <c r="J12">
        <f>'Supplemental D'!F13</f>
        <v>26.964700000000001</v>
      </c>
      <c r="K12">
        <f t="shared" si="1"/>
        <v>26.29909</v>
      </c>
      <c r="L12">
        <f t="shared" si="1"/>
        <v>25.893329999999999</v>
      </c>
      <c r="M12" s="24">
        <f>'Supplemental D'!E13</f>
        <v>0.74627500000000002</v>
      </c>
      <c r="N12">
        <f>EXP($Q$2*(1-$Q$3)+$Q$3*LN(M11)+$Q$4*(LN(B12*100)-$Q$3*LN(C12*100))+$Q$5*(LN(E12)-$Q$3*LN(F12))+$Q$6*(LN(H12)-$Q$3*LN(I12))+$Q$7*(LN(K12*0.8)-$Q$3*LN(L12*0.8))+$Q$8*(LN(0.423453)-$Q$3*LN(0.423453)))</f>
        <v>0.75361901227698247</v>
      </c>
      <c r="O12" s="24">
        <f t="shared" si="3"/>
        <v>-7.3440122769824479E-3</v>
      </c>
      <c r="R12">
        <f>N12+'For LDT12a DFS'!N12</f>
        <v>1.002081899024126</v>
      </c>
      <c r="S12">
        <f>N12/R12</f>
        <v>0.75205331321810298</v>
      </c>
      <c r="T12" s="24">
        <f>M12-S12</f>
        <v>-5.7783132181029595E-3</v>
      </c>
    </row>
    <row r="13" spans="1:20" x14ac:dyDescent="0.3">
      <c r="A13">
        <f>'For Scrappage'!A14</f>
        <v>1986</v>
      </c>
      <c r="B13">
        <v>1.7298202530304969</v>
      </c>
      <c r="C13">
        <v>2.2711335533284873</v>
      </c>
      <c r="D13" s="19">
        <f>'Supplemental D'!Q14</f>
        <v>110.8588</v>
      </c>
      <c r="E13" s="19">
        <f t="shared" si="0"/>
        <v>110.752</v>
      </c>
      <c r="F13" s="19">
        <f t="shared" si="0"/>
        <v>105.76</v>
      </c>
      <c r="G13" s="19">
        <f>'Supplemental D'!M14</f>
        <v>3040.6729999999998</v>
      </c>
      <c r="H13" s="19">
        <f t="shared" si="2"/>
        <v>3092.9360000000001</v>
      </c>
      <c r="I13" s="19">
        <f t="shared" si="2"/>
        <v>3098.5039999999999</v>
      </c>
      <c r="J13">
        <f>'Supplemental D'!F14</f>
        <v>27.89002</v>
      </c>
      <c r="K13">
        <f t="shared" si="1"/>
        <v>26.964700000000001</v>
      </c>
      <c r="L13">
        <f t="shared" si="1"/>
        <v>26.29909</v>
      </c>
      <c r="M13" s="24">
        <f>'Supplemental D'!E14</f>
        <v>0.71686700000000003</v>
      </c>
      <c r="N13">
        <f>EXP($Q$2*(1-$Q$3)+$Q$3*LN(M12)+$Q$4*(LN(B13*100)-$Q$3*LN(C13*100))+$Q$5*(LN(E13)-$Q$3*LN(F13))+$Q$6*(LN(H13)-$Q$3*LN(I13))+$Q$7*(LN(K13*0.8)-$Q$3*LN(L13*0.8))+$Q$8*(LN(0.423453)-$Q$3*LN(0.423453)))</f>
        <v>0.7008701321213594</v>
      </c>
      <c r="O13" s="24">
        <f t="shared" si="3"/>
        <v>1.599686787864063E-2</v>
      </c>
      <c r="R13">
        <f>N13+'For LDT12a DFS'!N13</f>
        <v>1.008965581249204</v>
      </c>
      <c r="S13">
        <f>N13/R13</f>
        <v>0.69464226049575395</v>
      </c>
      <c r="T13" s="24">
        <f>M13-S13</f>
        <v>2.2224739504246083E-2</v>
      </c>
    </row>
    <row r="14" spans="1:20" x14ac:dyDescent="0.3">
      <c r="A14">
        <f>'For Scrappage'!A15</f>
        <v>1987</v>
      </c>
      <c r="B14">
        <v>1.7298202530304969</v>
      </c>
      <c r="C14">
        <v>1.7298202530304969</v>
      </c>
      <c r="D14" s="19">
        <f>'Supplemental D'!Q15</f>
        <v>112.4524</v>
      </c>
      <c r="E14" s="19">
        <f t="shared" si="0"/>
        <v>110.8588</v>
      </c>
      <c r="F14" s="19">
        <f t="shared" si="0"/>
        <v>110.752</v>
      </c>
      <c r="G14" s="19">
        <f>'Supplemental D'!M15</f>
        <v>3030.9059999999999</v>
      </c>
      <c r="H14" s="19">
        <f t="shared" si="2"/>
        <v>3040.6729999999998</v>
      </c>
      <c r="I14" s="19">
        <f t="shared" si="2"/>
        <v>3092.9360000000001</v>
      </c>
      <c r="J14">
        <f>'Supplemental D'!F15</f>
        <v>28.08259</v>
      </c>
      <c r="K14">
        <f t="shared" si="1"/>
        <v>27.89002</v>
      </c>
      <c r="L14">
        <f t="shared" si="1"/>
        <v>26.964700000000001</v>
      </c>
      <c r="M14" s="24">
        <f>'Supplemental D'!E15</f>
        <v>0.72190699999999997</v>
      </c>
      <c r="N14">
        <f>EXP($Q$2*(1-$Q$3)+$Q$3*LN(M13)+$Q$4*(LN(B14*100)-$Q$3*LN(C14*100))+$Q$5*(LN(E14)-$Q$3*LN(F14))+$Q$6*(LN(H14)-$Q$3*LN(I14))+$Q$7*(LN(K14*0.8)-$Q$3*LN(L14*0.8))+$Q$8*(LN(0.423453)-$Q$3*LN(0.423453)))</f>
        <v>0.70946922817713798</v>
      </c>
      <c r="O14" s="24">
        <f t="shared" si="3"/>
        <v>1.2437771822861987E-2</v>
      </c>
      <c r="R14">
        <f>N14+'For LDT12a DFS'!N14</f>
        <v>1.0141902974267578</v>
      </c>
      <c r="S14">
        <f>N14/R14</f>
        <v>0.6995425118710269</v>
      </c>
      <c r="T14" s="24">
        <f>M14-S14</f>
        <v>2.236448812897307E-2</v>
      </c>
    </row>
    <row r="15" spans="1:20" x14ac:dyDescent="0.3">
      <c r="A15">
        <f>'For Scrappage'!A16</f>
        <v>1988</v>
      </c>
      <c r="B15">
        <v>1.683497598970767</v>
      </c>
      <c r="C15">
        <v>1.7298202530304969</v>
      </c>
      <c r="D15" s="19">
        <f>'Supplemental D'!Q16</f>
        <v>115.9074</v>
      </c>
      <c r="E15" s="19">
        <f t="shared" si="0"/>
        <v>112.4524</v>
      </c>
      <c r="F15" s="19">
        <f t="shared" si="0"/>
        <v>110.8588</v>
      </c>
      <c r="G15" s="19">
        <f>'Supplemental D'!M16</f>
        <v>3046.5369999999998</v>
      </c>
      <c r="H15" s="19">
        <f t="shared" si="2"/>
        <v>3030.9059999999999</v>
      </c>
      <c r="I15" s="19">
        <f t="shared" si="2"/>
        <v>3040.6729999999998</v>
      </c>
      <c r="J15">
        <f>'Supplemental D'!F16</f>
        <v>28.58606</v>
      </c>
      <c r="K15">
        <f t="shared" si="1"/>
        <v>28.08259</v>
      </c>
      <c r="L15">
        <f t="shared" si="1"/>
        <v>27.89002</v>
      </c>
      <c r="M15" s="24">
        <f>'Supplemental D'!E16</f>
        <v>0.70191099999999995</v>
      </c>
      <c r="N15">
        <f>EXP($Q$2*(1-$Q$3)+$Q$3*LN(M14)+$Q$4*(LN(B15*100)-$Q$3*LN(C15*100))+$Q$5*(LN(E15)-$Q$3*LN(F15))+$Q$6*(LN(H15)-$Q$3*LN(I15))+$Q$7*(LN(K15*0.8)-$Q$3*LN(L15*0.8))+$Q$8*(LN(0.423453)-$Q$3*LN(0.423453)))</f>
        <v>0.7150338366876724</v>
      </c>
      <c r="O15" s="24">
        <f t="shared" si="3"/>
        <v>-1.3122836687672446E-2</v>
      </c>
      <c r="R15">
        <f>N15+'For LDT12a DFS'!N15</f>
        <v>1.0500797216745368</v>
      </c>
      <c r="S15">
        <f>N15/R15</f>
        <v>0.68093290626298852</v>
      </c>
      <c r="T15" s="24">
        <f>M15-S15</f>
        <v>2.0978093737011427E-2</v>
      </c>
    </row>
    <row r="16" spans="1:20" x14ac:dyDescent="0.3">
      <c r="A16">
        <f>'For Scrappage'!A17</f>
        <v>1989</v>
      </c>
      <c r="B16">
        <v>1.7854074379021736</v>
      </c>
      <c r="C16">
        <v>1.683497598970767</v>
      </c>
      <c r="D16" s="19">
        <f>'Supplemental D'!Q17</f>
        <v>120.9978</v>
      </c>
      <c r="E16" s="19">
        <f t="shared" si="0"/>
        <v>115.9074</v>
      </c>
      <c r="F16" s="19">
        <f t="shared" si="0"/>
        <v>112.4524</v>
      </c>
      <c r="G16" s="19">
        <f>'Supplemental D'!M17</f>
        <v>3099.2660000000001</v>
      </c>
      <c r="H16" s="19">
        <f t="shared" si="2"/>
        <v>3046.5369999999998</v>
      </c>
      <c r="I16" s="19">
        <f t="shared" si="2"/>
        <v>3030.9059999999999</v>
      </c>
      <c r="J16">
        <f>'Supplemental D'!F17</f>
        <v>28.14546</v>
      </c>
      <c r="K16">
        <f t="shared" si="1"/>
        <v>28.58606</v>
      </c>
      <c r="L16">
        <f t="shared" si="1"/>
        <v>28.08259</v>
      </c>
      <c r="M16" s="24">
        <f>'Supplemental D'!E17</f>
        <v>0.69314200000000004</v>
      </c>
      <c r="N16">
        <f>EXP($Q$2*(1-$Q$3)+$Q$3*LN(M15)+$Q$4*(LN(B16*100)-$Q$3*LN(C16*100))+$Q$5*(LN(E16)-$Q$3*LN(F16))+$Q$6*(LN(H16)-$Q$3*LN(I16))+$Q$7*(LN(K16*0.8)-$Q$3*LN(L16*0.8))+$Q$8*(LN(0.423453)-$Q$3*LN(0.423453)))</f>
        <v>0.69529901385396642</v>
      </c>
      <c r="O16" s="24">
        <f t="shared" si="3"/>
        <v>-2.157013853966383E-3</v>
      </c>
      <c r="R16">
        <f>N16+'For LDT12a DFS'!N16</f>
        <v>1.0322586761714911</v>
      </c>
      <c r="S16">
        <f>N16/R16</f>
        <v>0.67357052055279121</v>
      </c>
      <c r="T16" s="24">
        <f>M16-S16</f>
        <v>1.9571479447208828E-2</v>
      </c>
    </row>
    <row r="17" spans="1:20" x14ac:dyDescent="0.3">
      <c r="A17">
        <f>'For Scrappage'!A18</f>
        <v>1990</v>
      </c>
      <c r="B17">
        <v>1.9746685673462141</v>
      </c>
      <c r="C17">
        <v>1.7854074379021736</v>
      </c>
      <c r="D17" s="19">
        <f>'Supplemental D'!Q18</f>
        <v>128.5061</v>
      </c>
      <c r="E17" s="19">
        <f t="shared" si="0"/>
        <v>120.9978</v>
      </c>
      <c r="F17" s="19">
        <f t="shared" si="0"/>
        <v>115.9074</v>
      </c>
      <c r="G17" s="19">
        <f>'Supplemental D'!M18</f>
        <v>3175.9</v>
      </c>
      <c r="H17" s="19">
        <f t="shared" si="2"/>
        <v>3099.2660000000001</v>
      </c>
      <c r="I17" s="19">
        <f t="shared" si="2"/>
        <v>3046.5369999999998</v>
      </c>
      <c r="J17">
        <f>'Supplemental D'!F18</f>
        <v>27.78163</v>
      </c>
      <c r="K17">
        <f t="shared" si="1"/>
        <v>28.14546</v>
      </c>
      <c r="L17">
        <f t="shared" si="1"/>
        <v>28.58606</v>
      </c>
      <c r="M17" s="24">
        <f>'Supplemental D'!E18</f>
        <v>0.69835700000000001</v>
      </c>
      <c r="N17">
        <f>EXP($Q$2*(1-$Q$3)+$Q$3*LN(M16)+$Q$4*(LN(B17*100)-$Q$3*LN(C17*100))+$Q$5*(LN(E17)-$Q$3*LN(F17))+$Q$6*(LN(H17)-$Q$3*LN(I17))+$Q$7*(LN(K17*0.8)-$Q$3*LN(L17*0.8))+$Q$8*(LN(0.423453)-$Q$3*LN(0.423453)))</f>
        <v>0.69844492910392608</v>
      </c>
      <c r="O17" s="24">
        <f t="shared" si="3"/>
        <v>-8.7929103926076557E-5</v>
      </c>
      <c r="R17">
        <f>N17+'For LDT12a DFS'!N17</f>
        <v>1.0254738748177012</v>
      </c>
      <c r="S17">
        <f>N17/R17</f>
        <v>0.68109480529485822</v>
      </c>
      <c r="T17" s="24">
        <f>M17-S17</f>
        <v>1.7262194705141787E-2</v>
      </c>
    </row>
    <row r="18" spans="1:20" x14ac:dyDescent="0.3">
      <c r="A18">
        <f>'For Scrappage'!A19</f>
        <v>1991</v>
      </c>
      <c r="B18">
        <v>1.8740822328165139</v>
      </c>
      <c r="C18">
        <v>1.9746685673462141</v>
      </c>
      <c r="D18" s="19">
        <f>'Supplemental D'!Q19</f>
        <v>132.2115</v>
      </c>
      <c r="E18" s="19">
        <f t="shared" si="0"/>
        <v>128.5061</v>
      </c>
      <c r="F18" s="19">
        <f t="shared" si="0"/>
        <v>120.9978</v>
      </c>
      <c r="G18" s="19">
        <f>'Supplemental D'!M19</f>
        <v>3153.67</v>
      </c>
      <c r="H18" s="19">
        <f t="shared" si="2"/>
        <v>3175.9</v>
      </c>
      <c r="I18" s="19">
        <f t="shared" si="2"/>
        <v>3099.2660000000001</v>
      </c>
      <c r="J18">
        <f>'Supplemental D'!F19</f>
        <v>27.991399999999999</v>
      </c>
      <c r="K18">
        <f t="shared" si="1"/>
        <v>27.78163</v>
      </c>
      <c r="L18">
        <f t="shared" si="1"/>
        <v>28.14546</v>
      </c>
      <c r="M18" s="24">
        <f>'Supplemental D'!E19</f>
        <v>0.67796400000000001</v>
      </c>
      <c r="N18">
        <f>EXP($Q$2*(1-$Q$3)+$Q$3*LN(M17)+$Q$4*(LN(B18*100)-$Q$3*LN(C18*100))+$Q$5*(LN(E18)-$Q$3*LN(F18))+$Q$6*(LN(H18)-$Q$3*LN(I18))+$Q$7*(LN(K18*0.8)-$Q$3*LN(L18*0.8))+$Q$8*(LN(0.423453)-$Q$3*LN(0.423453)))</f>
        <v>0.68128637379695811</v>
      </c>
      <c r="O18" s="24">
        <f t="shared" si="3"/>
        <v>-3.3223737969581002E-3</v>
      </c>
      <c r="R18">
        <f>N18+'For LDT12a DFS'!N18</f>
        <v>1.0220890026629532</v>
      </c>
      <c r="S18">
        <f>N18/R18</f>
        <v>0.6665626692214992</v>
      </c>
      <c r="T18" s="24">
        <f>M18-S18</f>
        <v>1.1401330778500807E-2</v>
      </c>
    </row>
    <row r="19" spans="1:20" x14ac:dyDescent="0.3">
      <c r="A19">
        <f>'For Scrappage'!A20</f>
        <v>1992</v>
      </c>
      <c r="B19">
        <v>1.8237890655516644</v>
      </c>
      <c r="C19">
        <v>1.8740822328165139</v>
      </c>
      <c r="D19" s="19">
        <f>'Supplemental D'!Q20</f>
        <v>140.51060000000001</v>
      </c>
      <c r="E19" s="19">
        <f t="shared" si="0"/>
        <v>132.2115</v>
      </c>
      <c r="F19" s="19">
        <f t="shared" si="0"/>
        <v>128.5061</v>
      </c>
      <c r="G19" s="19">
        <f>'Supplemental D'!M20</f>
        <v>3239.88</v>
      </c>
      <c r="H19" s="19">
        <f t="shared" si="2"/>
        <v>3153.67</v>
      </c>
      <c r="I19" s="19">
        <f t="shared" si="2"/>
        <v>3175.9</v>
      </c>
      <c r="J19">
        <f>'Supplemental D'!F20</f>
        <v>27.615680000000001</v>
      </c>
      <c r="K19">
        <f t="shared" si="1"/>
        <v>27.991399999999999</v>
      </c>
      <c r="L19">
        <f t="shared" si="1"/>
        <v>27.78163</v>
      </c>
      <c r="M19" s="24">
        <f>'Supplemental D'!E20</f>
        <v>0.66608599999999996</v>
      </c>
      <c r="N19">
        <f>EXP($Q$2*(1-$Q$3)+$Q$3*LN(M18)+$Q$4*(LN(B19*100)-$Q$3*LN(C19*100))+$Q$5*(LN(E19)-$Q$3*LN(F19))+$Q$6*(LN(H19)-$Q$3*LN(I19))+$Q$7*(LN(K19*0.8)-$Q$3*LN(L19*0.8))+$Q$8*(LN(0.423453)-$Q$3*LN(0.423453)))</f>
        <v>0.66780413627737878</v>
      </c>
      <c r="O19" s="24">
        <f t="shared" si="3"/>
        <v>-1.7181362773788234E-3</v>
      </c>
      <c r="R19">
        <f>N19+'For LDT12a DFS'!N19</f>
        <v>1.0212373856952823</v>
      </c>
      <c r="S19">
        <f>N19/R19</f>
        <v>0.65391665604047788</v>
      </c>
      <c r="T19" s="24">
        <f>M19-S19</f>
        <v>1.2169343959522072E-2</v>
      </c>
    </row>
    <row r="20" spans="1:20" x14ac:dyDescent="0.3">
      <c r="A20">
        <f>'For Scrappage'!A21</f>
        <v>1993</v>
      </c>
      <c r="B20">
        <v>1.7562903410646282</v>
      </c>
      <c r="C20">
        <v>1.8237890655516644</v>
      </c>
      <c r="D20" s="19">
        <f>'Supplemental D'!Q21</f>
        <v>138.29419999999999</v>
      </c>
      <c r="E20" s="19">
        <f t="shared" si="0"/>
        <v>140.51060000000001</v>
      </c>
      <c r="F20" s="19">
        <f t="shared" si="0"/>
        <v>132.2115</v>
      </c>
      <c r="G20" s="19">
        <f>'Supplemental D'!M21</f>
        <v>3207.1669999999999</v>
      </c>
      <c r="H20" s="19">
        <f t="shared" si="2"/>
        <v>3239.88</v>
      </c>
      <c r="I20" s="19">
        <f t="shared" si="2"/>
        <v>3153.67</v>
      </c>
      <c r="J20">
        <f>'Supplemental D'!F21</f>
        <v>28.193909999999999</v>
      </c>
      <c r="K20">
        <f t="shared" si="1"/>
        <v>27.615680000000001</v>
      </c>
      <c r="L20">
        <f t="shared" si="1"/>
        <v>27.991399999999999</v>
      </c>
      <c r="M20" s="24">
        <f>'Supplemental D'!E21</f>
        <v>0.640123</v>
      </c>
      <c r="N20">
        <f>EXP($Q$2*(1-$Q$3)+$Q$3*LN(M19)+$Q$4*(LN(B20*100)-$Q$3*LN(C20*100))+$Q$5*(LN(E20)-$Q$3*LN(F20))+$Q$6*(LN(H20)-$Q$3*LN(I20))+$Q$7*(LN(K20*0.8)-$Q$3*LN(L20*0.8))+$Q$8*(LN(0.423453)-$Q$3*LN(0.423453)))</f>
        <v>0.65083157153901317</v>
      </c>
      <c r="O20" s="24">
        <f t="shared" si="3"/>
        <v>-1.0708571539013167E-2</v>
      </c>
      <c r="R20">
        <f>N20+'For LDT12a DFS'!N20</f>
        <v>1.0115172859077228</v>
      </c>
      <c r="S20">
        <f>N20/R20</f>
        <v>0.6434211066941532</v>
      </c>
      <c r="T20" s="24">
        <f>M20-S20</f>
        <v>-3.2981066941532022E-3</v>
      </c>
    </row>
    <row r="21" spans="1:20" x14ac:dyDescent="0.3">
      <c r="A21">
        <f>'For Scrappage'!A22</f>
        <v>1994</v>
      </c>
      <c r="B21">
        <v>1.7218792266202576</v>
      </c>
      <c r="C21">
        <v>1.7562903410646282</v>
      </c>
      <c r="D21" s="19">
        <f>'Supplemental D'!Q22</f>
        <v>142.8141</v>
      </c>
      <c r="E21" s="19">
        <f t="shared" si="0"/>
        <v>138.29419999999999</v>
      </c>
      <c r="F21" s="19">
        <f t="shared" si="0"/>
        <v>140.51060000000001</v>
      </c>
      <c r="G21" s="19">
        <f>'Supplemental D'!M22</f>
        <v>3249.6860000000001</v>
      </c>
      <c r="H21" s="19">
        <f t="shared" si="2"/>
        <v>3207.1669999999999</v>
      </c>
      <c r="I21" s="19">
        <f t="shared" si="2"/>
        <v>3239.88</v>
      </c>
      <c r="J21">
        <f>'Supplemental D'!F22</f>
        <v>28.04729</v>
      </c>
      <c r="K21">
        <f t="shared" si="1"/>
        <v>28.193909999999999</v>
      </c>
      <c r="L21">
        <f t="shared" si="1"/>
        <v>27.615680000000001</v>
      </c>
      <c r="M21" s="24">
        <f>'Supplemental D'!E22</f>
        <v>0.59574300000000002</v>
      </c>
      <c r="N21">
        <f>EXP($Q$2*(1-$Q$3)+$Q$3*LN(M20)+$Q$4*(LN(B21*100)-$Q$3*LN(C21*100))+$Q$5*(LN(E21)-$Q$3*LN(F21))+$Q$6*(LN(H21)-$Q$3*LN(I21))+$Q$7*(LN(K21*0.8)-$Q$3*LN(L21*0.8))+$Q$8*(LN(0.423453)-$Q$3*LN(0.423453)))</f>
        <v>0.64000492758258121</v>
      </c>
      <c r="O21" s="24">
        <f t="shared" si="3"/>
        <v>-4.4261927582581184E-2</v>
      </c>
      <c r="R21">
        <f>N21+'For LDT12a DFS'!N21</f>
        <v>1.0331554146396331</v>
      </c>
      <c r="S21">
        <f>N21/R21</f>
        <v>0.6194662666563252</v>
      </c>
      <c r="T21" s="24">
        <f>M21-S21</f>
        <v>-2.3723266656325182E-2</v>
      </c>
    </row>
    <row r="22" spans="1:20" x14ac:dyDescent="0.3">
      <c r="A22">
        <f>'For Scrappage'!A23</f>
        <v>1995</v>
      </c>
      <c r="B22">
        <v>1.7311437574322037</v>
      </c>
      <c r="C22">
        <v>1.7218792266202576</v>
      </c>
      <c r="D22" s="19">
        <f>'Supplemental D'!Q23</f>
        <v>152.4623</v>
      </c>
      <c r="E22" s="19">
        <f t="shared" si="0"/>
        <v>142.8141</v>
      </c>
      <c r="F22" s="19">
        <f t="shared" si="0"/>
        <v>138.29419999999999</v>
      </c>
      <c r="G22" s="19">
        <f>'Supplemental D'!M23</f>
        <v>3262.62</v>
      </c>
      <c r="H22" s="19">
        <f t="shared" si="2"/>
        <v>3249.6860000000001</v>
      </c>
      <c r="I22" s="19">
        <f t="shared" si="2"/>
        <v>3207.1669999999999</v>
      </c>
      <c r="J22">
        <f>'Supplemental D'!F23</f>
        <v>28.323499999999999</v>
      </c>
      <c r="K22">
        <f t="shared" si="1"/>
        <v>28.04729</v>
      </c>
      <c r="L22">
        <f t="shared" si="1"/>
        <v>28.193909999999999</v>
      </c>
      <c r="M22" s="24">
        <f>'Supplemental D'!E23</f>
        <v>0.62039</v>
      </c>
      <c r="N22">
        <f>EXP($Q$2*(1-$Q$3)+$Q$3*LN(M21)+$Q$4*(LN(B22*100)-$Q$3*LN(C22*100))+$Q$5*(LN(E22)-$Q$3*LN(F22))+$Q$6*(LN(H22)-$Q$3*LN(I22))+$Q$7*(LN(K22*0.8)-$Q$3*LN(L22*0.8))+$Q$8*(LN(0.423453)-$Q$3*LN(0.423453)))</f>
        <v>0.59643299340176414</v>
      </c>
      <c r="O22" s="24">
        <f t="shared" si="3"/>
        <v>2.3957006598235853E-2</v>
      </c>
      <c r="R22">
        <f>N22+'For LDT12a DFS'!N22</f>
        <v>1.00128823191537</v>
      </c>
      <c r="S22">
        <f>N22/R22</f>
        <v>0.59566563791611138</v>
      </c>
      <c r="T22" s="24">
        <f>M22-S22</f>
        <v>2.4724362083888618E-2</v>
      </c>
    </row>
    <row r="23" spans="1:20" x14ac:dyDescent="0.3">
      <c r="A23">
        <f>'For Scrappage'!A24</f>
        <v>1996</v>
      </c>
      <c r="B23">
        <v>1.8158480391414249</v>
      </c>
      <c r="C23">
        <v>1.7311437574322037</v>
      </c>
      <c r="D23" s="19">
        <f>'Supplemental D'!Q24</f>
        <v>154.13310000000001</v>
      </c>
      <c r="E23" s="19">
        <f t="shared" si="0"/>
        <v>152.4623</v>
      </c>
      <c r="F23" s="19">
        <f t="shared" si="0"/>
        <v>142.8141</v>
      </c>
      <c r="G23" s="19">
        <f>'Supplemental D'!M24</f>
        <v>3281.7489999999998</v>
      </c>
      <c r="H23" s="19">
        <f t="shared" si="2"/>
        <v>3262.62</v>
      </c>
      <c r="I23" s="19">
        <f t="shared" si="2"/>
        <v>3249.6860000000001</v>
      </c>
      <c r="J23">
        <f>'Supplemental D'!F24</f>
        <v>28.285620000000002</v>
      </c>
      <c r="K23">
        <f t="shared" si="1"/>
        <v>28.323499999999999</v>
      </c>
      <c r="L23">
        <f t="shared" si="1"/>
        <v>28.04729</v>
      </c>
      <c r="M23" s="24">
        <f>'Supplemental D'!E24</f>
        <v>0.60027600000000003</v>
      </c>
      <c r="N23">
        <f>EXP($Q$2*(1-$Q$3)+$Q$3*LN(M22)+$Q$4*(LN(B23*100)-$Q$3*LN(C23*100))+$Q$5*(LN(E23)-$Q$3*LN(F23))+$Q$6*(LN(H23)-$Q$3*LN(I23))+$Q$7*(LN(K23*0.8)-$Q$3*LN(L23*0.8))+$Q$8*(LN(0.423453)-$Q$3*LN(0.423453)))</f>
        <v>0.60780411429033465</v>
      </c>
      <c r="O23" s="24">
        <f t="shared" si="3"/>
        <v>-7.5281142903346199E-3</v>
      </c>
      <c r="R23">
        <f>N23+'For LDT12a DFS'!N23</f>
        <v>0.98865013239121735</v>
      </c>
      <c r="S23">
        <f>N23/R23</f>
        <v>0.61478180640127744</v>
      </c>
      <c r="T23" s="24">
        <f>M23-S23</f>
        <v>-1.450580640127741E-2</v>
      </c>
    </row>
    <row r="24" spans="1:20" x14ac:dyDescent="0.3">
      <c r="A24">
        <f>'For Scrappage'!A25</f>
        <v>1997</v>
      </c>
      <c r="B24">
        <v>1.7907014555090002</v>
      </c>
      <c r="C24">
        <v>1.8158480391414249</v>
      </c>
      <c r="D24" s="19">
        <f>'Supplemental D'!Q25</f>
        <v>156.02860000000001</v>
      </c>
      <c r="E24" s="19">
        <f t="shared" si="0"/>
        <v>154.13310000000001</v>
      </c>
      <c r="F24" s="19">
        <f t="shared" si="0"/>
        <v>152.4623</v>
      </c>
      <c r="G24" s="19">
        <f>'Supplemental D'!M25</f>
        <v>3274.0610000000001</v>
      </c>
      <c r="H24" s="19">
        <f t="shared" si="2"/>
        <v>3281.7489999999998</v>
      </c>
      <c r="I24" s="19">
        <f t="shared" si="2"/>
        <v>3262.62</v>
      </c>
      <c r="J24">
        <f>'Supplemental D'!F25</f>
        <v>28.432700000000001</v>
      </c>
      <c r="K24">
        <f t="shared" si="1"/>
        <v>28.285620000000002</v>
      </c>
      <c r="L24">
        <f t="shared" si="1"/>
        <v>28.323499999999999</v>
      </c>
      <c r="M24" s="24">
        <f>'Supplemental D'!E25</f>
        <v>0.57647899999999996</v>
      </c>
      <c r="N24">
        <f>EXP($Q$2*(1-$Q$3)+$Q$3*LN(M23)+$Q$4*(LN(B24*100)-$Q$3*LN(C24*100))+$Q$5*(LN(E24)-$Q$3*LN(F24))+$Q$6*(LN(H24)-$Q$3*LN(I24))+$Q$7*(LN(K24*0.8)-$Q$3*LN(L24*0.8))+$Q$8*(LN(0.423453)-$Q$3*LN(0.423453)))</f>
        <v>0.60101014577690515</v>
      </c>
      <c r="O24" s="24">
        <f t="shared" si="3"/>
        <v>-2.4531145776905183E-2</v>
      </c>
      <c r="R24">
        <f>N24+'For LDT12a DFS'!N24</f>
        <v>1.0264484953378461</v>
      </c>
      <c r="S24">
        <f>N24/R24</f>
        <v>0.58552391913155677</v>
      </c>
      <c r="T24" s="24">
        <f>M24-S24</f>
        <v>-9.0449191315568056E-3</v>
      </c>
    </row>
    <row r="25" spans="1:20" x14ac:dyDescent="0.3">
      <c r="A25">
        <f>'For Scrappage'!A26</f>
        <v>1998</v>
      </c>
      <c r="B25">
        <v>1.5299710883728037</v>
      </c>
      <c r="C25">
        <v>1.7907014555090002</v>
      </c>
      <c r="D25" s="19">
        <f>'Supplemental D'!Q26</f>
        <v>159.08529999999999</v>
      </c>
      <c r="E25" s="19">
        <f t="shared" si="0"/>
        <v>156.02860000000001</v>
      </c>
      <c r="F25" s="19">
        <f t="shared" si="0"/>
        <v>154.13310000000001</v>
      </c>
      <c r="G25" s="19">
        <f>'Supplemental D'!M26</f>
        <v>3305.9870000000001</v>
      </c>
      <c r="H25" s="19">
        <f t="shared" si="2"/>
        <v>3274.0610000000001</v>
      </c>
      <c r="I25" s="19">
        <f t="shared" si="2"/>
        <v>3281.7489999999998</v>
      </c>
      <c r="J25">
        <f>'Supplemental D'!F26</f>
        <v>28.5228</v>
      </c>
      <c r="K25">
        <f t="shared" si="1"/>
        <v>28.432700000000001</v>
      </c>
      <c r="L25">
        <f t="shared" si="1"/>
        <v>28.285620000000002</v>
      </c>
      <c r="M25" s="24">
        <f>'Supplemental D'!E26</f>
        <v>0.55140299999999998</v>
      </c>
      <c r="N25">
        <f>EXP($Q$2*(1-$Q$3)+$Q$3*LN(M24)+$Q$4*(LN(B25*100)-$Q$3*LN(C25*100))+$Q$5*(LN(E25)-$Q$3*LN(F25))+$Q$6*(LN(H25)-$Q$3*LN(I25))+$Q$7*(LN(K25*0.8)-$Q$3*LN(L25*0.8))+$Q$8*(LN(0.423453)-$Q$3*LN(0.423453)))</f>
        <v>0.56558920468872209</v>
      </c>
      <c r="O25" s="24">
        <f t="shared" si="3"/>
        <v>-1.4186204688722115E-2</v>
      </c>
      <c r="R25">
        <f>N25+'For LDT12a DFS'!N25</f>
        <v>1.0286206515545639</v>
      </c>
      <c r="S25">
        <f>N25/R25</f>
        <v>0.54985207990325868</v>
      </c>
      <c r="T25" s="24">
        <f>M25-S25</f>
        <v>1.5509200967412928E-3</v>
      </c>
    </row>
    <row r="26" spans="1:20" x14ac:dyDescent="0.3">
      <c r="A26">
        <f>'For Scrappage'!A27</f>
        <v>1999</v>
      </c>
      <c r="B26">
        <v>1.6517334933298091</v>
      </c>
      <c r="C26">
        <v>1.5299710883728037</v>
      </c>
      <c r="D26" s="19">
        <f>'Supplemental D'!Q27</f>
        <v>163.9751</v>
      </c>
      <c r="E26" s="19">
        <f t="shared" si="0"/>
        <v>159.08529999999999</v>
      </c>
      <c r="F26" s="19">
        <f t="shared" si="0"/>
        <v>156.02860000000001</v>
      </c>
      <c r="G26" s="19">
        <f>'Supplemental D'!M27</f>
        <v>3364.5610000000001</v>
      </c>
      <c r="H26" s="19">
        <f t="shared" si="2"/>
        <v>3305.9870000000001</v>
      </c>
      <c r="I26" s="19">
        <f t="shared" si="2"/>
        <v>3274.0610000000001</v>
      </c>
      <c r="J26">
        <f>'Supplemental D'!F27</f>
        <v>28.161239999999999</v>
      </c>
      <c r="K26">
        <f t="shared" si="1"/>
        <v>28.5228</v>
      </c>
      <c r="L26">
        <f t="shared" si="1"/>
        <v>28.432700000000001</v>
      </c>
      <c r="M26" s="24">
        <f>'Supplemental D'!E27</f>
        <v>0.55054700000000001</v>
      </c>
      <c r="N26">
        <f>EXP($Q$2*(1-$Q$3)+$Q$3*LN(M25)+$Q$4*(LN(B26*100)-$Q$3*LN(C26*100))+$Q$5*(LN(E26)-$Q$3*LN(F26))+$Q$6*(LN(H26)-$Q$3*LN(I26))+$Q$7*(LN(K26*0.8)-$Q$3*LN(L26*0.8))+$Q$8*(LN(0.423453)-$Q$3*LN(0.423453)))</f>
        <v>0.55854628533853334</v>
      </c>
      <c r="O26" s="24">
        <f t="shared" si="3"/>
        <v>-7.9992853385333351E-3</v>
      </c>
      <c r="R26">
        <f>N26+'For LDT12a DFS'!N26</f>
        <v>1.0085713473309239</v>
      </c>
      <c r="S26">
        <f>N26/R26</f>
        <v>0.55379947766379278</v>
      </c>
      <c r="T26" s="24">
        <f>M26-S26</f>
        <v>-3.2524776637927744E-3</v>
      </c>
    </row>
    <row r="27" spans="1:20" x14ac:dyDescent="0.3">
      <c r="A27">
        <f>'For Scrappage'!A28</f>
        <v>2000</v>
      </c>
      <c r="B27">
        <v>2.0727295875549299</v>
      </c>
      <c r="C27">
        <v>1.6517334933298091</v>
      </c>
      <c r="D27" s="19">
        <f>'Supplemental D'!Q28</f>
        <v>167.93</v>
      </c>
      <c r="E27" s="19">
        <f t="shared" si="0"/>
        <v>163.9751</v>
      </c>
      <c r="F27" s="19">
        <f t="shared" si="0"/>
        <v>159.08529999999999</v>
      </c>
      <c r="G27" s="19">
        <f>'Supplemental D'!M28</f>
        <v>3369.2089999999998</v>
      </c>
      <c r="H27" s="19">
        <f t="shared" si="2"/>
        <v>3364.5610000000001</v>
      </c>
      <c r="I27" s="19">
        <f t="shared" si="2"/>
        <v>3305.9870000000001</v>
      </c>
      <c r="J27">
        <f>'Supplemental D'!F28</f>
        <v>28.161650000000002</v>
      </c>
      <c r="K27">
        <f t="shared" si="1"/>
        <v>28.161239999999999</v>
      </c>
      <c r="L27">
        <f t="shared" si="1"/>
        <v>28.5228</v>
      </c>
      <c r="M27" s="24">
        <f>'Supplemental D'!E28</f>
        <v>0.55066400000000004</v>
      </c>
      <c r="N27">
        <f>EXP($Q$2*(1-$Q$3)+$Q$3*LN(M26)+$Q$4*(LN(B27*100)-$Q$3*LN(C27*100))+$Q$5*(LN(E27)-$Q$3*LN(F27))+$Q$6*(LN(H27)-$Q$3*LN(I27))+$Q$7*(LN(K27*0.8)-$Q$3*LN(L27*0.8))+$Q$8*(LN(0.423453)-$Q$3*LN(0.423453)))</f>
        <v>0.57173948649176787</v>
      </c>
      <c r="O27" s="24">
        <f t="shared" si="3"/>
        <v>-2.1075486491767825E-2</v>
      </c>
      <c r="R27">
        <f>N27+'For LDT12a DFS'!N27</f>
        <v>0.98960921654775924</v>
      </c>
      <c r="S27">
        <f>N27/R27</f>
        <v>0.57774268562925746</v>
      </c>
      <c r="T27" s="24">
        <f>M27-S27</f>
        <v>-2.7078685629257415E-2</v>
      </c>
    </row>
    <row r="28" spans="1:20" x14ac:dyDescent="0.3">
      <c r="A28">
        <f>'For Scrappage'!A29</f>
        <v>2001</v>
      </c>
      <c r="B28">
        <v>1.9441399574279785</v>
      </c>
      <c r="C28">
        <v>2.0727295875549299</v>
      </c>
      <c r="D28" s="19">
        <f>'Supplemental D'!Q29</f>
        <v>168.4034</v>
      </c>
      <c r="E28" s="19">
        <f t="shared" si="0"/>
        <v>167.93</v>
      </c>
      <c r="F28" s="19">
        <f t="shared" si="0"/>
        <v>163.9751</v>
      </c>
      <c r="G28" s="19">
        <f>'Supplemental D'!M29</f>
        <v>3379.627</v>
      </c>
      <c r="H28" s="19">
        <f t="shared" si="2"/>
        <v>3369.2089999999998</v>
      </c>
      <c r="I28" s="19">
        <f t="shared" si="2"/>
        <v>3364.5610000000001</v>
      </c>
      <c r="J28">
        <f>'Supplemental D'!F29</f>
        <v>28.448830000000001</v>
      </c>
      <c r="K28">
        <f t="shared" si="1"/>
        <v>28.161650000000002</v>
      </c>
      <c r="L28">
        <f t="shared" si="1"/>
        <v>28.161239999999999</v>
      </c>
      <c r="M28" s="24">
        <f>'Supplemental D'!E29</f>
        <v>0.53856999999999999</v>
      </c>
      <c r="N28">
        <f>EXP($Q$2*(1-$Q$3)+$Q$3*LN(M27)+$Q$4*(LN(B28*100)-$Q$3*LN(C28*100))+$Q$5*(LN(E28)-$Q$3*LN(F28))+$Q$6*(LN(H28)-$Q$3*LN(I28))+$Q$7*(LN(K28*0.8)-$Q$3*LN(L28*0.8))+$Q$8*(LN(0.423453)-$Q$3*LN(0.423453)))</f>
        <v>0.54846139173503117</v>
      </c>
      <c r="O28" s="24">
        <f t="shared" si="3"/>
        <v>-9.8913917350311742E-3</v>
      </c>
      <c r="R28">
        <f>N28+'For LDT12a DFS'!N28</f>
        <v>0.99703606216947915</v>
      </c>
      <c r="S28">
        <f>N28/R28</f>
        <v>0.55009182971939696</v>
      </c>
      <c r="T28" s="24">
        <f>M28-S28</f>
        <v>-1.152182971939697E-2</v>
      </c>
    </row>
    <row r="29" spans="1:20" x14ac:dyDescent="0.3">
      <c r="A29">
        <f>'For Scrappage'!A30</f>
        <v>2002</v>
      </c>
      <c r="B29">
        <v>1.810282826423645</v>
      </c>
      <c r="C29">
        <v>1.9441399574279785</v>
      </c>
      <c r="D29" s="19">
        <f>'Supplemental D'!Q30</f>
        <v>172.91480000000001</v>
      </c>
      <c r="E29" s="19">
        <f t="shared" si="0"/>
        <v>168.4034</v>
      </c>
      <c r="F29" s="19">
        <f t="shared" si="0"/>
        <v>167.93</v>
      </c>
      <c r="G29" s="19">
        <f>'Supplemental D'!M30</f>
        <v>3391.2170000000001</v>
      </c>
      <c r="H29" s="19">
        <f t="shared" si="2"/>
        <v>3379.627</v>
      </c>
      <c r="I29" s="19">
        <f t="shared" si="2"/>
        <v>3369.2089999999998</v>
      </c>
      <c r="J29">
        <f>'Supplemental D'!F30</f>
        <v>28.63945</v>
      </c>
      <c r="K29">
        <f t="shared" si="1"/>
        <v>28.448830000000001</v>
      </c>
      <c r="L29">
        <f t="shared" si="1"/>
        <v>28.161650000000002</v>
      </c>
      <c r="M29" s="24">
        <f>'Supplemental D'!E30</f>
        <v>0.51510699999999998</v>
      </c>
      <c r="N29">
        <f>EXP($Q$2*(1-$Q$3)+$Q$3*LN(M28)+$Q$4*(LN(B29*100)-$Q$3*LN(C29*100))+$Q$5*(LN(E29)-$Q$3*LN(F29))+$Q$6*(LN(H29)-$Q$3*LN(I29))+$Q$7*(LN(K29*0.8)-$Q$3*LN(L29*0.8))+$Q$8*(LN(0.423453)-$Q$3*LN(0.423453)))</f>
        <v>0.53793471672929627</v>
      </c>
      <c r="O29" s="24">
        <f t="shared" si="3"/>
        <v>-2.2827716729296288E-2</v>
      </c>
      <c r="R29">
        <f>N29+'For LDT12a DFS'!N29</f>
        <v>1.020804684919782</v>
      </c>
      <c r="S29">
        <f>N29/R29</f>
        <v>0.52697124599459377</v>
      </c>
      <c r="T29" s="24">
        <f>M29-S29</f>
        <v>-1.1864245994593792E-2</v>
      </c>
    </row>
    <row r="30" spans="1:20" x14ac:dyDescent="0.3">
      <c r="A30">
        <f>'For Scrappage'!A31</f>
        <v>2003</v>
      </c>
      <c r="B30">
        <v>2.0459456443786621</v>
      </c>
      <c r="C30">
        <v>1.810282826423645</v>
      </c>
      <c r="D30" s="19">
        <f>'Supplemental D'!Q31</f>
        <v>176.12430000000001</v>
      </c>
      <c r="E30" s="19">
        <f t="shared" si="0"/>
        <v>172.91480000000001</v>
      </c>
      <c r="F30" s="19">
        <f t="shared" si="0"/>
        <v>168.4034</v>
      </c>
      <c r="G30" s="19">
        <f>'Supplemental D'!M31</f>
        <v>3416.8980000000001</v>
      </c>
      <c r="H30" s="19">
        <f t="shared" si="2"/>
        <v>3391.2170000000001</v>
      </c>
      <c r="I30" s="19">
        <f t="shared" si="2"/>
        <v>3379.627</v>
      </c>
      <c r="J30">
        <f>'Supplemental D'!F31</f>
        <v>28.978729999999999</v>
      </c>
      <c r="K30">
        <f t="shared" si="1"/>
        <v>28.63945</v>
      </c>
      <c r="L30">
        <f t="shared" si="1"/>
        <v>28.448830000000001</v>
      </c>
      <c r="M30" s="24">
        <f>'Supplemental D'!E31</f>
        <v>0.50218600000000002</v>
      </c>
      <c r="N30">
        <f>EXP($Q$2*(1-$Q$3)+$Q$3*LN(M29)+$Q$4*(LN(B30*100)-$Q$3*LN(C30*100))+$Q$5*(LN(E30)-$Q$3*LN(F30))+$Q$6*(LN(H30)-$Q$3*LN(I30))+$Q$7*(LN(K30*0.8)-$Q$3*LN(L30*0.8))+$Q$8*(LN(0.423453)-$Q$3*LN(0.423453)))</f>
        <v>0.52608794709509565</v>
      </c>
      <c r="O30" s="24">
        <f t="shared" si="3"/>
        <v>-2.3901947095095633E-2</v>
      </c>
      <c r="R30">
        <f>N30+'For LDT12a DFS'!N30</f>
        <v>0.99597044013230562</v>
      </c>
      <c r="S30">
        <f>N30/R30</f>
        <v>0.52821642681002623</v>
      </c>
      <c r="T30" s="24">
        <f>M30-S30</f>
        <v>-2.6030426810026208E-2</v>
      </c>
    </row>
    <row r="31" spans="1:20" x14ac:dyDescent="0.3">
      <c r="A31">
        <f>'For Scrappage'!A32</f>
        <v>2004</v>
      </c>
      <c r="B31">
        <v>2.3575189113616943</v>
      </c>
      <c r="C31">
        <v>2.0459456443786621</v>
      </c>
      <c r="D31" s="19">
        <f>'Supplemental D'!Q32</f>
        <v>182.5044</v>
      </c>
      <c r="E31" s="19">
        <f t="shared" si="0"/>
        <v>176.12430000000001</v>
      </c>
      <c r="F31" s="19">
        <f t="shared" si="0"/>
        <v>172.91480000000001</v>
      </c>
      <c r="G31" s="19">
        <f>'Supplemental D'!M32</f>
        <v>3461.634</v>
      </c>
      <c r="H31" s="19">
        <f t="shared" si="2"/>
        <v>3416.8980000000001</v>
      </c>
      <c r="I31" s="19">
        <f t="shared" si="2"/>
        <v>3391.2170000000001</v>
      </c>
      <c r="J31">
        <f>'Supplemental D'!F32</f>
        <v>28.881689999999999</v>
      </c>
      <c r="K31">
        <f t="shared" si="1"/>
        <v>28.978729999999999</v>
      </c>
      <c r="L31">
        <f t="shared" si="1"/>
        <v>28.63945</v>
      </c>
      <c r="M31" s="24">
        <f>'Supplemental D'!E32</f>
        <v>0.479792</v>
      </c>
      <c r="N31">
        <f>EXP($Q$2*(1-$Q$3)+$Q$3*LN(M30)+$Q$4*(LN(B31*100)-$Q$3*LN(C31*100))+$Q$5*(LN(E31)-$Q$3*LN(F31))+$Q$6*(LN(H31)-$Q$3*LN(I31))+$Q$7*(LN(K31*0.8)-$Q$3*LN(L31*0.8))+$Q$8*(LN(0.423453)-$Q$3*LN(0.423453)))</f>
        <v>0.51606544516820285</v>
      </c>
      <c r="O31" s="24">
        <f t="shared" si="3"/>
        <v>-3.6273445168202856E-2</v>
      </c>
      <c r="R31">
        <f>N31+'For LDT12a DFS'!N31</f>
        <v>0.96168020197000037</v>
      </c>
      <c r="S31">
        <f>N31/R31</f>
        <v>0.53662895847397463</v>
      </c>
      <c r="T31" s="24">
        <f>M31-S31</f>
        <v>-5.683695847397463E-2</v>
      </c>
    </row>
    <row r="32" spans="1:20" x14ac:dyDescent="0.3">
      <c r="A32">
        <f>'For Scrappage'!A33</f>
        <v>2005</v>
      </c>
      <c r="B32">
        <v>2.7887973785400391</v>
      </c>
      <c r="C32">
        <v>2.3575189113616943</v>
      </c>
      <c r="D32" s="19">
        <f>'Supplemental D'!Q33</f>
        <v>182.17160000000001</v>
      </c>
      <c r="E32" s="19">
        <f t="shared" si="0"/>
        <v>182.5044</v>
      </c>
      <c r="F32" s="19">
        <f t="shared" si="0"/>
        <v>176.12430000000001</v>
      </c>
      <c r="G32" s="19">
        <f>'Supplemental D'!M33</f>
        <v>3462.7049999999999</v>
      </c>
      <c r="H32" s="19">
        <f t="shared" si="2"/>
        <v>3461.634</v>
      </c>
      <c r="I32" s="19">
        <f t="shared" si="2"/>
        <v>3416.8980000000001</v>
      </c>
      <c r="J32">
        <f>'Supplemental D'!F33</f>
        <v>29.508320000000001</v>
      </c>
      <c r="K32">
        <f t="shared" si="1"/>
        <v>28.881689999999999</v>
      </c>
      <c r="L32">
        <f t="shared" si="1"/>
        <v>28.978729999999999</v>
      </c>
      <c r="M32" s="24">
        <f>'Supplemental D'!E33</f>
        <v>0.50505900000000004</v>
      </c>
      <c r="N32">
        <f>EXP($Q$2*(1-$Q$3)+$Q$3*LN(M31)+$Q$4*(LN(B32*100)-$Q$3*LN(C32*100))+$Q$5*(LN(E32)-$Q$3*LN(F32))+$Q$6*(LN(H32)-$Q$3*LN(I32))+$Q$7*(LN(K32*0.8)-$Q$3*LN(L32*0.8))+$Q$8*(LN(0.423453)-$Q$3*LN(0.423453)))</f>
        <v>0.49772189672749573</v>
      </c>
      <c r="O32" s="24">
        <f t="shared" si="3"/>
        <v>7.3371032725043084E-3</v>
      </c>
      <c r="R32">
        <f>N32+'For LDT12a DFS'!N32</f>
        <v>0.94684417729721426</v>
      </c>
      <c r="S32">
        <f>N32/R32</f>
        <v>0.52566399906292172</v>
      </c>
      <c r="T32" s="24">
        <f>M32-S32</f>
        <v>-2.0604999062921681E-2</v>
      </c>
    </row>
    <row r="33" spans="1:20" x14ac:dyDescent="0.3">
      <c r="A33">
        <f>'For Scrappage'!A34</f>
        <v>2006</v>
      </c>
      <c r="B33">
        <v>3.059727668762207</v>
      </c>
      <c r="C33">
        <v>2.7887973785400391</v>
      </c>
      <c r="D33" s="19">
        <f>'Supplemental D'!Q34</f>
        <v>193.965</v>
      </c>
      <c r="E33" s="19">
        <f t="shared" si="0"/>
        <v>182.17160000000001</v>
      </c>
      <c r="F33" s="19">
        <f t="shared" si="0"/>
        <v>182.5044</v>
      </c>
      <c r="G33" s="19">
        <f>'Supplemental D'!M34</f>
        <v>3534.0909999999999</v>
      </c>
      <c r="H33" s="19">
        <f t="shared" si="2"/>
        <v>3462.7049999999999</v>
      </c>
      <c r="I33" s="19">
        <f t="shared" si="2"/>
        <v>3461.634</v>
      </c>
      <c r="J33">
        <f>'Supplemental D'!F34</f>
        <v>29.230910000000002</v>
      </c>
      <c r="K33">
        <f t="shared" si="1"/>
        <v>29.508320000000001</v>
      </c>
      <c r="L33">
        <f t="shared" si="1"/>
        <v>28.881689999999999</v>
      </c>
      <c r="M33" s="24">
        <f>'Supplemental D'!E34</f>
        <v>0.52918100000000001</v>
      </c>
      <c r="N33">
        <f>EXP($Q$2*(1-$Q$3)+$Q$3*LN(M32)+$Q$4*(LN(B33*100)-$Q$3*LN(C33*100))+$Q$5*(LN(E33)-$Q$3*LN(F33))+$Q$6*(LN(H33)-$Q$3*LN(I33))+$Q$7*(LN(K33*0.8)-$Q$3*LN(L33*0.8))+$Q$8*(LN(0.423453)-$Q$3*LN(0.423453)))</f>
        <v>0.51811338813689667</v>
      </c>
      <c r="O33" s="24">
        <f t="shared" si="3"/>
        <v>1.1067611863103344E-2</v>
      </c>
      <c r="R33">
        <f>N33+'For LDT12a DFS'!N33</f>
        <v>0.95292129437145157</v>
      </c>
      <c r="S33">
        <f>N33/R33</f>
        <v>0.54371057840474124</v>
      </c>
      <c r="T33" s="24">
        <f>M33-S33</f>
        <v>-1.4529578404741228E-2</v>
      </c>
    </row>
    <row r="34" spans="1:20" x14ac:dyDescent="0.3">
      <c r="A34">
        <f>'For Scrappage'!A35</f>
        <v>2007</v>
      </c>
      <c r="B34">
        <v>3.2374236583709717</v>
      </c>
      <c r="C34">
        <v>3.059727668762207</v>
      </c>
      <c r="D34" s="19">
        <f>'Supplemental D'!Q35</f>
        <v>189.40100000000001</v>
      </c>
      <c r="E34" s="19">
        <f t="shared" si="0"/>
        <v>193.965</v>
      </c>
      <c r="F34" s="19">
        <f t="shared" si="0"/>
        <v>182.17160000000001</v>
      </c>
      <c r="G34" s="19">
        <f>'Supplemental D'!M35</f>
        <v>3507.31</v>
      </c>
      <c r="H34" s="19">
        <f t="shared" si="2"/>
        <v>3534.0909999999999</v>
      </c>
      <c r="I34" s="19">
        <f t="shared" si="2"/>
        <v>3462.7049999999999</v>
      </c>
      <c r="J34">
        <f>'Supplemental D'!F35</f>
        <v>30.337520000000001</v>
      </c>
      <c r="K34">
        <f t="shared" si="1"/>
        <v>29.230910000000002</v>
      </c>
      <c r="L34">
        <f t="shared" si="1"/>
        <v>29.508320000000001</v>
      </c>
      <c r="M34" s="24">
        <f>'Supplemental D'!E35</f>
        <v>0.529061</v>
      </c>
      <c r="N34">
        <f>EXP($Q$2*(1-$Q$3)+$Q$3*LN(M33)+$Q$4*(LN(B34*100)-$Q$3*LN(C34*100))+$Q$5*(LN(E34)-$Q$3*LN(F34))+$Q$6*(LN(H34)-$Q$3*LN(I34))+$Q$7*(LN(K34*0.8)-$Q$3*LN(L34*0.8))+$Q$8*(LN(0.423453)-$Q$3*LN(0.423453)))</f>
        <v>0.53006067483557773</v>
      </c>
      <c r="O34" s="24">
        <f t="shared" si="3"/>
        <v>-9.9967483557772407E-4</v>
      </c>
      <c r="R34">
        <f>N34+'For LDT12a DFS'!N34</f>
        <v>0.94672419385367279</v>
      </c>
      <c r="S34">
        <f>N34/R34</f>
        <v>0.55988922463040458</v>
      </c>
      <c r="T34" s="24">
        <f>M34-S34</f>
        <v>-3.0828224630404577E-2</v>
      </c>
    </row>
    <row r="35" spans="1:20" x14ac:dyDescent="0.3">
      <c r="A35">
        <f>'For Scrappage'!A36</f>
        <v>2008</v>
      </c>
      <c r="B35">
        <v>3.6736221313476563</v>
      </c>
      <c r="C35">
        <v>3.2374236583709717</v>
      </c>
      <c r="D35" s="19">
        <f>'Supplemental D'!Q36</f>
        <v>192.86500000000001</v>
      </c>
      <c r="E35" s="19">
        <f t="shared" si="0"/>
        <v>189.40100000000001</v>
      </c>
      <c r="F35" s="19">
        <f t="shared" si="0"/>
        <v>193.965</v>
      </c>
      <c r="G35" s="19">
        <f>'Supplemental D'!M36</f>
        <v>3526.893</v>
      </c>
      <c r="H35" s="19">
        <f t="shared" si="2"/>
        <v>3507.31</v>
      </c>
      <c r="I35" s="19">
        <f t="shared" si="2"/>
        <v>3534.0909999999999</v>
      </c>
      <c r="J35">
        <f>'Supplemental D'!F36</f>
        <v>30.543990000000001</v>
      </c>
      <c r="K35">
        <f t="shared" si="1"/>
        <v>30.337520000000001</v>
      </c>
      <c r="L35">
        <f t="shared" si="1"/>
        <v>29.230910000000002</v>
      </c>
      <c r="M35" s="24">
        <f>'Supplemental D'!E36</f>
        <v>0.526586</v>
      </c>
      <c r="N35">
        <f>EXP($Q$2*(1-$Q$3)+$Q$3*LN(M34)+$Q$4*(LN(B35*100)-$Q$3*LN(C35*100))+$Q$5*(LN(E35)-$Q$3*LN(F35))+$Q$6*(LN(H35)-$Q$3*LN(I35))+$Q$7*(LN(K35*0.8)-$Q$3*LN(L35*0.8))+$Q$8*(LN(0.423453)-$Q$3*LN(0.423453)))</f>
        <v>0.54284096550802996</v>
      </c>
      <c r="O35" s="24">
        <f t="shared" si="3"/>
        <v>-1.6254965508029962E-2</v>
      </c>
      <c r="R35">
        <f>N35+'For LDT12a DFS'!N35</f>
        <v>0.9592677882538605</v>
      </c>
      <c r="S35">
        <f>N35/R35</f>
        <v>0.56589095574256121</v>
      </c>
      <c r="T35" s="24">
        <f>M35-S35</f>
        <v>-3.9304955742561209E-2</v>
      </c>
    </row>
    <row r="36" spans="1:20" x14ac:dyDescent="0.3">
      <c r="A36">
        <f>'For Scrappage'!A37</f>
        <v>2009</v>
      </c>
      <c r="B36">
        <v>2.6428499221801758</v>
      </c>
      <c r="C36">
        <v>3.6736221313476563</v>
      </c>
      <c r="D36" s="19">
        <f>'Supplemental D'!Q37</f>
        <v>183.8245</v>
      </c>
      <c r="E36" s="19">
        <f t="shared" si="0"/>
        <v>192.86500000000001</v>
      </c>
      <c r="F36" s="19">
        <f t="shared" si="0"/>
        <v>189.40100000000001</v>
      </c>
      <c r="G36" s="19">
        <f>'Supplemental D'!M37</f>
        <v>3464.462</v>
      </c>
      <c r="H36" s="19">
        <f t="shared" si="2"/>
        <v>3526.893</v>
      </c>
      <c r="I36" s="19">
        <f t="shared" si="2"/>
        <v>3507.31</v>
      </c>
      <c r="J36">
        <f>'Supplemental D'!F37</f>
        <v>32.084499999999998</v>
      </c>
      <c r="K36">
        <f t="shared" si="1"/>
        <v>30.543990000000001</v>
      </c>
      <c r="L36">
        <f t="shared" si="1"/>
        <v>30.337520000000001</v>
      </c>
      <c r="M36" s="24">
        <f>'Supplemental D'!E37</f>
        <v>0.60501400000000005</v>
      </c>
      <c r="N36">
        <f>EXP($Q$2*(1-$Q$3)+$Q$3*LN(M35)+$Q$4*(LN(B36*100)-$Q$3*LN(C36*100))+$Q$5*(LN(E36)-$Q$3*LN(F36))+$Q$6*(LN(H36)-$Q$3*LN(I36))+$Q$7*(LN(K36*0.8)-$Q$3*LN(L36*0.8))+$Q$8*(LN(0.423453)-$Q$3*LN(0.423453)))</f>
        <v>0.50504048852886008</v>
      </c>
      <c r="O36" s="24">
        <f t="shared" si="3"/>
        <v>9.9973511471139975E-2</v>
      </c>
      <c r="R36">
        <f>N36+'For LDT12a DFS'!N36</f>
        <v>1.0003732863724988</v>
      </c>
      <c r="S36">
        <f>N36/R36</f>
        <v>0.50485203414438573</v>
      </c>
      <c r="T36" s="24">
        <f>M36-S36</f>
        <v>0.10016196585561432</v>
      </c>
    </row>
    <row r="37" spans="1:20" x14ac:dyDescent="0.3">
      <c r="A37">
        <f>'For Scrappage'!A38</f>
        <v>2010</v>
      </c>
      <c r="B37">
        <v>3.0768499374389648</v>
      </c>
      <c r="C37">
        <v>2.6428499221801758</v>
      </c>
      <c r="D37" s="19">
        <f>'Supplemental D'!Q38</f>
        <v>186.69229999999999</v>
      </c>
      <c r="E37" s="19">
        <f t="shared" si="0"/>
        <v>183.8245</v>
      </c>
      <c r="F37" s="19">
        <f t="shared" si="0"/>
        <v>192.86500000000001</v>
      </c>
      <c r="G37" s="19">
        <f>'Supplemental D'!M38</f>
        <v>3474.0929999999998</v>
      </c>
      <c r="H37" s="19">
        <f t="shared" si="2"/>
        <v>3464.462</v>
      </c>
      <c r="I37" s="19">
        <f t="shared" si="2"/>
        <v>3526.893</v>
      </c>
      <c r="J37">
        <f>'Supplemental D'!F38</f>
        <v>33.177509999999998</v>
      </c>
      <c r="K37">
        <f t="shared" si="1"/>
        <v>32.084499999999998</v>
      </c>
      <c r="L37">
        <f t="shared" si="1"/>
        <v>30.543990000000001</v>
      </c>
      <c r="M37" s="24">
        <f>'Supplemental D'!E38</f>
        <v>0.54519799999999996</v>
      </c>
      <c r="N37">
        <f>EXP($Q$2*(1-$Q$3)+$Q$3*LN(M36)+$Q$4*(LN(B37*100)-$Q$3*LN(C37*100))+$Q$5*(LN(E37)-$Q$3*LN(F37))+$Q$6*(LN(H37)-$Q$3*LN(I37))+$Q$7*(LN(K37*0.8)-$Q$3*LN(L37*0.8))+$Q$8*(LN(0.423453)-$Q$3*LN(0.423453)))</f>
        <v>0.61375315975344424</v>
      </c>
      <c r="O37" s="24">
        <f t="shared" si="3"/>
        <v>-6.8555159753444284E-2</v>
      </c>
      <c r="R37">
        <f>N37+'For LDT12a DFS'!N37</f>
        <v>1.0316897751483154</v>
      </c>
      <c r="S37">
        <f>N37/R37</f>
        <v>0.59490088448847067</v>
      </c>
      <c r="T37" s="24">
        <f>M37-S37</f>
        <v>-4.9702884488470711E-2</v>
      </c>
    </row>
    <row r="38" spans="1:20" x14ac:dyDescent="0.3">
      <c r="A38">
        <f>'For Scrappage'!A39</f>
        <v>2011</v>
      </c>
      <c r="B38">
        <v>3.9156479835510254</v>
      </c>
      <c r="C38">
        <v>3.0768499374389648</v>
      </c>
      <c r="D38" s="19">
        <f>'Supplemental D'!Q39</f>
        <v>198.51169999999999</v>
      </c>
      <c r="E38" s="19">
        <f t="shared" si="0"/>
        <v>186.69229999999999</v>
      </c>
      <c r="F38" s="19">
        <f t="shared" si="0"/>
        <v>183.8245</v>
      </c>
      <c r="G38" s="19">
        <f>'Supplemental D'!M39</f>
        <v>3559.0859999999998</v>
      </c>
      <c r="H38" s="19">
        <f t="shared" si="2"/>
        <v>3474.0929999999998</v>
      </c>
      <c r="I38" s="19">
        <f t="shared" si="2"/>
        <v>3464.462</v>
      </c>
      <c r="J38">
        <f>'Supplemental D'!F39</f>
        <v>32.892429999999997</v>
      </c>
      <c r="K38">
        <f t="shared" si="1"/>
        <v>33.177509999999998</v>
      </c>
      <c r="L38">
        <f t="shared" si="1"/>
        <v>32.084499999999998</v>
      </c>
      <c r="M38" s="24">
        <f>'Supplemental D'!E39</f>
        <v>0.47782799999999997</v>
      </c>
      <c r="N38">
        <f>EXP($Q$2*(1-$Q$3)+$Q$3*LN(M37)+$Q$4*(LN(B38*100)-$Q$3*LN(C38*100))+$Q$5*(LN(E38)-$Q$3*LN(F38))+$Q$6*(LN(H38)-$Q$3*LN(I38))+$Q$7*(LN(K38*0.8)-$Q$3*LN(L38*0.8))+$Q$8*(LN(0.423453)-$Q$3*LN(0.423453)))</f>
        <v>0.55561657129913755</v>
      </c>
      <c r="O38" s="24">
        <f t="shared" si="3"/>
        <v>-7.7788571299137577E-2</v>
      </c>
      <c r="R38">
        <f>N38+'For LDT12a DFS'!N38</f>
        <v>0.9545001584559758</v>
      </c>
      <c r="S38">
        <f>N38/R38</f>
        <v>0.58210212578478493</v>
      </c>
      <c r="T38" s="24">
        <f>M38-S38</f>
        <v>-0.10427412578478495</v>
      </c>
    </row>
    <row r="39" spans="1:20" x14ac:dyDescent="0.3">
      <c r="A39">
        <f>'For Scrappage'!A40</f>
        <v>2012</v>
      </c>
      <c r="B39">
        <v>3.8555839061737061</v>
      </c>
      <c r="C39">
        <v>3.9156479835510254</v>
      </c>
      <c r="D39" s="19">
        <f>'Supplemental D'!Q40</f>
        <v>188.79130000000001</v>
      </c>
      <c r="E39" s="19">
        <f t="shared" si="0"/>
        <v>198.51169999999999</v>
      </c>
      <c r="F39" s="19">
        <f t="shared" si="0"/>
        <v>186.69229999999999</v>
      </c>
      <c r="G39" s="19">
        <f>'Supplemental D'!M40</f>
        <v>3451.78</v>
      </c>
      <c r="H39" s="19">
        <f t="shared" si="2"/>
        <v>3559.0859999999998</v>
      </c>
      <c r="I39" s="19">
        <f t="shared" si="2"/>
        <v>3474.0929999999998</v>
      </c>
      <c r="J39">
        <f>'Supplemental D'!F40</f>
        <v>35.379379999999998</v>
      </c>
      <c r="K39">
        <f t="shared" si="1"/>
        <v>32.892429999999997</v>
      </c>
      <c r="L39">
        <f t="shared" si="1"/>
        <v>33.177509999999998</v>
      </c>
      <c r="M39" s="24">
        <f>'Supplemental D'!E40</f>
        <v>0.549736</v>
      </c>
      <c r="N39">
        <f>EXP($Q$2*(1-$Q$3)+$Q$3*LN(M38)+$Q$4*(LN(B39*100)-$Q$3*LN(C39*100))+$Q$5*(LN(E39)-$Q$3*LN(F39))+$Q$6*(LN(H39)-$Q$3*LN(I39))+$Q$7*(LN(K39*0.8)-$Q$3*LN(L39*0.8))+$Q$8*(LN(0.423453)-$Q$3*LN(0.423453)))</f>
        <v>0.47684191749580279</v>
      </c>
      <c r="O39" s="24">
        <f t="shared" si="3"/>
        <v>7.2894082504197211E-2</v>
      </c>
      <c r="R39">
        <f>N39+'For LDT12a DFS'!N39</f>
        <v>0.94572868752020411</v>
      </c>
      <c r="S39">
        <f>N39/R39</f>
        <v>0.504205829629775</v>
      </c>
      <c r="T39" s="24">
        <f>M39-S39</f>
        <v>4.5530170370224998E-2</v>
      </c>
    </row>
    <row r="40" spans="1:20" x14ac:dyDescent="0.3">
      <c r="A40">
        <f>'For Scrappage'!A41</f>
        <v>2013</v>
      </c>
      <c r="B40">
        <v>3.6784918308258057</v>
      </c>
      <c r="C40">
        <v>3.8555839061737061</v>
      </c>
      <c r="D40" s="19">
        <f>'Supplemental D'!Q41</f>
        <v>193.94069999999999</v>
      </c>
      <c r="E40" s="19">
        <f t="shared" si="0"/>
        <v>188.79130000000001</v>
      </c>
      <c r="F40" s="19">
        <f t="shared" si="0"/>
        <v>198.51169999999999</v>
      </c>
      <c r="G40" s="19">
        <f>'Supplemental D'!M41</f>
        <v>3465.1889999999999</v>
      </c>
      <c r="H40" s="19">
        <f t="shared" si="2"/>
        <v>3451.78</v>
      </c>
      <c r="I40" s="19">
        <f t="shared" si="2"/>
        <v>3559.0859999999998</v>
      </c>
      <c r="J40">
        <f>'Supplemental D'!F41</f>
        <v>36.44312</v>
      </c>
      <c r="K40">
        <f t="shared" si="1"/>
        <v>35.379379999999998</v>
      </c>
      <c r="L40">
        <f t="shared" si="1"/>
        <v>32.892429999999997</v>
      </c>
      <c r="M40" s="24">
        <f>'Supplemental D'!E41</f>
        <v>0.54126200000000002</v>
      </c>
      <c r="N40">
        <f>EXP($Q$2*(1-$Q$3)+$Q$3*LN(M39)+$Q$4*(LN(B40*100)-$Q$3*LN(C40*100))+$Q$5*(LN(E40)-$Q$3*LN(F40))+$Q$6*(LN(H40)-$Q$3*LN(I40))+$Q$7*(LN(K40*0.8)-$Q$3*LN(L40*0.8))+$Q$8*(LN(0.423453)-$Q$3*LN(0.423453)))</f>
        <v>0.54184061843003728</v>
      </c>
      <c r="O40" s="24">
        <f t="shared" si="3"/>
        <v>-5.7861843003725877E-4</v>
      </c>
      <c r="R40">
        <f>N40+'For LDT12a DFS'!N40</f>
        <v>0.996963743996792</v>
      </c>
      <c r="S40">
        <f>N40/R40</f>
        <v>0.54349079562092961</v>
      </c>
      <c r="T40" s="24">
        <f>M40-S40</f>
        <v>-2.2287956209295912E-3</v>
      </c>
    </row>
    <row r="41" spans="1:20" x14ac:dyDescent="0.3">
      <c r="A41">
        <f>'For Scrappage'!A42</f>
        <v>2014</v>
      </c>
      <c r="B41">
        <v>3.4706628322601318</v>
      </c>
      <c r="C41">
        <v>3.6784918308258057</v>
      </c>
      <c r="D41" s="19">
        <f>'Supplemental D'!Q42</f>
        <v>197.0531</v>
      </c>
      <c r="E41" s="19">
        <f t="shared" si="0"/>
        <v>193.94069999999999</v>
      </c>
      <c r="F41" s="19">
        <f t="shared" si="0"/>
        <v>188.79130000000001</v>
      </c>
      <c r="G41" s="19">
        <f>'Supplemental D'!M42</f>
        <v>3496.549</v>
      </c>
      <c r="H41" s="19">
        <f t="shared" si="2"/>
        <v>3465.1889999999999</v>
      </c>
      <c r="I41" s="19">
        <f t="shared" si="2"/>
        <v>3451.78</v>
      </c>
      <c r="J41">
        <f>'Supplemental D'!F42</f>
        <v>36.596249999999998</v>
      </c>
      <c r="K41">
        <f t="shared" si="1"/>
        <v>36.44312</v>
      </c>
      <c r="L41">
        <f t="shared" si="1"/>
        <v>35.379379999999998</v>
      </c>
      <c r="M41" s="24">
        <f>'Supplemental D'!E42</f>
        <v>0.49244900000000003</v>
      </c>
      <c r="N41">
        <f>EXP($Q$2*(1-$Q$3)+$Q$3*LN(M40)+$Q$4*(LN(B41*100)-$Q$3*LN(C41*100))+$Q$5*(LN(E41)-$Q$3*LN(F41))+$Q$6*(LN(H41)-$Q$3*LN(I41))+$Q$7*(LN(K41*0.8)-$Q$3*LN(L41*0.8))+$Q$8*(LN(0.423453)-$Q$3*LN(0.423453)))</f>
        <v>0.52487535318396505</v>
      </c>
      <c r="O41" s="24">
        <f t="shared" si="3"/>
        <v>-3.2426353183965029E-2</v>
      </c>
      <c r="R41">
        <f>N41+'For LDT12a DFS'!N41</f>
        <v>0.99018733660048164</v>
      </c>
      <c r="S41">
        <f>N41/R41</f>
        <v>0.53007681858058386</v>
      </c>
      <c r="T41" s="24">
        <f>M41-S41</f>
        <v>-3.7627818580583838E-2</v>
      </c>
    </row>
    <row r="42" spans="1:20" x14ac:dyDescent="0.3">
      <c r="A42">
        <f>'For Scrappage'!A43</f>
        <v>2015</v>
      </c>
      <c r="B42">
        <v>2.545499324798584</v>
      </c>
      <c r="C42">
        <v>3.4706628322601318</v>
      </c>
      <c r="D42" s="19">
        <f>'Supplemental D'!Q43</f>
        <v>196.25409999999999</v>
      </c>
      <c r="E42" s="19">
        <f t="shared" si="0"/>
        <v>197.0531</v>
      </c>
      <c r="F42" s="19">
        <f t="shared" si="0"/>
        <v>193.94069999999999</v>
      </c>
      <c r="G42" s="19">
        <f>'Supplemental D'!M43</f>
        <v>3488.66</v>
      </c>
      <c r="H42" s="19">
        <f t="shared" si="2"/>
        <v>3496.549</v>
      </c>
      <c r="I42" s="19">
        <f t="shared" si="2"/>
        <v>3465.1889999999999</v>
      </c>
      <c r="J42">
        <f>'Supplemental D'!F43</f>
        <v>37.513739999999999</v>
      </c>
      <c r="K42">
        <f t="shared" si="1"/>
        <v>36.596249999999998</v>
      </c>
      <c r="L42">
        <f t="shared" si="1"/>
        <v>36.44312</v>
      </c>
      <c r="M42" s="24">
        <f>'Supplemental D'!E43</f>
        <v>0.47193499999999999</v>
      </c>
      <c r="N42">
        <f>EXP($Q$2*(1-$Q$3)+$Q$3*LN(M41)+$Q$4*(LN(B42*100)-$Q$3*LN(C42*100))+$Q$5*(LN(E42)-$Q$3*LN(F42))+$Q$6*(LN(H42)-$Q$3*LN(I42))+$Q$7*(LN(K42*0.8)-$Q$3*LN(L42*0.8))+$Q$8*(LN(0.423453)-$Q$3*LN(0.423453)))</f>
        <v>0.47196726611884099</v>
      </c>
      <c r="O42" s="24">
        <f t="shared" si="3"/>
        <v>-3.2266118840995617E-5</v>
      </c>
      <c r="R42">
        <f>N42+'For LDT12a DFS'!N42</f>
        <v>1.0271064812445965</v>
      </c>
      <c r="S42">
        <f>N42/R42</f>
        <v>0.45951152556932029</v>
      </c>
      <c r="T42" s="24">
        <f>M42-S42</f>
        <v>1.2423474430679704E-2</v>
      </c>
    </row>
    <row r="43" spans="1:20" x14ac:dyDescent="0.3">
      <c r="A43">
        <f>'For Scrappage'!A44</f>
        <v>2016</v>
      </c>
      <c r="B43">
        <v>2.2072789669036865</v>
      </c>
      <c r="C43">
        <v>2.545499324798584</v>
      </c>
      <c r="D43" s="19">
        <f>'Supplemental D'!Q44</f>
        <v>197.0882</v>
      </c>
      <c r="E43" s="19">
        <f t="shared" si="0"/>
        <v>196.25409999999999</v>
      </c>
      <c r="F43" s="19">
        <f t="shared" si="0"/>
        <v>197.0531</v>
      </c>
      <c r="G43" s="19">
        <f>'Supplemental D'!M44</f>
        <v>3468.1</v>
      </c>
      <c r="H43" s="19">
        <f t="shared" si="2"/>
        <v>3488.66</v>
      </c>
      <c r="I43" s="19">
        <f t="shared" si="2"/>
        <v>3496.549</v>
      </c>
      <c r="J43">
        <f>'Supplemental D'!F44</f>
        <v>37.838380000000001</v>
      </c>
      <c r="K43">
        <f t="shared" si="1"/>
        <v>37.513739999999999</v>
      </c>
      <c r="L43">
        <f t="shared" si="1"/>
        <v>36.596249999999998</v>
      </c>
      <c r="M43" s="24">
        <f>'Supplemental D'!E44</f>
        <v>0.43832199999999999</v>
      </c>
      <c r="N43">
        <f>EXP($Q$2*(1-$Q$3)+$Q$3*LN(M42)+$Q$4*(LN(B43*100)-$Q$3*LN(C43*100))+$Q$5*(LN(E43)-$Q$3*LN(F43))+$Q$6*(LN(H43)-$Q$3*LN(I43))+$Q$7*(LN(K43*0.8)-$Q$3*LN(L43*0.8))+$Q$8*(LN(0.423453)-$Q$3*LN(0.423453)))</f>
        <v>0.46215672658793133</v>
      </c>
      <c r="O43" s="24">
        <f t="shared" si="3"/>
        <v>-2.3834726587931343E-2</v>
      </c>
      <c r="R43">
        <f>N43+'For LDT12a DFS'!N43</f>
        <v>1.0371733566081127</v>
      </c>
      <c r="S43">
        <f>N43/R43</f>
        <v>0.44559255561609395</v>
      </c>
      <c r="T43" s="24">
        <f>M43-S43</f>
        <v>-7.2705556160939655E-3</v>
      </c>
    </row>
    <row r="44" spans="1:20" x14ac:dyDescent="0.3">
      <c r="A44">
        <f>'For Scrappage'!A45</f>
        <v>2017</v>
      </c>
      <c r="B44">
        <v>2.3005015850067139</v>
      </c>
      <c r="C44">
        <v>2.2072789669036865</v>
      </c>
      <c r="D44" s="19">
        <f>'Supplemental D'!Q45</f>
        <v>192.68100000000001</v>
      </c>
      <c r="E44" s="19">
        <f t="shared" si="0"/>
        <v>197.0882</v>
      </c>
      <c r="F44" s="19">
        <f t="shared" si="0"/>
        <v>196.25409999999999</v>
      </c>
      <c r="G44" s="19">
        <f>'Supplemental D'!M45</f>
        <v>3470.47</v>
      </c>
      <c r="H44" s="19">
        <f t="shared" si="2"/>
        <v>3468.1</v>
      </c>
      <c r="I44" s="19">
        <f t="shared" si="2"/>
        <v>3488.66</v>
      </c>
      <c r="J44">
        <f>'Supplemental D'!F45</f>
        <v>38.962429999999998</v>
      </c>
      <c r="K44">
        <f t="shared" si="1"/>
        <v>37.838380000000001</v>
      </c>
      <c r="L44">
        <f t="shared" si="1"/>
        <v>37.513739999999999</v>
      </c>
      <c r="M44" s="24">
        <f>'Supplemental D'!E45</f>
        <v>0.41014400000000001</v>
      </c>
      <c r="N44">
        <f>EXP($Q$2*(1-$Q$3)+$Q$3*LN(M43)+$Q$4*(LN(B44*100)-$Q$3*LN(C44*100))+$Q$5*(LN(E44)-$Q$3*LN(F44))+$Q$6*(LN(H44)-$Q$3*LN(I44))+$Q$7*(LN(K44*0.8)-$Q$3*LN(L44*0.8))+$Q$8*(LN(0.423453)-$Q$3*LN(0.423453)))</f>
        <v>0.44523223612511142</v>
      </c>
      <c r="O44" s="24">
        <f t="shared" si="3"/>
        <v>-3.5088236125111416E-2</v>
      </c>
      <c r="R44">
        <f>N44+'For LDT12a DFS'!N44</f>
        <v>1.009725365296481</v>
      </c>
      <c r="S44">
        <f>N44/R44</f>
        <v>0.44094389566452052</v>
      </c>
      <c r="T44" s="24">
        <f>M44-S44</f>
        <v>-3.0799895664520516E-2</v>
      </c>
    </row>
    <row r="45" spans="1:20" x14ac:dyDescent="0.3">
      <c r="A45">
        <f>'For Scrappage'!A46</f>
        <v>2018</v>
      </c>
      <c r="B45">
        <v>2.2763092517852783</v>
      </c>
      <c r="C45">
        <v>2.3005015850067139</v>
      </c>
      <c r="D45" s="19">
        <f>'Supplemental D'!Q46</f>
        <v>202.44589999999999</v>
      </c>
      <c r="E45" s="19">
        <f t="shared" si="0"/>
        <v>192.68100000000001</v>
      </c>
      <c r="F45" s="19">
        <f t="shared" si="0"/>
        <v>197.0882</v>
      </c>
      <c r="G45" s="19">
        <f>'Supplemental D'!M46</f>
        <v>3532.0790000000002</v>
      </c>
      <c r="H45" s="19">
        <f t="shared" si="2"/>
        <v>3470.47</v>
      </c>
      <c r="I45" s="19">
        <f t="shared" si="2"/>
        <v>3468.1</v>
      </c>
      <c r="J45">
        <f>'Supplemental D'!F46</f>
        <v>40.24241</v>
      </c>
      <c r="K45">
        <f t="shared" si="1"/>
        <v>38.962429999999998</v>
      </c>
      <c r="L45">
        <f t="shared" si="1"/>
        <v>37.838380000000001</v>
      </c>
      <c r="M45" s="24">
        <f>'Supplemental D'!E46</f>
        <v>0.42039199999999999</v>
      </c>
      <c r="N45">
        <f>EXP($Q$2*(1-$Q$3)+$Q$3*LN(M44)+$Q$4*(LN(B45*100)-$Q$3*LN(C45*100))+$Q$5*(LN(E45)-$Q$3*LN(F45))+$Q$6*(LN(H45)-$Q$3*LN(I45))+$Q$7*(LN(K45*0.8)-$Q$3*LN(L45*0.8))+$Q$8*(LN(0.423453)-$Q$3*LN(0.423453)))</f>
        <v>0.41652549453649429</v>
      </c>
      <c r="O45" s="24">
        <f t="shared" si="3"/>
        <v>3.8665054635056983E-3</v>
      </c>
      <c r="R45">
        <f>N45+'For LDT12a DFS'!N45</f>
        <v>1.0055801027790792</v>
      </c>
      <c r="S45">
        <f>N45/R45</f>
        <v>0.41421413707904564</v>
      </c>
      <c r="T45" s="24">
        <f>M45-S45</f>
        <v>6.1778629209543467E-3</v>
      </c>
    </row>
    <row r="46" spans="1:20" x14ac:dyDescent="0.3">
      <c r="E46" s="19"/>
      <c r="F46" s="19"/>
      <c r="G46" s="19"/>
      <c r="H46" s="19"/>
      <c r="I46" s="19"/>
      <c r="O46" s="24"/>
    </row>
    <row r="47" spans="1:20" x14ac:dyDescent="0.3">
      <c r="F47" s="19"/>
      <c r="G47" s="19"/>
      <c r="H47" s="19"/>
      <c r="I47" s="19"/>
      <c r="O47" s="2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abSelected="1" zoomScaleNormal="100" workbookViewId="0">
      <selection activeCell="U1" sqref="U1:U1048576"/>
    </sheetView>
  </sheetViews>
  <sheetFormatPr defaultRowHeight="14.4" x14ac:dyDescent="0.3"/>
  <cols>
    <col min="1" max="1" width="4.88671875" bestFit="1" customWidth="1"/>
    <col min="2" max="2" width="11.88671875" bestFit="1" customWidth="1"/>
    <col min="3" max="3" width="11.88671875" hidden="1" customWidth="1"/>
    <col min="4" max="4" width="9.5546875" bestFit="1" customWidth="1"/>
    <col min="5" max="5" width="12.6640625" hidden="1" customWidth="1"/>
    <col min="6" max="6" width="13.77734375" hidden="1" customWidth="1"/>
    <col min="7" max="7" width="10.109375" bestFit="1" customWidth="1"/>
    <col min="8" max="8" width="13.33203125" hidden="1" customWidth="1"/>
    <col min="9" max="9" width="14.33203125" hidden="1" customWidth="1"/>
    <col min="10" max="10" width="11.88671875" bestFit="1" customWidth="1"/>
    <col min="11" max="11" width="14.44140625" hidden="1" customWidth="1"/>
    <col min="12" max="12" width="15.44140625" hidden="1" customWidth="1"/>
    <col min="13" max="13" width="11.88671875" style="24" bestFit="1" customWidth="1"/>
    <col min="14" max="14" width="15.77734375" bestFit="1" customWidth="1"/>
    <col min="15" max="15" width="7" bestFit="1" customWidth="1"/>
    <col min="16" max="16" width="11.33203125" bestFit="1" customWidth="1"/>
    <col min="17" max="17" width="7.33203125" bestFit="1" customWidth="1"/>
    <col min="18" max="18" width="12.109375" bestFit="1" customWidth="1"/>
    <col min="19" max="19" width="16.77734375" bestFit="1" customWidth="1"/>
  </cols>
  <sheetData>
    <row r="1" spans="1:20" ht="15" thickBot="1" x14ac:dyDescent="0.35">
      <c r="A1" t="s">
        <v>59</v>
      </c>
      <c r="B1" t="s">
        <v>69</v>
      </c>
      <c r="C1" t="s">
        <v>70</v>
      </c>
      <c r="D1" t="s">
        <v>92</v>
      </c>
      <c r="E1" t="s">
        <v>93</v>
      </c>
      <c r="F1" t="s">
        <v>94</v>
      </c>
      <c r="G1" t="s">
        <v>95</v>
      </c>
      <c r="H1" t="s">
        <v>96</v>
      </c>
      <c r="I1" t="s">
        <v>97</v>
      </c>
      <c r="J1" t="s">
        <v>98</v>
      </c>
      <c r="K1" t="s">
        <v>99</v>
      </c>
      <c r="L1" t="s">
        <v>100</v>
      </c>
      <c r="M1" s="24" t="s">
        <v>101</v>
      </c>
      <c r="N1" t="s">
        <v>102</v>
      </c>
      <c r="O1" t="s">
        <v>91</v>
      </c>
      <c r="P1" s="20" t="s">
        <v>83</v>
      </c>
      <c r="Q1" s="25" t="s">
        <v>90</v>
      </c>
      <c r="R1" t="s">
        <v>104</v>
      </c>
      <c r="S1" t="s">
        <v>103</v>
      </c>
      <c r="T1" t="s">
        <v>91</v>
      </c>
    </row>
    <row r="2" spans="1:20" x14ac:dyDescent="0.3">
      <c r="A2">
        <f>'For Scrappage'!A3</f>
        <v>1975</v>
      </c>
      <c r="B2">
        <v>1.9746685673462141</v>
      </c>
      <c r="D2" s="19">
        <f>('Supplemental D'!Q47*'Supplemental D'!E47+'Supplemental D'!E135*'Supplemental D'!Q135+'Supplemental D'!E179*'Supplemental D'!Q179+'Supplemental D'!E223*'Supplemental D'!Q223)/('Supplemental D'!E223+'Supplemental D'!E179+'Supplemental D'!E135+'Supplemental D'!E47)</f>
        <v>141.9316766899575</v>
      </c>
      <c r="G2" s="19">
        <f>('Supplemental D'!E47*'Supplemental D'!M47+'Supplemental D'!E135*'Supplemental D'!M135+'Supplemental D'!E179*'Supplemental D'!M179+'Supplemental D'!E223*'Supplemental D'!M223)/('Supplemental D'!E223+'Supplemental D'!E179+'Supplemental D'!E135+'Supplemental D'!E47)</f>
        <v>4072.1448366794612</v>
      </c>
      <c r="J2">
        <f>('Supplemental D'!E47+'Supplemental D'!E135+'Supplemental D'!E179+'Supplemental D'!E223)/('Supplemental D'!E47/'Supplemental D'!F47+'Supplemental D'!E135/'Supplemental D'!F135+'Supplemental D'!E179/'Supplemental D'!F179+'Supplemental D'!E223/'Supplemental D'!F223)</f>
        <v>13.676605630748684</v>
      </c>
      <c r="M2" s="24">
        <f>'Supplemental D'!E47+'Supplemental D'!E135+'Supplemental D'!E179+'Supplemental D'!E223</f>
        <v>0.194354</v>
      </c>
      <c r="P2" s="21" t="s">
        <v>85</v>
      </c>
      <c r="Q2" s="26">
        <v>7.8932000000000002</v>
      </c>
    </row>
    <row r="3" spans="1:20" x14ac:dyDescent="0.3">
      <c r="A3">
        <f>'For Scrappage'!A4</f>
        <v>1976</v>
      </c>
      <c r="B3">
        <v>1.9429044617052564</v>
      </c>
      <c r="C3">
        <v>1.9746685673462141</v>
      </c>
      <c r="D3" s="19">
        <f>('Supplemental D'!Q48*'Supplemental D'!E48+'Supplemental D'!E136*'Supplemental D'!Q136+'Supplemental D'!E180*'Supplemental D'!Q180+'Supplemental D'!E224*'Supplemental D'!Q224)/('Supplemental D'!E224+'Supplemental D'!E180+'Supplemental D'!E136+'Supplemental D'!E48)</f>
        <v>140.7152592859841</v>
      </c>
      <c r="E3" s="19">
        <f>D2</f>
        <v>141.9316766899575</v>
      </c>
      <c r="G3" s="19">
        <f>('Supplemental D'!E48*'Supplemental D'!M48+'Supplemental D'!E136*'Supplemental D'!M136+'Supplemental D'!E180*'Supplemental D'!M180+'Supplemental D'!E224*'Supplemental D'!M224)/('Supplemental D'!E224+'Supplemental D'!E180+'Supplemental D'!E136+'Supplemental D'!E48)</f>
        <v>4154.5879092463165</v>
      </c>
      <c r="H3" s="19">
        <f>G2</f>
        <v>4072.1448366794612</v>
      </c>
      <c r="J3">
        <f>('Supplemental D'!E48+'Supplemental D'!E136+'Supplemental D'!E180+'Supplemental D'!E224)/('Supplemental D'!E48/'Supplemental D'!F48+'Supplemental D'!E136/'Supplemental D'!F136+'Supplemental D'!E180/'Supplemental D'!F180+'Supplemental D'!E224/'Supplemental D'!F224)</f>
        <v>14.398968627011939</v>
      </c>
      <c r="K3">
        <f>J2</f>
        <v>13.676605630748684</v>
      </c>
      <c r="M3" s="24">
        <f>'Supplemental D'!E48+'Supplemental D'!E136+'Supplemental D'!E180+'Supplemental D'!E224</f>
        <v>0.21176</v>
      </c>
      <c r="P3" s="22" t="s">
        <v>86</v>
      </c>
      <c r="Q3" s="27">
        <v>0.34820000000000001</v>
      </c>
    </row>
    <row r="4" spans="1:20" x14ac:dyDescent="0.3">
      <c r="A4">
        <f>'For Scrappage'!A5</f>
        <v>1977</v>
      </c>
      <c r="B4">
        <v>1.9256989044830708</v>
      </c>
      <c r="C4">
        <v>1.9429044617052564</v>
      </c>
      <c r="D4" s="19">
        <f>('Supplemental D'!Q49*'Supplemental D'!E49+'Supplemental D'!E137*'Supplemental D'!Q137+'Supplemental D'!E181*'Supplemental D'!Q181+'Supplemental D'!E225*'Supplemental D'!Q225)/('Supplemental D'!E225+'Supplemental D'!E181+'Supplemental D'!E137+'Supplemental D'!E49)</f>
        <v>147.17711196308431</v>
      </c>
      <c r="E4" s="19">
        <f t="shared" ref="E4:F45" si="0">D3</f>
        <v>140.7152592859841</v>
      </c>
      <c r="F4" s="19">
        <f>E3</f>
        <v>141.9316766899575</v>
      </c>
      <c r="G4" s="19">
        <f>('Supplemental D'!E49*'Supplemental D'!M49+'Supplemental D'!E137*'Supplemental D'!M137+'Supplemental D'!E181*'Supplemental D'!M181+'Supplemental D'!E225*'Supplemental D'!M225)/('Supplemental D'!E225+'Supplemental D'!E181+'Supplemental D'!E137+'Supplemental D'!E49)</f>
        <v>4135.0946993872394</v>
      </c>
      <c r="H4" s="19">
        <f>G3</f>
        <v>4154.5879092463165</v>
      </c>
      <c r="I4" s="19">
        <f>H3</f>
        <v>4072.1448366794612</v>
      </c>
      <c r="J4">
        <f>('Supplemental D'!E49+'Supplemental D'!E137+'Supplemental D'!E181+'Supplemental D'!E225)/('Supplemental D'!E49/'Supplemental D'!F49+'Supplemental D'!E137/'Supplemental D'!F137+'Supplemental D'!E181/'Supplemental D'!F181+'Supplemental D'!E225/'Supplemental D'!F225)</f>
        <v>15.631649297744627</v>
      </c>
      <c r="K4">
        <f t="shared" ref="K4:L45" si="1">J3</f>
        <v>14.398968627011939</v>
      </c>
      <c r="L4">
        <f>K3</f>
        <v>13.676605630748684</v>
      </c>
      <c r="M4" s="24">
        <f>'Supplemental D'!E49+'Supplemental D'!E137+'Supplemental D'!E181+'Supplemental D'!E225</f>
        <v>0.19991500000000001</v>
      </c>
      <c r="N4">
        <f>EXP($Q$2*(1-$Q$3)+$Q$3*LN(M3)+$Q$4*(LN(B4*100)-$Q$3*LN(C4*100))+$Q$5*(LN(E4)-$Q$3*LN(F4))+$Q$6*(LN(H4)-$Q$3*LN(I4))+$Q$7*(LN(K4*0.8)-$Q$3*LN(L4*0.8))+$Q$8*(LN(0.423453)-$Q$3*LN(0.423453)))</f>
        <v>0.25854011856999271</v>
      </c>
      <c r="O4" s="24">
        <f>M4-N4</f>
        <v>-5.8625118569992696E-2</v>
      </c>
      <c r="P4" s="22" t="s">
        <v>87</v>
      </c>
      <c r="Q4" s="27">
        <v>-0.46899999999999997</v>
      </c>
      <c r="R4">
        <f>N4+'For LDV DFS'!N4</f>
        <v>1.0234225200487665</v>
      </c>
      <c r="S4">
        <f>N4/R4</f>
        <v>0.25262305011391889</v>
      </c>
      <c r="T4" s="24">
        <f>M4-S4</f>
        <v>-5.2708050113918881E-2</v>
      </c>
    </row>
    <row r="5" spans="1:20" x14ac:dyDescent="0.3">
      <c r="A5">
        <f>'For Scrappage'!A6</f>
        <v>1978</v>
      </c>
      <c r="B5">
        <v>1.8859937724318732</v>
      </c>
      <c r="C5">
        <v>1.9256989044830708</v>
      </c>
      <c r="D5" s="19">
        <f>('Supplemental D'!Q50*'Supplemental D'!E50+'Supplemental D'!E138*'Supplemental D'!Q138+'Supplemental D'!E182*'Supplemental D'!Q182+'Supplemental D'!E226*'Supplemental D'!Q226)/('Supplemental D'!E226+'Supplemental D'!E182+'Supplemental D'!E138+'Supplemental D'!E50)</f>
        <v>145.62637342247098</v>
      </c>
      <c r="E5" s="19">
        <f t="shared" si="0"/>
        <v>147.17711196308431</v>
      </c>
      <c r="F5" s="19">
        <f t="shared" si="0"/>
        <v>140.7152592859841</v>
      </c>
      <c r="G5" s="19">
        <f>('Supplemental D'!E50*'Supplemental D'!M50+'Supplemental D'!E138*'Supplemental D'!M138+'Supplemental D'!E182*'Supplemental D'!M182+'Supplemental D'!E226*'Supplemental D'!M226)/('Supplemental D'!E226+'Supplemental D'!E182+'Supplemental D'!E138+'Supplemental D'!E50)</f>
        <v>4151.3137828781537</v>
      </c>
      <c r="H5" s="19">
        <f t="shared" ref="H5:I45" si="2">G4</f>
        <v>4135.0946993872394</v>
      </c>
      <c r="I5" s="19">
        <f t="shared" si="2"/>
        <v>4154.5879092463165</v>
      </c>
      <c r="J5">
        <f>('Supplemental D'!E50+'Supplemental D'!E138+'Supplemental D'!E182+'Supplemental D'!E226)/('Supplemental D'!E50/'Supplemental D'!F50+'Supplemental D'!E138/'Supplemental D'!F138+'Supplemental D'!E182/'Supplemental D'!F182+'Supplemental D'!E226/'Supplemental D'!F226)</f>
        <v>15.244720974369104</v>
      </c>
      <c r="K5">
        <f t="shared" si="1"/>
        <v>15.631649297744627</v>
      </c>
      <c r="L5">
        <f t="shared" si="1"/>
        <v>14.398968627011939</v>
      </c>
      <c r="M5" s="24">
        <f>'Supplemental D'!E50+'Supplemental D'!E138+'Supplemental D'!E182+'Supplemental D'!E226</f>
        <v>0.22654099999999999</v>
      </c>
      <c r="N5">
        <f>EXP($Q$2*(1-$Q$3)+$Q$3*LN(M4)+$Q$4*(LN(B5*100)-$Q$3*LN(C5*100))+$Q$5*(LN(E5)-$Q$3*LN(F5))+$Q$6*(LN(H5)-$Q$3*LN(I5))+$Q$7*(LN(K5*0.8)-$Q$3*LN(L5*0.8))+$Q$8*(LN(0.423453)-$Q$3*LN(0.423453)))</f>
        <v>0.27922496262511115</v>
      </c>
      <c r="O5" s="24">
        <f t="shared" ref="O5:O45" si="3">M5-N5</f>
        <v>-5.2683962625111158E-2</v>
      </c>
      <c r="P5" s="22" t="s">
        <v>1</v>
      </c>
      <c r="Q5" s="27">
        <v>1.3607</v>
      </c>
      <c r="R5">
        <f>N5+'For LDV DFS'!N5</f>
        <v>1.0677435625687413</v>
      </c>
      <c r="S5">
        <f>N5/R5</f>
        <v>0.26150938522482048</v>
      </c>
      <c r="T5" s="24">
        <f>M5-S5</f>
        <v>-3.4968385224820486E-2</v>
      </c>
    </row>
    <row r="6" spans="1:20" x14ac:dyDescent="0.3">
      <c r="A6">
        <f>'For Scrappage'!A7</f>
        <v>1979</v>
      </c>
      <c r="B6">
        <v>2.3558378350377085</v>
      </c>
      <c r="C6">
        <v>1.8859937724318732</v>
      </c>
      <c r="D6" s="19">
        <f>('Supplemental D'!Q51*'Supplemental D'!E51+'Supplemental D'!E139*'Supplemental D'!Q139+'Supplemental D'!E183*'Supplemental D'!Q183+'Supplemental D'!E227*'Supplemental D'!Q227)/('Supplemental D'!E227+'Supplemental D'!E183+'Supplemental D'!E139+'Supplemental D'!E51)</f>
        <v>138.02282782240843</v>
      </c>
      <c r="E6" s="19">
        <f t="shared" si="0"/>
        <v>145.62637342247098</v>
      </c>
      <c r="F6" s="19">
        <f t="shared" si="0"/>
        <v>147.17711196308431</v>
      </c>
      <c r="G6" s="19">
        <f>('Supplemental D'!E51*'Supplemental D'!M51+'Supplemental D'!E139*'Supplemental D'!M139+'Supplemental D'!E183*'Supplemental D'!M183+'Supplemental D'!E227*'Supplemental D'!M227)/('Supplemental D'!E227+'Supplemental D'!E183+'Supplemental D'!E139+'Supplemental D'!E51)</f>
        <v>4251.7785525145764</v>
      </c>
      <c r="H6" s="19">
        <f t="shared" si="2"/>
        <v>4151.3137828781537</v>
      </c>
      <c r="I6" s="19">
        <f t="shared" si="2"/>
        <v>4135.0946993872394</v>
      </c>
      <c r="J6">
        <f>('Supplemental D'!E51+'Supplemental D'!E139+'Supplemental D'!E183+'Supplemental D'!E227)/('Supplemental D'!E51/'Supplemental D'!F51+'Supplemental D'!E139/'Supplemental D'!F139+'Supplemental D'!E183/'Supplemental D'!F183+'Supplemental D'!E227/'Supplemental D'!F227)</f>
        <v>14.733149402090763</v>
      </c>
      <c r="K6">
        <f t="shared" si="1"/>
        <v>15.244720974369104</v>
      </c>
      <c r="L6">
        <f t="shared" si="1"/>
        <v>15.631649297744627</v>
      </c>
      <c r="M6" s="24">
        <f>'Supplemental D'!E51+'Supplemental D'!E139+'Supplemental D'!E183+'Supplemental D'!E227</f>
        <v>0.222443</v>
      </c>
      <c r="N6">
        <f>EXP($Q$2*(1-$Q$3)+$Q$3*LN(M5)+$Q$4*(LN(B6*100)-$Q$3*LN(C6*100))+$Q$5*(LN(E6)-$Q$3*LN(F6))+$Q$6*(LN(H6)-$Q$3*LN(I6))+$Q$7*(LN(K6*0.8)-$Q$3*LN(L6*0.8))+$Q$8*(LN(0.423453)-$Q$3*LN(0.423453)))</f>
        <v>0.24940579910217228</v>
      </c>
      <c r="O6" s="24">
        <f t="shared" si="3"/>
        <v>-2.696279910217228E-2</v>
      </c>
      <c r="P6" s="22" t="s">
        <v>71</v>
      </c>
      <c r="Q6" s="27">
        <v>-1.5664</v>
      </c>
      <c r="R6">
        <f>N6+'For LDV DFS'!N6</f>
        <v>1.0534611195641039</v>
      </c>
      <c r="S6">
        <f>N6/R6</f>
        <v>0.23674893593165566</v>
      </c>
      <c r="T6" s="24">
        <f>M6-S6</f>
        <v>-1.4305935931655661E-2</v>
      </c>
    </row>
    <row r="7" spans="1:20" x14ac:dyDescent="0.3">
      <c r="A7">
        <f>'For Scrappage'!A8</f>
        <v>1980</v>
      </c>
      <c r="B7">
        <v>2.9897964434551598</v>
      </c>
      <c r="C7">
        <v>2.3558378350377085</v>
      </c>
      <c r="D7" s="19">
        <f>('Supplemental D'!Q52*'Supplemental D'!E52+'Supplemental D'!E140*'Supplemental D'!Q140+'Supplemental D'!E184*'Supplemental D'!Q184+'Supplemental D'!E228*'Supplemental D'!Q228)/('Supplemental D'!E228+'Supplemental D'!E184+'Supplemental D'!E140+'Supplemental D'!E52)</f>
        <v>120.90516888783698</v>
      </c>
      <c r="E7" s="19">
        <f t="shared" si="0"/>
        <v>138.02282782240843</v>
      </c>
      <c r="F7" s="19">
        <f t="shared" si="0"/>
        <v>145.62637342247098</v>
      </c>
      <c r="G7" s="19">
        <f>('Supplemental D'!E52*'Supplemental D'!M52+'Supplemental D'!E140*'Supplemental D'!M140+'Supplemental D'!E184*'Supplemental D'!M184+'Supplemental D'!E228*'Supplemental D'!M228)/('Supplemental D'!E228+'Supplemental D'!E184+'Supplemental D'!E140+'Supplemental D'!E52)</f>
        <v>3868.6327380172106</v>
      </c>
      <c r="H7" s="19">
        <f t="shared" si="2"/>
        <v>4251.7785525145764</v>
      </c>
      <c r="I7" s="19">
        <f t="shared" si="2"/>
        <v>4151.3137828781537</v>
      </c>
      <c r="J7">
        <f>('Supplemental D'!E52+'Supplemental D'!E140+'Supplemental D'!E184+'Supplemental D'!E228)/('Supplemental D'!E52/'Supplemental D'!F52+'Supplemental D'!E140/'Supplemental D'!F140+'Supplemental D'!E184/'Supplemental D'!F184+'Supplemental D'!E228/'Supplemental D'!F228)</f>
        <v>18.559836663333009</v>
      </c>
      <c r="K7">
        <f t="shared" si="1"/>
        <v>14.733149402090763</v>
      </c>
      <c r="L7">
        <f t="shared" si="1"/>
        <v>15.244720974369104</v>
      </c>
      <c r="M7" s="24">
        <f>'Supplemental D'!E52+'Supplemental D'!E140+'Supplemental D'!E184+'Supplemental D'!E228</f>
        <v>0.16477799999999998</v>
      </c>
      <c r="N7">
        <f>EXP($Q$2*(1-$Q$3)+$Q$3*LN(M6)+$Q$4*(LN(B7*100)-$Q$3*LN(C7*100))+$Q$5*(LN(E7)-$Q$3*LN(F7))+$Q$6*(LN(H7)-$Q$3*LN(I7))+$Q$7*(LN(K7*0.8)-$Q$3*LN(L7*0.8))+$Q$8*(LN(0.423453)-$Q$3*LN(0.423453)))</f>
        <v>0.20684049821368014</v>
      </c>
      <c r="O7" s="24">
        <f t="shared" si="3"/>
        <v>-4.2062498213680161E-2</v>
      </c>
      <c r="P7" s="22" t="s">
        <v>72</v>
      </c>
      <c r="Q7" s="27">
        <v>8.1299999999999997E-2</v>
      </c>
      <c r="R7">
        <f>N7+'For LDV DFS'!N7</f>
        <v>1.0310121699165651</v>
      </c>
      <c r="S7">
        <f>N7/R7</f>
        <v>0.20061887167677056</v>
      </c>
      <c r="T7" s="24">
        <f>M7-S7</f>
        <v>-3.584087167677058E-2</v>
      </c>
    </row>
    <row r="8" spans="1:20" ht="15" thickBot="1" x14ac:dyDescent="0.35">
      <c r="A8">
        <f>'For Scrappage'!A9</f>
        <v>1981</v>
      </c>
      <c r="B8">
        <v>3.0295015755063561</v>
      </c>
      <c r="C8">
        <v>2.9897964434551598</v>
      </c>
      <c r="D8" s="19">
        <f>('Supplemental D'!Q53*'Supplemental D'!E53+'Supplemental D'!E141*'Supplemental D'!Q141+'Supplemental D'!E185*'Supplemental D'!Q185+'Supplemental D'!E229*'Supplemental D'!Q229)/('Supplemental D'!E229+'Supplemental D'!E185+'Supplemental D'!E141+'Supplemental D'!E53)</f>
        <v>118.50562379445269</v>
      </c>
      <c r="E8" s="19">
        <f t="shared" si="0"/>
        <v>120.90516888783698</v>
      </c>
      <c r="F8" s="19">
        <f t="shared" si="0"/>
        <v>138.02282782240843</v>
      </c>
      <c r="G8" s="19">
        <f>('Supplemental D'!E53*'Supplemental D'!M53+'Supplemental D'!E141*'Supplemental D'!M141+'Supplemental D'!E185*'Supplemental D'!M185+'Supplemental D'!E229*'Supplemental D'!M229)/('Supplemental D'!E229+'Supplemental D'!E185+'Supplemental D'!E141+'Supplemental D'!E53)</f>
        <v>3805.6190702605572</v>
      </c>
      <c r="H8" s="19">
        <f t="shared" si="2"/>
        <v>3868.6327380172106</v>
      </c>
      <c r="I8" s="19">
        <f t="shared" si="2"/>
        <v>4251.7785525145764</v>
      </c>
      <c r="J8">
        <f>('Supplemental D'!E53+'Supplemental D'!E141+'Supplemental D'!E185+'Supplemental D'!E229)/('Supplemental D'!E53/'Supplemental D'!F53+'Supplemental D'!E141/'Supplemental D'!F141+'Supplemental D'!E185/'Supplemental D'!F185+'Supplemental D'!E229/'Supplemental D'!F229)</f>
        <v>20.09601021121895</v>
      </c>
      <c r="K8">
        <f t="shared" si="1"/>
        <v>18.559836663333009</v>
      </c>
      <c r="L8">
        <f t="shared" si="1"/>
        <v>14.733149402090763</v>
      </c>
      <c r="M8" s="24">
        <f>'Supplemental D'!E53+'Supplemental D'!E141+'Supplemental D'!E185+'Supplemental D'!E229</f>
        <v>0.172515</v>
      </c>
      <c r="N8">
        <f>EXP($Q$2*(1-$Q$3)+$Q$3*LN(M7)+$Q$4*(LN(B8*100)-$Q$3*LN(C8*100))+$Q$5*(LN(E8)-$Q$3*LN(F8))+$Q$6*(LN(H8)-$Q$3*LN(I8))+$Q$7*(LN(K8*0.8)-$Q$3*LN(L8*0.8))+$Q$8*(LN(0.423453)-$Q$3*LN(0.423453)))</f>
        <v>0.1975777262519951</v>
      </c>
      <c r="O8" s="24">
        <f t="shared" si="3"/>
        <v>-2.5062726251995099E-2</v>
      </c>
      <c r="P8" s="23" t="s">
        <v>88</v>
      </c>
      <c r="Q8" s="28">
        <v>0.61919999999999997</v>
      </c>
      <c r="R8">
        <f>N8+'For LDV DFS'!N8</f>
        <v>1.0500858017859951</v>
      </c>
      <c r="S8">
        <f>N8/R8</f>
        <v>0.18815388791654281</v>
      </c>
      <c r="T8" s="24">
        <f>M8-S8</f>
        <v>-1.5638887916542804E-2</v>
      </c>
    </row>
    <row r="9" spans="1:20" x14ac:dyDescent="0.3">
      <c r="A9">
        <f>'For Scrappage'!A10</f>
        <v>1982</v>
      </c>
      <c r="B9">
        <v>2.7025959882848314</v>
      </c>
      <c r="C9">
        <v>3.0295015755063561</v>
      </c>
      <c r="D9" s="19">
        <f>('Supplemental D'!Q54*'Supplemental D'!E54+'Supplemental D'!E142*'Supplemental D'!Q142+'Supplemental D'!E186*'Supplemental D'!Q186+'Supplemental D'!E230*'Supplemental D'!Q230)/('Supplemental D'!E230+'Supplemental D'!E186+'Supplemental D'!E142+'Supplemental D'!E54)</f>
        <v>120.19041190442283</v>
      </c>
      <c r="E9" s="19">
        <f t="shared" si="0"/>
        <v>118.50562379445269</v>
      </c>
      <c r="F9" s="19">
        <f t="shared" si="0"/>
        <v>120.90516888783698</v>
      </c>
      <c r="G9" s="19">
        <f>('Supplemental D'!E54*'Supplemental D'!M54+'Supplemental D'!E142*'Supplemental D'!M142+'Supplemental D'!E186*'Supplemental D'!M186+'Supplemental D'!E230*'Supplemental D'!M230)/('Supplemental D'!E230+'Supplemental D'!E186+'Supplemental D'!E142+'Supplemental D'!E54)</f>
        <v>3805.6402317614029</v>
      </c>
      <c r="H9" s="19">
        <f t="shared" si="2"/>
        <v>3805.6190702605572</v>
      </c>
      <c r="I9" s="19">
        <f t="shared" si="2"/>
        <v>3868.6327380172106</v>
      </c>
      <c r="J9">
        <f>('Supplemental D'!E54+'Supplemental D'!E142+'Supplemental D'!E186+'Supplemental D'!E230)/('Supplemental D'!E54/'Supplemental D'!F54+'Supplemental D'!E142/'Supplemental D'!F142+'Supplemental D'!E186/'Supplemental D'!F186+'Supplemental D'!E230/'Supplemental D'!F230)</f>
        <v>20.479845478476168</v>
      </c>
      <c r="K9">
        <f t="shared" si="1"/>
        <v>20.09601021121895</v>
      </c>
      <c r="L9">
        <f t="shared" si="1"/>
        <v>18.559836663333009</v>
      </c>
      <c r="M9" s="24">
        <f>'Supplemental D'!E54+'Supplemental D'!E142+'Supplemental D'!E186+'Supplemental D'!E230</f>
        <v>0.19661600000000001</v>
      </c>
      <c r="N9">
        <f>EXP($Q$2*(1-$Q$3)+$Q$3*LN(M8)+$Q$4*(LN(B9*100)-$Q$3*LN(C9*100))+$Q$5*(LN(E9)-$Q$3*LN(F9))+$Q$6*(LN(H9)-$Q$3*LN(I9))+$Q$7*(LN(K9*0.8)-$Q$3*LN(L9*0.8))+$Q$8*(LN(0.423453)-$Q$3*LN(0.423453)))</f>
        <v>0.21430960862585396</v>
      </c>
      <c r="O9" s="24">
        <f t="shared" si="3"/>
        <v>-1.7693608625853952E-2</v>
      </c>
      <c r="R9">
        <f>N9+'For LDV DFS'!N9</f>
        <v>1.0158381918566468</v>
      </c>
      <c r="S9">
        <f>N9/R9</f>
        <v>0.21096825295981483</v>
      </c>
      <c r="T9" s="24">
        <f>M9-S9</f>
        <v>-1.4352252959814821E-2</v>
      </c>
    </row>
    <row r="10" spans="1:20" x14ac:dyDescent="0.3">
      <c r="A10">
        <f>'For Scrappage'!A11</f>
        <v>1983</v>
      </c>
      <c r="B10">
        <v>2.4868647708066596</v>
      </c>
      <c r="C10">
        <v>2.7025959882848314</v>
      </c>
      <c r="D10" s="19">
        <f>('Supplemental D'!Q55*'Supplemental D'!E55+'Supplemental D'!E143*'Supplemental D'!Q143+'Supplemental D'!E187*'Supplemental D'!Q187+'Supplemental D'!E231*'Supplemental D'!Q231)/('Supplemental D'!E231+'Supplemental D'!E187+'Supplemental D'!E143+'Supplemental D'!E55)</f>
        <v>117.78879571502786</v>
      </c>
      <c r="E10" s="19">
        <f t="shared" si="0"/>
        <v>120.19041190442283</v>
      </c>
      <c r="F10" s="19">
        <f t="shared" si="0"/>
        <v>118.50562379445269</v>
      </c>
      <c r="G10" s="19">
        <f>('Supplemental D'!E55*'Supplemental D'!M55+'Supplemental D'!E143*'Supplemental D'!M143+'Supplemental D'!E187*'Supplemental D'!M187+'Supplemental D'!E231*'Supplemental D'!M231)/('Supplemental D'!E231+'Supplemental D'!E187+'Supplemental D'!E143+'Supplemental D'!E55)</f>
        <v>3763.0377357048169</v>
      </c>
      <c r="H10" s="19">
        <f t="shared" si="2"/>
        <v>3805.6402317614029</v>
      </c>
      <c r="I10" s="19">
        <f t="shared" si="2"/>
        <v>3805.6190702605572</v>
      </c>
      <c r="J10">
        <f>('Supplemental D'!E55+'Supplemental D'!E143+'Supplemental D'!E187+'Supplemental D'!E231)/('Supplemental D'!E55/'Supplemental D'!F55+'Supplemental D'!E143/'Supplemental D'!F143+'Supplemental D'!E187/'Supplemental D'!F187+'Supplemental D'!E231/'Supplemental D'!F231)</f>
        <v>20.874259817409129</v>
      </c>
      <c r="K10">
        <f t="shared" si="1"/>
        <v>20.479845478476168</v>
      </c>
      <c r="L10">
        <f t="shared" si="1"/>
        <v>20.09601021121895</v>
      </c>
      <c r="M10" s="24">
        <f>'Supplemental D'!E55+'Supplemental D'!E143+'Supplemental D'!E187+'Supplemental D'!E231</f>
        <v>0.22329200000000002</v>
      </c>
      <c r="N10">
        <f>EXP($Q$2*(1-$Q$3)+$Q$3*LN(M9)+$Q$4*(LN(B10*100)-$Q$3*LN(C10*100))+$Q$5*(LN(E10)-$Q$3*LN(F10))+$Q$6*(LN(H10)-$Q$3*LN(I10))+$Q$7*(LN(K10*0.8)-$Q$3*LN(L10*0.8))+$Q$8*(LN(0.423453)-$Q$3*LN(0.423453)))</f>
        <v>0.2333062564155553</v>
      </c>
      <c r="O10" s="24">
        <f t="shared" si="3"/>
        <v>-1.0014256415555284E-2</v>
      </c>
      <c r="R10">
        <f>N10+'For LDV DFS'!N10</f>
        <v>1.0210590852122114</v>
      </c>
      <c r="S10">
        <f>N10/R10</f>
        <v>0.22849437392456695</v>
      </c>
      <c r="T10" s="24">
        <f>M10-S10</f>
        <v>-5.2023739245669331E-3</v>
      </c>
    </row>
    <row r="11" spans="1:20" x14ac:dyDescent="0.3">
      <c r="A11">
        <f>'For Scrappage'!A12</f>
        <v>1984</v>
      </c>
      <c r="B11">
        <v>2.3439262954223494</v>
      </c>
      <c r="C11">
        <v>2.4868647708066596</v>
      </c>
      <c r="D11" s="19">
        <f>('Supplemental D'!Q56*'Supplemental D'!E56+'Supplemental D'!E144*'Supplemental D'!Q144+'Supplemental D'!E188*'Supplemental D'!Q188+'Supplemental D'!E232*'Supplemental D'!Q232)/('Supplemental D'!E232+'Supplemental D'!E188+'Supplemental D'!E144+'Supplemental D'!E56)</f>
        <v>117.64910039401764</v>
      </c>
      <c r="E11" s="19">
        <f t="shared" si="0"/>
        <v>117.78879571502786</v>
      </c>
      <c r="F11" s="19">
        <f t="shared" si="0"/>
        <v>120.19041190442283</v>
      </c>
      <c r="G11" s="19">
        <f>('Supplemental D'!E56*'Supplemental D'!M56+'Supplemental D'!E144*'Supplemental D'!M144+'Supplemental D'!E188*'Supplemental D'!M188+'Supplemental D'!E232*'Supplemental D'!M232)/('Supplemental D'!E232+'Supplemental D'!E188+'Supplemental D'!E144+'Supplemental D'!E56)</f>
        <v>3782.0501678431306</v>
      </c>
      <c r="H11" s="19">
        <f t="shared" si="2"/>
        <v>3763.0377357048169</v>
      </c>
      <c r="I11" s="19">
        <f t="shared" si="2"/>
        <v>3805.6402317614029</v>
      </c>
      <c r="J11">
        <f>('Supplemental D'!E56+'Supplemental D'!E144+'Supplemental D'!E188+'Supplemental D'!E232)/('Supplemental D'!E56/'Supplemental D'!F56+'Supplemental D'!E144/'Supplemental D'!F144+'Supplemental D'!E188/'Supplemental D'!F188+'Supplemental D'!E232/'Supplemental D'!F232)</f>
        <v>20.472285566757776</v>
      </c>
      <c r="K11">
        <f t="shared" si="1"/>
        <v>20.874259817409129</v>
      </c>
      <c r="L11">
        <f t="shared" si="1"/>
        <v>20.479845478476168</v>
      </c>
      <c r="M11" s="24">
        <f>'Supplemental D'!E56+'Supplemental D'!E144+'Supplemental D'!E188+'Supplemental D'!E232</f>
        <v>0.238568</v>
      </c>
      <c r="N11">
        <f>EXP($Q$2*(1-$Q$3)+$Q$3*LN(M10)+$Q$4*(LN(B11*100)-$Q$3*LN(C11*100))+$Q$5*(LN(E11)-$Q$3*LN(F11))+$Q$6*(LN(H11)-$Q$3*LN(I11))+$Q$7*(LN(K11*0.8)-$Q$3*LN(L11*0.8))+$Q$8*(LN(0.423453)-$Q$3*LN(0.423453)))</f>
        <v>0.24355170242531321</v>
      </c>
      <c r="O11" s="24">
        <f t="shared" si="3"/>
        <v>-4.9837024253132078E-3</v>
      </c>
      <c r="R11">
        <f>N11+'For LDV DFS'!N11</f>
        <v>1.0062943011928895</v>
      </c>
      <c r="S11">
        <f>N11/R11</f>
        <v>0.24202830338659395</v>
      </c>
      <c r="T11" s="24">
        <f>M11-S11</f>
        <v>-3.4603033865939492E-3</v>
      </c>
    </row>
    <row r="12" spans="1:20" x14ac:dyDescent="0.3">
      <c r="A12">
        <f>'For Scrappage'!A13</f>
        <v>1985</v>
      </c>
      <c r="B12">
        <v>2.2711335533284873</v>
      </c>
      <c r="C12">
        <v>2.3439262954223494</v>
      </c>
      <c r="D12" s="19">
        <f>('Supplemental D'!Q57*'Supplemental D'!E57+'Supplemental D'!E145*'Supplemental D'!Q145+'Supplemental D'!E189*'Supplemental D'!Q189+'Supplemental D'!E233*'Supplemental D'!Q233)/('Supplemental D'!E233+'Supplemental D'!E189+'Supplemental D'!E145+'Supplemental D'!E57)</f>
        <v>124.06793075219232</v>
      </c>
      <c r="E12" s="19">
        <f t="shared" si="0"/>
        <v>117.64910039401764</v>
      </c>
      <c r="F12" s="19">
        <f t="shared" si="0"/>
        <v>117.78879571502786</v>
      </c>
      <c r="G12" s="19">
        <f>('Supplemental D'!E57*'Supplemental D'!M57+'Supplemental D'!E145*'Supplemental D'!M145+'Supplemental D'!E189*'Supplemental D'!M189+'Supplemental D'!E233*'Supplemental D'!M233)/('Supplemental D'!E233+'Supplemental D'!E189+'Supplemental D'!E145+'Supplemental D'!E57)</f>
        <v>3795.2355447512068</v>
      </c>
      <c r="H12" s="19">
        <f t="shared" si="2"/>
        <v>3782.0501678431306</v>
      </c>
      <c r="I12" s="19">
        <f t="shared" si="2"/>
        <v>3763.0377357048169</v>
      </c>
      <c r="J12">
        <f>('Supplemental D'!E57+'Supplemental D'!E145+'Supplemental D'!E189+'Supplemental D'!E233)/('Supplemental D'!E57/'Supplemental D'!F57+'Supplemental D'!E145/'Supplemental D'!F145+'Supplemental D'!E189/'Supplemental D'!F189+'Supplemental D'!E233/'Supplemental D'!F233)</f>
        <v>20.582217491903041</v>
      </c>
      <c r="K12">
        <f t="shared" si="1"/>
        <v>20.472285566757776</v>
      </c>
      <c r="L12">
        <f t="shared" si="1"/>
        <v>20.874259817409129</v>
      </c>
      <c r="M12" s="24">
        <f>'Supplemental D'!E57+'Supplemental D'!E145+'Supplemental D'!E189+'Supplemental D'!E233</f>
        <v>0.25372499999999998</v>
      </c>
      <c r="N12">
        <f>EXP($Q$2*(1-$Q$3)+$Q$3*LN(M11)+$Q$4*(LN(B12*100)-$Q$3*LN(C12*100))+$Q$5*(LN(E12)-$Q$3*LN(F12))+$Q$6*(LN(H12)-$Q$3*LN(I12))+$Q$7*(LN(K12*0.8)-$Q$3*LN(L12*0.8))+$Q$8*(LN(0.423453)-$Q$3*LN(0.423453)))</f>
        <v>0.24846288674714365</v>
      </c>
      <c r="O12" s="24">
        <f t="shared" si="3"/>
        <v>5.2621132528563319E-3</v>
      </c>
      <c r="R12">
        <f>N12+'For LDV DFS'!N12</f>
        <v>1.002081899024126</v>
      </c>
      <c r="S12">
        <f>N12/R12</f>
        <v>0.24794668678189713</v>
      </c>
      <c r="T12" s="24">
        <f>M12-S12</f>
        <v>5.7783132181028485E-3</v>
      </c>
    </row>
    <row r="13" spans="1:20" x14ac:dyDescent="0.3">
      <c r="A13">
        <f>'For Scrappage'!A14</f>
        <v>1986</v>
      </c>
      <c r="B13">
        <v>1.7298202530304969</v>
      </c>
      <c r="C13">
        <v>2.2711335533284873</v>
      </c>
      <c r="D13" s="19">
        <f>('Supplemental D'!Q58*'Supplemental D'!E58+'Supplemental D'!E146*'Supplemental D'!Q146+'Supplemental D'!E190*'Supplemental D'!Q190+'Supplemental D'!E234*'Supplemental D'!Q234)/('Supplemental D'!E234+'Supplemental D'!E190+'Supplemental D'!E146+'Supplemental D'!E58)</f>
        <v>123.28076899277372</v>
      </c>
      <c r="E13" s="19">
        <f t="shared" si="0"/>
        <v>124.06793075219232</v>
      </c>
      <c r="F13" s="19">
        <f t="shared" si="0"/>
        <v>117.64910039401764</v>
      </c>
      <c r="G13" s="19">
        <f>('Supplemental D'!E58*'Supplemental D'!M58+'Supplemental D'!E146*'Supplemental D'!M146+'Supplemental D'!E190*'Supplemental D'!M190+'Supplemental D'!E234*'Supplemental D'!M234)/('Supplemental D'!E234+'Supplemental D'!E190+'Supplemental D'!E146+'Supplemental D'!E58)</f>
        <v>3737.5221966913196</v>
      </c>
      <c r="H13" s="19">
        <f t="shared" si="2"/>
        <v>3795.2355447512068</v>
      </c>
      <c r="I13" s="19">
        <f t="shared" si="2"/>
        <v>3782.0501678431306</v>
      </c>
      <c r="J13">
        <f>('Supplemental D'!E58+'Supplemental D'!E146+'Supplemental D'!E190+'Supplemental D'!E234)/('Supplemental D'!E58/'Supplemental D'!F58+'Supplemental D'!E146/'Supplemental D'!F146+'Supplemental D'!E190/'Supplemental D'!F190+'Supplemental D'!E234/'Supplemental D'!F234)</f>
        <v>21.446111563342889</v>
      </c>
      <c r="K13">
        <f t="shared" si="1"/>
        <v>20.582217491903041</v>
      </c>
      <c r="L13">
        <f t="shared" si="1"/>
        <v>20.472285566757776</v>
      </c>
      <c r="M13" s="24">
        <f>'Supplemental D'!E58+'Supplemental D'!E146+'Supplemental D'!E190+'Supplemental D'!E234</f>
        <v>0.283134</v>
      </c>
      <c r="N13">
        <f>EXP($Q$2*(1-$Q$3)+$Q$3*LN(M12)+$Q$4*(LN(B13*100)-$Q$3*LN(C13*100))+$Q$5*(LN(E13)-$Q$3*LN(F13))+$Q$6*(LN(H13)-$Q$3*LN(I13))+$Q$7*(LN(K13*0.8)-$Q$3*LN(L13*0.8))+$Q$8*(LN(0.423453)-$Q$3*LN(0.423453)))</f>
        <v>0.30809544912784453</v>
      </c>
      <c r="O13" s="24">
        <f t="shared" si="3"/>
        <v>-2.4961449127844537E-2</v>
      </c>
      <c r="R13">
        <f>N13+'For LDV DFS'!N13</f>
        <v>1.008965581249204</v>
      </c>
      <c r="S13">
        <f>N13/R13</f>
        <v>0.30535773950424594</v>
      </c>
      <c r="T13" s="24">
        <f>M13-S13</f>
        <v>-2.2223739504245943E-2</v>
      </c>
    </row>
    <row r="14" spans="1:20" x14ac:dyDescent="0.3">
      <c r="A14">
        <f>'For Scrappage'!A15</f>
        <v>1987</v>
      </c>
      <c r="B14">
        <v>1.7298202530304969</v>
      </c>
      <c r="C14">
        <v>1.7298202530304969</v>
      </c>
      <c r="D14" s="19">
        <f>('Supplemental D'!Q59*'Supplemental D'!E59+'Supplemental D'!E147*'Supplemental D'!Q147+'Supplemental D'!E191*'Supplemental D'!Q191+'Supplemental D'!E235*'Supplemental D'!Q235)/('Supplemental D'!E235+'Supplemental D'!E191+'Supplemental D'!E147+'Supplemental D'!E59)</f>
        <v>131.10556760472215</v>
      </c>
      <c r="E14" s="19">
        <f t="shared" si="0"/>
        <v>123.28076899277372</v>
      </c>
      <c r="F14" s="19">
        <f t="shared" si="0"/>
        <v>124.06793075219232</v>
      </c>
      <c r="G14" s="19">
        <f>('Supplemental D'!E59*'Supplemental D'!M59+'Supplemental D'!E147*'Supplemental D'!M147+'Supplemental D'!E191*'Supplemental D'!M191+'Supplemental D'!E235*'Supplemental D'!M235)/('Supplemental D'!E235+'Supplemental D'!E191+'Supplemental D'!E147+'Supplemental D'!E59)</f>
        <v>3712.694706159451</v>
      </c>
      <c r="H14" s="19">
        <f t="shared" si="2"/>
        <v>3737.5221966913196</v>
      </c>
      <c r="I14" s="19">
        <f t="shared" si="2"/>
        <v>3795.2355447512068</v>
      </c>
      <c r="J14">
        <f>('Supplemental D'!E59+'Supplemental D'!E147+'Supplemental D'!E191+'Supplemental D'!E235)/('Supplemental D'!E59/'Supplemental D'!F59+'Supplemental D'!E147/'Supplemental D'!F147+'Supplemental D'!E191/'Supplemental D'!F191+'Supplemental D'!E235/'Supplemental D'!F235)</f>
        <v>21.638554560104311</v>
      </c>
      <c r="K14">
        <f t="shared" si="1"/>
        <v>21.446111563342889</v>
      </c>
      <c r="L14">
        <f t="shared" si="1"/>
        <v>20.582217491903041</v>
      </c>
      <c r="M14" s="24">
        <f>'Supplemental D'!E59+'Supplemental D'!E147+'Supplemental D'!E191+'Supplemental D'!E235</f>
        <v>0.27809299999999998</v>
      </c>
      <c r="N14">
        <f>EXP($Q$2*(1-$Q$3)+$Q$3*LN(M13)+$Q$4*(LN(B14*100)-$Q$3*LN(C14*100))+$Q$5*(LN(E14)-$Q$3*LN(F14))+$Q$6*(LN(H14)-$Q$3*LN(I14))+$Q$7*(LN(K14*0.8)-$Q$3*LN(L14*0.8))+$Q$8*(LN(0.423453)-$Q$3*LN(0.423453)))</f>
        <v>0.30472106924961984</v>
      </c>
      <c r="O14" s="24">
        <f t="shared" si="3"/>
        <v>-2.6628069249619857E-2</v>
      </c>
      <c r="R14">
        <f>N14+'For LDV DFS'!N14</f>
        <v>1.0141902974267578</v>
      </c>
      <c r="S14">
        <f>N14/R14</f>
        <v>0.30045748812897316</v>
      </c>
      <c r="T14" s="24">
        <f>M14-S14</f>
        <v>-2.2364488128973181E-2</v>
      </c>
    </row>
    <row r="15" spans="1:20" x14ac:dyDescent="0.3">
      <c r="A15">
        <f>'For Scrappage'!A16</f>
        <v>1988</v>
      </c>
      <c r="B15">
        <v>1.683497598970767</v>
      </c>
      <c r="C15">
        <v>1.7298202530304969</v>
      </c>
      <c r="D15" s="19">
        <f>('Supplemental D'!Q60*'Supplemental D'!E60+'Supplemental D'!E148*'Supplemental D'!Q148+'Supplemental D'!E192*'Supplemental D'!Q192+'Supplemental D'!E236*'Supplemental D'!Q236)/('Supplemental D'!E236+'Supplemental D'!E192+'Supplemental D'!E148+'Supplemental D'!E60)</f>
        <v>141.27435033261878</v>
      </c>
      <c r="E15" s="19">
        <f t="shared" si="0"/>
        <v>131.10556760472215</v>
      </c>
      <c r="F15" s="19">
        <f t="shared" si="0"/>
        <v>123.28076899277372</v>
      </c>
      <c r="G15" s="19">
        <f>('Supplemental D'!E60*'Supplemental D'!M60+'Supplemental D'!E148*'Supplemental D'!M148+'Supplemental D'!E192*'Supplemental D'!M192+'Supplemental D'!E236*'Supplemental D'!M236)/('Supplemental D'!E236+'Supplemental D'!E192+'Supplemental D'!E148+'Supplemental D'!E60)</f>
        <v>3841.3607198387058</v>
      </c>
      <c r="H15" s="19">
        <f t="shared" si="2"/>
        <v>3712.694706159451</v>
      </c>
      <c r="I15" s="19">
        <f t="shared" si="2"/>
        <v>3737.5221966913196</v>
      </c>
      <c r="J15">
        <f>('Supplemental D'!E60+'Supplemental D'!E148+'Supplemental D'!E192+'Supplemental D'!E236)/('Supplemental D'!E60/'Supplemental D'!F60+'Supplemental D'!E148/'Supplemental D'!F148+'Supplemental D'!E192/'Supplemental D'!F192+'Supplemental D'!E236/'Supplemental D'!F236)</f>
        <v>21.185508171652224</v>
      </c>
      <c r="K15">
        <f t="shared" si="1"/>
        <v>21.638554560104311</v>
      </c>
      <c r="L15">
        <f t="shared" si="1"/>
        <v>21.446111563342889</v>
      </c>
      <c r="M15" s="24">
        <f>'Supplemental D'!E60+'Supplemental D'!E148+'Supplemental D'!E192+'Supplemental D'!E236</f>
        <v>0.29808899999999999</v>
      </c>
      <c r="N15">
        <f>EXP($Q$2*(1-$Q$3)+$Q$3*LN(M14)+$Q$4*(LN(B15*100)-$Q$3*LN(C15*100))+$Q$5*(LN(E15)-$Q$3*LN(F15))+$Q$6*(LN(H15)-$Q$3*LN(I15))+$Q$7*(LN(K15*0.8)-$Q$3*LN(L15*0.8))+$Q$8*(LN(0.423453)-$Q$3*LN(0.423453)))</f>
        <v>0.3350458849868645</v>
      </c>
      <c r="O15" s="24">
        <f t="shared" si="3"/>
        <v>-3.6956884986864502E-2</v>
      </c>
      <c r="R15">
        <f>N15+'For LDV DFS'!N15</f>
        <v>1.0500797216745368</v>
      </c>
      <c r="S15">
        <f>N15/R15</f>
        <v>0.31906709373701164</v>
      </c>
      <c r="T15" s="24">
        <f>M15-S15</f>
        <v>-2.0978093737011649E-2</v>
      </c>
    </row>
    <row r="16" spans="1:20" x14ac:dyDescent="0.3">
      <c r="A16">
        <f>'For Scrappage'!A17</f>
        <v>1989</v>
      </c>
      <c r="B16">
        <v>1.7854074379021736</v>
      </c>
      <c r="C16">
        <v>1.683497598970767</v>
      </c>
      <c r="D16" s="19">
        <f>('Supplemental D'!Q61*'Supplemental D'!E61+'Supplemental D'!E149*'Supplemental D'!Q149+'Supplemental D'!E193*'Supplemental D'!Q193+'Supplemental D'!E237*'Supplemental D'!Q237)/('Supplemental D'!E237+'Supplemental D'!E193+'Supplemental D'!E149+'Supplemental D'!E61)</f>
        <v>146.25438650581049</v>
      </c>
      <c r="E16" s="19">
        <f t="shared" si="0"/>
        <v>141.27435033261878</v>
      </c>
      <c r="F16" s="19">
        <f t="shared" si="0"/>
        <v>131.10556760472215</v>
      </c>
      <c r="G16" s="19">
        <f>('Supplemental D'!E61*'Supplemental D'!M61+'Supplemental D'!E149*'Supplemental D'!M149+'Supplemental D'!E193*'Supplemental D'!M193+'Supplemental D'!E237*'Supplemental D'!M237)/('Supplemental D'!E237+'Supplemental D'!E193+'Supplemental D'!E149+'Supplemental D'!E61)</f>
        <v>3921.1145261847491</v>
      </c>
      <c r="H16" s="19">
        <f t="shared" si="2"/>
        <v>3841.3607198387058</v>
      </c>
      <c r="I16" s="19">
        <f t="shared" si="2"/>
        <v>3712.694706159451</v>
      </c>
      <c r="J16">
        <f>('Supplemental D'!E61+'Supplemental D'!E149+'Supplemental D'!E193+'Supplemental D'!E237)/('Supplemental D'!E61/'Supplemental D'!F61+'Supplemental D'!E149/'Supplemental D'!F149+'Supplemental D'!E193/'Supplemental D'!F193+'Supplemental D'!E237/'Supplemental D'!F237)</f>
        <v>20.902480497836009</v>
      </c>
      <c r="K16">
        <f t="shared" si="1"/>
        <v>21.185508171652224</v>
      </c>
      <c r="L16">
        <f t="shared" si="1"/>
        <v>21.638554560104311</v>
      </c>
      <c r="M16" s="24">
        <f>'Supplemental D'!E61+'Supplemental D'!E149+'Supplemental D'!E193+'Supplemental D'!E237</f>
        <v>0.30685799999999996</v>
      </c>
      <c r="N16">
        <f>EXP($Q$2*(1-$Q$3)+$Q$3*LN(M15)+$Q$4*(LN(B16*100)-$Q$3*LN(C16*100))+$Q$5*(LN(E16)-$Q$3*LN(F16))+$Q$6*(LN(H16)-$Q$3*LN(I16))+$Q$7*(LN(K16*0.8)-$Q$3*LN(L16*0.8))+$Q$8*(LN(0.423453)-$Q$3*LN(0.423453)))</f>
        <v>0.33695966231752472</v>
      </c>
      <c r="O16" s="24">
        <f t="shared" si="3"/>
        <v>-3.0101662317524758E-2</v>
      </c>
      <c r="R16">
        <f>N16+'For LDV DFS'!N16</f>
        <v>1.0322586761714911</v>
      </c>
      <c r="S16">
        <f>N16/R16</f>
        <v>0.32642947944720879</v>
      </c>
      <c r="T16" s="24">
        <f>M16-S16</f>
        <v>-1.9571479447208828E-2</v>
      </c>
    </row>
    <row r="17" spans="1:20" x14ac:dyDescent="0.3">
      <c r="A17">
        <f>'For Scrappage'!A18</f>
        <v>1990</v>
      </c>
      <c r="B17">
        <v>1.9746685673462141</v>
      </c>
      <c r="C17">
        <v>1.7854074379021736</v>
      </c>
      <c r="D17" s="19">
        <f>('Supplemental D'!Q62*'Supplemental D'!E62+'Supplemental D'!E150*'Supplemental D'!Q150+'Supplemental D'!E194*'Supplemental D'!Q194+'Supplemental D'!E238*'Supplemental D'!Q238)/('Supplemental D'!E238+'Supplemental D'!E194+'Supplemental D'!E150+'Supplemental D'!E62)</f>
        <v>151.16872328042328</v>
      </c>
      <c r="E17" s="19">
        <f t="shared" si="0"/>
        <v>146.25438650581049</v>
      </c>
      <c r="F17" s="19">
        <f t="shared" si="0"/>
        <v>141.27435033261878</v>
      </c>
      <c r="G17" s="19">
        <f>('Supplemental D'!E62*'Supplemental D'!M62+'Supplemental D'!E150*'Supplemental D'!M150+'Supplemental D'!E194*'Supplemental D'!M194+'Supplemental D'!E238*'Supplemental D'!M238)/('Supplemental D'!E238+'Supplemental D'!E194+'Supplemental D'!E150+'Supplemental D'!E62)</f>
        <v>4005.1516702072636</v>
      </c>
      <c r="H17" s="19">
        <f t="shared" si="2"/>
        <v>3921.1145261847491</v>
      </c>
      <c r="I17" s="19">
        <f t="shared" si="2"/>
        <v>3841.3607198387058</v>
      </c>
      <c r="J17">
        <f>('Supplemental D'!E62+'Supplemental D'!E150+'Supplemental D'!E194+'Supplemental D'!E238)/('Supplemental D'!E62/'Supplemental D'!F62+'Supplemental D'!E150/'Supplemental D'!F150+'Supplemental D'!E194/'Supplemental D'!F194+'Supplemental D'!E238/'Supplemental D'!F238)</f>
        <v>20.728412123174483</v>
      </c>
      <c r="K17">
        <f t="shared" si="1"/>
        <v>20.902480497836009</v>
      </c>
      <c r="L17">
        <f t="shared" si="1"/>
        <v>21.185508171652224</v>
      </c>
      <c r="M17" s="24">
        <f>'Supplemental D'!E62+'Supplemental D'!E150+'Supplemental D'!E194+'Supplemental D'!E238</f>
        <v>0.30164400000000002</v>
      </c>
      <c r="N17">
        <f>EXP($Q$2*(1-$Q$3)+$Q$3*LN(M16)+$Q$4*(LN(B17*100)-$Q$3*LN(C17*100))+$Q$5*(LN(E17)-$Q$3*LN(F17))+$Q$6*(LN(H17)-$Q$3*LN(I17))+$Q$7*(LN(K17*0.8)-$Q$3*LN(L17*0.8))+$Q$8*(LN(0.423453)-$Q$3*LN(0.423453)))</f>
        <v>0.32702894571377528</v>
      </c>
      <c r="O17" s="24">
        <f t="shared" si="3"/>
        <v>-2.5384945713775253E-2</v>
      </c>
      <c r="R17">
        <f>N17+'For LDV DFS'!N17</f>
        <v>1.0254738748177012</v>
      </c>
      <c r="S17">
        <f>N17/R17</f>
        <v>0.31890519470514184</v>
      </c>
      <c r="T17" s="24">
        <f>M17-S17</f>
        <v>-1.7261194705141814E-2</v>
      </c>
    </row>
    <row r="18" spans="1:20" x14ac:dyDescent="0.3">
      <c r="A18">
        <f>'For Scrappage'!A19</f>
        <v>1991</v>
      </c>
      <c r="B18">
        <v>1.8740822328165139</v>
      </c>
      <c r="C18">
        <v>1.9746685673462141</v>
      </c>
      <c r="D18" s="19">
        <f>('Supplemental D'!Q63*'Supplemental D'!E63+'Supplemental D'!E151*'Supplemental D'!Q151+'Supplemental D'!E195*'Supplemental D'!Q195+'Supplemental D'!E239*'Supplemental D'!Q239)/('Supplemental D'!E239+'Supplemental D'!E195+'Supplemental D'!E151+'Supplemental D'!E63)</f>
        <v>149.92809751705548</v>
      </c>
      <c r="E18" s="19">
        <f t="shared" si="0"/>
        <v>151.16872328042328</v>
      </c>
      <c r="F18" s="19">
        <f t="shared" si="0"/>
        <v>146.25438650581049</v>
      </c>
      <c r="G18" s="19">
        <f>('Supplemental D'!E63*'Supplemental D'!M63+'Supplemental D'!E151*'Supplemental D'!M151+'Supplemental D'!E195*'Supplemental D'!M195+'Supplemental D'!E239*'Supplemental D'!M239)/('Supplemental D'!E239+'Supplemental D'!E195+'Supplemental D'!E151+'Supplemental D'!E63)</f>
        <v>3948.2552292407395</v>
      </c>
      <c r="H18" s="19">
        <f t="shared" si="2"/>
        <v>4005.1516702072636</v>
      </c>
      <c r="I18" s="19">
        <f t="shared" si="2"/>
        <v>3921.1145261847491</v>
      </c>
      <c r="J18">
        <f>('Supplemental D'!E63+'Supplemental D'!E151+'Supplemental D'!E195+'Supplemental D'!E239)/('Supplemental D'!E63/'Supplemental D'!F63+'Supplemental D'!E151/'Supplemental D'!F151+'Supplemental D'!E195/'Supplemental D'!F195+'Supplemental D'!E239/'Supplemental D'!F239)</f>
        <v>21.257604626769691</v>
      </c>
      <c r="K18">
        <f t="shared" si="1"/>
        <v>20.728412123174483</v>
      </c>
      <c r="L18">
        <f t="shared" si="1"/>
        <v>20.902480497836009</v>
      </c>
      <c r="M18" s="24">
        <f>'Supplemental D'!E63+'Supplemental D'!E151+'Supplemental D'!E195+'Supplemental D'!E239</f>
        <v>0.32203700000000002</v>
      </c>
      <c r="N18">
        <f>EXP($Q$2*(1-$Q$3)+$Q$3*LN(M17)+$Q$4*(LN(B18*100)-$Q$3*LN(C18*100))+$Q$5*(LN(E18)-$Q$3*LN(F18))+$Q$6*(LN(H18)-$Q$3*LN(I18))+$Q$7*(LN(K18*0.8)-$Q$3*LN(L18*0.8))+$Q$8*(LN(0.423453)-$Q$3*LN(0.423453)))</f>
        <v>0.34080262886599499</v>
      </c>
      <c r="O18" s="24">
        <f t="shared" si="3"/>
        <v>-1.8765628865994977E-2</v>
      </c>
      <c r="R18">
        <f>N18+'For LDV DFS'!N18</f>
        <v>1.0220890026629532</v>
      </c>
      <c r="S18">
        <f>N18/R18</f>
        <v>0.33343733077850068</v>
      </c>
      <c r="T18" s="24">
        <f>M18-S18</f>
        <v>-1.1400330778500667E-2</v>
      </c>
    </row>
    <row r="19" spans="1:20" x14ac:dyDescent="0.3">
      <c r="A19">
        <f>'For Scrappage'!A20</f>
        <v>1992</v>
      </c>
      <c r="B19">
        <v>1.8237890655516644</v>
      </c>
      <c r="C19">
        <v>1.8740822328165139</v>
      </c>
      <c r="D19" s="19">
        <f>('Supplemental D'!Q64*'Supplemental D'!E64+'Supplemental D'!E152*'Supplemental D'!Q152+'Supplemental D'!E196*'Supplemental D'!Q196+'Supplemental D'!E240*'Supplemental D'!Q240)/('Supplemental D'!E240+'Supplemental D'!E196+'Supplemental D'!E152+'Supplemental D'!E64)</f>
        <v>154.72566283474185</v>
      </c>
      <c r="E19" s="19">
        <f t="shared" si="0"/>
        <v>149.92809751705548</v>
      </c>
      <c r="F19" s="19">
        <f t="shared" si="0"/>
        <v>151.16872328042328</v>
      </c>
      <c r="G19" s="19">
        <f>('Supplemental D'!E64*'Supplemental D'!M64+'Supplemental D'!E152*'Supplemental D'!M152+'Supplemental D'!E196*'Supplemental D'!M196+'Supplemental D'!E240*'Supplemental D'!M240)/('Supplemental D'!E240+'Supplemental D'!E196+'Supplemental D'!E152+'Supplemental D'!E64)</f>
        <v>4055.7346805075558</v>
      </c>
      <c r="H19" s="19">
        <f t="shared" si="2"/>
        <v>3948.2552292407395</v>
      </c>
      <c r="I19" s="19">
        <f t="shared" si="2"/>
        <v>4005.1516702072636</v>
      </c>
      <c r="J19">
        <f>('Supplemental D'!E64+'Supplemental D'!E152+'Supplemental D'!E196+'Supplemental D'!E240)/('Supplemental D'!E64/'Supplemental D'!F64+'Supplemental D'!E152/'Supplemental D'!F152+'Supplemental D'!E196/'Supplemental D'!F196+'Supplemental D'!E240/'Supplemental D'!F240)</f>
        <v>20.812900343642159</v>
      </c>
      <c r="K19">
        <f t="shared" si="1"/>
        <v>21.257604626769691</v>
      </c>
      <c r="L19">
        <f t="shared" si="1"/>
        <v>20.728412123174483</v>
      </c>
      <c r="M19" s="24">
        <f>'Supplemental D'!E64+'Supplemental D'!E152+'Supplemental D'!E196+'Supplemental D'!E240</f>
        <v>0.33391399999999999</v>
      </c>
      <c r="N19">
        <f>EXP($Q$2*(1-$Q$3)+$Q$3*LN(M18)+$Q$4*(LN(B19*100)-$Q$3*LN(C19*100))+$Q$5*(LN(E19)-$Q$3*LN(F19))+$Q$6*(LN(H19)-$Q$3*LN(I19))+$Q$7*(LN(K19*0.8)-$Q$3*LN(L19*0.8))+$Q$8*(LN(0.423453)-$Q$3*LN(0.423453)))</f>
        <v>0.35343324941790361</v>
      </c>
      <c r="O19" s="24">
        <f t="shared" si="3"/>
        <v>-1.9519249417903617E-2</v>
      </c>
      <c r="R19">
        <f>N19+'For LDV DFS'!N19</f>
        <v>1.0212373856952823</v>
      </c>
      <c r="S19">
        <f>N19/R19</f>
        <v>0.34608334395952217</v>
      </c>
      <c r="T19" s="24">
        <f>M19-S19</f>
        <v>-1.2169343959522183E-2</v>
      </c>
    </row>
    <row r="20" spans="1:20" x14ac:dyDescent="0.3">
      <c r="A20">
        <f>'For Scrappage'!A21</f>
        <v>1993</v>
      </c>
      <c r="B20">
        <v>1.7562903410646282</v>
      </c>
      <c r="C20">
        <v>1.8237890655516644</v>
      </c>
      <c r="D20" s="19">
        <f>('Supplemental D'!Q65*'Supplemental D'!E65+'Supplemental D'!E153*'Supplemental D'!Q153+'Supplemental D'!E197*'Supplemental D'!Q197+'Supplemental D'!E241*'Supplemental D'!Q241)/('Supplemental D'!E241+'Supplemental D'!E197+'Supplemental D'!E153+'Supplemental D'!E65)</f>
        <v>162.04228935750453</v>
      </c>
      <c r="E20" s="19">
        <f t="shared" si="0"/>
        <v>154.72566283474185</v>
      </c>
      <c r="F20" s="19">
        <f t="shared" si="0"/>
        <v>149.92809751705548</v>
      </c>
      <c r="G20" s="19">
        <f>('Supplemental D'!E65*'Supplemental D'!M65+'Supplemental D'!E153*'Supplemental D'!M153+'Supplemental D'!E197*'Supplemental D'!M197+'Supplemental D'!E241*'Supplemental D'!M241)/('Supplemental D'!E241+'Supplemental D'!E197+'Supplemental D'!E153+'Supplemental D'!E65)</f>
        <v>4073.4717446078953</v>
      </c>
      <c r="H20" s="19">
        <f t="shared" si="2"/>
        <v>4055.7346805075558</v>
      </c>
      <c r="I20" s="19">
        <f t="shared" si="2"/>
        <v>3948.2552292407395</v>
      </c>
      <c r="J20">
        <f>('Supplemental D'!E65+'Supplemental D'!E153+'Supplemental D'!E197+'Supplemental D'!E241)/('Supplemental D'!E65/'Supplemental D'!F65+'Supplemental D'!E153/'Supplemental D'!F153+'Supplemental D'!E197/'Supplemental D'!F197+'Supplemental D'!E241/'Supplemental D'!F241)</f>
        <v>20.975356379901111</v>
      </c>
      <c r="K20">
        <f t="shared" si="1"/>
        <v>20.812900343642159</v>
      </c>
      <c r="L20">
        <f t="shared" si="1"/>
        <v>21.257604626769691</v>
      </c>
      <c r="M20" s="24">
        <f>'Supplemental D'!E65+'Supplemental D'!E153+'Supplemental D'!E197+'Supplemental D'!E241</f>
        <v>0.35987799999999998</v>
      </c>
      <c r="N20">
        <f>EXP($Q$2*(1-$Q$3)+$Q$3*LN(M19)+$Q$4*(LN(B20*100)-$Q$3*LN(C20*100))+$Q$5*(LN(E20)-$Q$3*LN(F20))+$Q$6*(LN(H20)-$Q$3*LN(I20))+$Q$7*(LN(K20*0.8)-$Q$3*LN(L20*0.8))+$Q$8*(LN(0.423453)-$Q$3*LN(0.423453)))</f>
        <v>0.36068571436870955</v>
      </c>
      <c r="O20" s="24">
        <f t="shared" si="3"/>
        <v>-8.077143687095778E-4</v>
      </c>
      <c r="R20">
        <f>N20+'For LDV DFS'!N20</f>
        <v>1.0115172859077228</v>
      </c>
      <c r="S20">
        <f>N20/R20</f>
        <v>0.35657889330584674</v>
      </c>
      <c r="T20" s="24">
        <f>M20-S20</f>
        <v>3.299106694153231E-3</v>
      </c>
    </row>
    <row r="21" spans="1:20" x14ac:dyDescent="0.3">
      <c r="A21">
        <f>'For Scrappage'!A22</f>
        <v>1994</v>
      </c>
      <c r="B21">
        <v>1.7218792266202576</v>
      </c>
      <c r="C21">
        <v>1.7562903410646282</v>
      </c>
      <c r="D21" s="19">
        <f>('Supplemental D'!Q66*'Supplemental D'!E66+'Supplemental D'!E154*'Supplemental D'!Q154+'Supplemental D'!E198*'Supplemental D'!Q198+'Supplemental D'!E242*'Supplemental D'!Q242)/('Supplemental D'!E242+'Supplemental D'!E198+'Supplemental D'!E154+'Supplemental D'!E66)</f>
        <v>166.23534010725876</v>
      </c>
      <c r="E21" s="19">
        <f t="shared" si="0"/>
        <v>162.04228935750453</v>
      </c>
      <c r="F21" s="19">
        <f t="shared" si="0"/>
        <v>154.72566283474185</v>
      </c>
      <c r="G21" s="19">
        <f>('Supplemental D'!E66*'Supplemental D'!M66+'Supplemental D'!E154*'Supplemental D'!M154+'Supplemental D'!E198*'Supplemental D'!M198+'Supplemental D'!E242*'Supplemental D'!M242)/('Supplemental D'!E242+'Supplemental D'!E198+'Supplemental D'!E154+'Supplemental D'!E66)</f>
        <v>4124.7402948428717</v>
      </c>
      <c r="H21" s="19">
        <f t="shared" si="2"/>
        <v>4073.4717446078953</v>
      </c>
      <c r="I21" s="19">
        <f t="shared" si="2"/>
        <v>4055.7346805075558</v>
      </c>
      <c r="J21">
        <f>('Supplemental D'!E66+'Supplemental D'!E154+'Supplemental D'!E198+'Supplemental D'!E242)/('Supplemental D'!E66/'Supplemental D'!F66+'Supplemental D'!E154/'Supplemental D'!F154+'Supplemental D'!E198/'Supplemental D'!F198+'Supplemental D'!E242/'Supplemental D'!F242)</f>
        <v>20.758761273418632</v>
      </c>
      <c r="K21">
        <f t="shared" si="1"/>
        <v>20.975356379901111</v>
      </c>
      <c r="L21">
        <f t="shared" si="1"/>
        <v>20.812900343642159</v>
      </c>
      <c r="M21" s="24">
        <f>'Supplemental D'!E66+'Supplemental D'!E154+'Supplemental D'!E198+'Supplemental D'!E242</f>
        <v>0.40425599999999995</v>
      </c>
      <c r="N21">
        <f>EXP($Q$2*(1-$Q$3)+$Q$3*LN(M20)+$Q$4*(LN(B21*100)-$Q$3*LN(C21*100))+$Q$5*(LN(E21)-$Q$3*LN(F21))+$Q$6*(LN(H21)-$Q$3*LN(I21))+$Q$7*(LN(K21*0.8)-$Q$3*LN(L21*0.8))+$Q$8*(LN(0.423453)-$Q$3*LN(0.423453)))</f>
        <v>0.39315048705705202</v>
      </c>
      <c r="O21" s="24">
        <f t="shared" si="3"/>
        <v>1.1105512942947926E-2</v>
      </c>
      <c r="R21">
        <f>N21+'For LDV DFS'!N21</f>
        <v>1.0331554146396331</v>
      </c>
      <c r="S21">
        <f>N21/R21</f>
        <v>0.38053373334367491</v>
      </c>
      <c r="T21" s="24">
        <f>M21-S21</f>
        <v>2.3722266656325042E-2</v>
      </c>
    </row>
    <row r="22" spans="1:20" x14ac:dyDescent="0.3">
      <c r="A22">
        <f>'For Scrappage'!A23</f>
        <v>1995</v>
      </c>
      <c r="B22">
        <v>1.7311437574322037</v>
      </c>
      <c r="C22">
        <v>1.7218792266202576</v>
      </c>
      <c r="D22" s="19">
        <f>('Supplemental D'!Q67*'Supplemental D'!E67+'Supplemental D'!E155*'Supplemental D'!Q155+'Supplemental D'!E199*'Supplemental D'!Q199+'Supplemental D'!E243*'Supplemental D'!Q243)/('Supplemental D'!E243+'Supplemental D'!E199+'Supplemental D'!E155+'Supplemental D'!E67)</f>
        <v>167.54776403493059</v>
      </c>
      <c r="E22" s="19">
        <f t="shared" si="0"/>
        <v>166.23534010725876</v>
      </c>
      <c r="F22" s="19">
        <f t="shared" si="0"/>
        <v>162.04228935750453</v>
      </c>
      <c r="G22" s="19">
        <f>('Supplemental D'!E67*'Supplemental D'!M67+'Supplemental D'!E155*'Supplemental D'!M155+'Supplemental D'!E199*'Supplemental D'!M199+'Supplemental D'!E243*'Supplemental D'!M243)/('Supplemental D'!E243+'Supplemental D'!E199+'Supplemental D'!E155+'Supplemental D'!E67)</f>
        <v>4184.3268321198075</v>
      </c>
      <c r="H22" s="19">
        <f t="shared" si="2"/>
        <v>4124.7402948428717</v>
      </c>
      <c r="I22" s="19">
        <f t="shared" si="2"/>
        <v>4073.4717446078953</v>
      </c>
      <c r="J22">
        <f>('Supplemental D'!E67+'Supplemental D'!E155+'Supplemental D'!E199+'Supplemental D'!E243)/('Supplemental D'!E67/'Supplemental D'!F67+'Supplemental D'!E155/'Supplemental D'!F155+'Supplemental D'!E199/'Supplemental D'!F199+'Supplemental D'!E243/'Supplemental D'!F243)</f>
        <v>20.51790392479662</v>
      </c>
      <c r="K22">
        <f t="shared" si="1"/>
        <v>20.758761273418632</v>
      </c>
      <c r="L22">
        <f t="shared" si="1"/>
        <v>20.975356379901111</v>
      </c>
      <c r="M22" s="24">
        <f>'Supplemental D'!E67+'Supplemental D'!E155+'Supplemental D'!E199+'Supplemental D'!E243</f>
        <v>0.37961</v>
      </c>
      <c r="N22">
        <f>EXP($Q$2*(1-$Q$3)+$Q$3*LN(M21)+$Q$4*(LN(B22*100)-$Q$3*LN(C22*100))+$Q$5*(LN(E22)-$Q$3*LN(F22))+$Q$6*(LN(H22)-$Q$3*LN(I22))+$Q$7*(LN(K22*0.8)-$Q$3*LN(L22*0.8))+$Q$8*(LN(0.423453)-$Q$3*LN(0.423453)))</f>
        <v>0.40485523851360578</v>
      </c>
      <c r="O22" s="24">
        <f t="shared" si="3"/>
        <v>-2.5245238513605772E-2</v>
      </c>
      <c r="R22">
        <f>N22+'For LDV DFS'!N22</f>
        <v>1.00128823191537</v>
      </c>
      <c r="S22">
        <f>N22/R22</f>
        <v>0.40433436208388857</v>
      </c>
      <c r="T22" s="24">
        <f>M22-S22</f>
        <v>-2.4724362083888562E-2</v>
      </c>
    </row>
    <row r="23" spans="1:20" x14ac:dyDescent="0.3">
      <c r="A23">
        <f>'For Scrappage'!A24</f>
        <v>1996</v>
      </c>
      <c r="B23">
        <v>1.8158480391414249</v>
      </c>
      <c r="C23">
        <v>1.7311437574322037</v>
      </c>
      <c r="D23" s="19">
        <f>('Supplemental D'!Q68*'Supplemental D'!E68+'Supplemental D'!E156*'Supplemental D'!Q156+'Supplemental D'!E200*'Supplemental D'!Q200+'Supplemental D'!E244*'Supplemental D'!Q244)/('Supplemental D'!E244+'Supplemental D'!E200+'Supplemental D'!E156+'Supplemental D'!E68)</f>
        <v>178.71881526624557</v>
      </c>
      <c r="E23" s="19">
        <f t="shared" si="0"/>
        <v>167.54776403493059</v>
      </c>
      <c r="F23" s="19">
        <f t="shared" si="0"/>
        <v>166.23534010725876</v>
      </c>
      <c r="G23" s="19">
        <f>('Supplemental D'!E68*'Supplemental D'!M68+'Supplemental D'!E156*'Supplemental D'!M156+'Supplemental D'!E200*'Supplemental D'!M200+'Supplemental D'!E244*'Supplemental D'!M244)/('Supplemental D'!E244+'Supplemental D'!E200+'Supplemental D'!E156+'Supplemental D'!E68)</f>
        <v>4224.9909258815442</v>
      </c>
      <c r="H23" s="19">
        <f t="shared" si="2"/>
        <v>4184.3268321198075</v>
      </c>
      <c r="I23" s="19">
        <f t="shared" si="2"/>
        <v>4124.7402948428717</v>
      </c>
      <c r="J23">
        <f>('Supplemental D'!E68+'Supplemental D'!E156+'Supplemental D'!E200+'Supplemental D'!E244)/('Supplemental D'!E68/'Supplemental D'!F68+'Supplemental D'!E156/'Supplemental D'!F156+'Supplemental D'!E200/'Supplemental D'!F200+'Supplemental D'!E244/'Supplemental D'!F244)</f>
        <v>20.848658103184377</v>
      </c>
      <c r="K23">
        <f t="shared" si="1"/>
        <v>20.51790392479662</v>
      </c>
      <c r="L23">
        <f t="shared" si="1"/>
        <v>20.758761273418632</v>
      </c>
      <c r="M23" s="24">
        <f>'Supplemental D'!E68+'Supplemental D'!E156+'Supplemental D'!E200+'Supplemental D'!E244</f>
        <v>0.399725</v>
      </c>
      <c r="N23">
        <f>EXP($Q$2*(1-$Q$3)+$Q$3*LN(M22)+$Q$4*(LN(B23*100)-$Q$3*LN(C23*100))+$Q$5*(LN(E23)-$Q$3*LN(F23))+$Q$6*(LN(H23)-$Q$3*LN(I23))+$Q$7*(LN(K23*0.8)-$Q$3*LN(L23*0.8))+$Q$8*(LN(0.423453)-$Q$3*LN(0.423453)))</f>
        <v>0.38084601810088264</v>
      </c>
      <c r="O23" s="24">
        <f t="shared" si="3"/>
        <v>1.8878981899117353E-2</v>
      </c>
      <c r="R23">
        <f>N23+'For LDV DFS'!N23</f>
        <v>0.98865013239121735</v>
      </c>
      <c r="S23">
        <f>N23/R23</f>
        <v>0.38521819359872256</v>
      </c>
      <c r="T23" s="24">
        <f>M23-S23</f>
        <v>1.4506806401277439E-2</v>
      </c>
    </row>
    <row r="24" spans="1:20" x14ac:dyDescent="0.3">
      <c r="A24">
        <f>'For Scrappage'!A25</f>
        <v>1997</v>
      </c>
      <c r="B24">
        <v>1.7907014555090002</v>
      </c>
      <c r="C24">
        <v>1.8158480391414249</v>
      </c>
      <c r="D24" s="19">
        <f>('Supplemental D'!Q69*'Supplemental D'!E69+'Supplemental D'!E157*'Supplemental D'!Q157+'Supplemental D'!E201*'Supplemental D'!Q201+'Supplemental D'!E245*'Supplemental D'!Q245)/('Supplemental D'!E245+'Supplemental D'!E201+'Supplemental D'!E157+'Supplemental D'!E69)</f>
        <v>187.22490484604066</v>
      </c>
      <c r="E24" s="19">
        <f t="shared" si="0"/>
        <v>178.71881526624557</v>
      </c>
      <c r="F24" s="19">
        <f t="shared" si="0"/>
        <v>167.54776403493059</v>
      </c>
      <c r="G24" s="19">
        <f>('Supplemental D'!E69*'Supplemental D'!M69+'Supplemental D'!E157*'Supplemental D'!M157+'Supplemental D'!E201*'Supplemental D'!M201+'Supplemental D'!E245*'Supplemental D'!M245)/('Supplemental D'!E245+'Supplemental D'!E201+'Supplemental D'!E157+'Supplemental D'!E69)</f>
        <v>4344.1968154825854</v>
      </c>
      <c r="H24" s="19">
        <f t="shared" si="2"/>
        <v>4224.9909258815442</v>
      </c>
      <c r="I24" s="19">
        <f t="shared" si="2"/>
        <v>4184.3268321198075</v>
      </c>
      <c r="J24">
        <f>('Supplemental D'!E69+'Supplemental D'!E157+'Supplemental D'!E201+'Supplemental D'!E245)/('Supplemental D'!E69/'Supplemental D'!F69+'Supplemental D'!E157/'Supplemental D'!F157+'Supplemental D'!E201/'Supplemental D'!F201+'Supplemental D'!E245/'Supplemental D'!F245)</f>
        <v>20.616563403968385</v>
      </c>
      <c r="K24">
        <f t="shared" si="1"/>
        <v>20.848658103184377</v>
      </c>
      <c r="L24">
        <f t="shared" si="1"/>
        <v>20.51790392479662</v>
      </c>
      <c r="M24" s="24">
        <f>'Supplemental D'!E69+'Supplemental D'!E157+'Supplemental D'!E201+'Supplemental D'!E245</f>
        <v>0.42352100000000004</v>
      </c>
      <c r="N24">
        <f>EXP($Q$2*(1-$Q$3)+$Q$3*LN(M23)+$Q$4*(LN(B24*100)-$Q$3*LN(C24*100))+$Q$5*(LN(E24)-$Q$3*LN(F24))+$Q$6*(LN(H24)-$Q$3*LN(I24))+$Q$7*(LN(K24*0.8)-$Q$3*LN(L24*0.8))+$Q$8*(LN(0.423453)-$Q$3*LN(0.423453)))</f>
        <v>0.4254383495609409</v>
      </c>
      <c r="O24" s="24">
        <f t="shared" si="3"/>
        <v>-1.917349560940862E-3</v>
      </c>
      <c r="R24">
        <f>N24+'For LDV DFS'!N24</f>
        <v>1.0264484953378461</v>
      </c>
      <c r="S24">
        <f>N24/R24</f>
        <v>0.41447608086844318</v>
      </c>
      <c r="T24" s="24">
        <f>M24-S24</f>
        <v>9.0449191315568611E-3</v>
      </c>
    </row>
    <row r="25" spans="1:20" x14ac:dyDescent="0.3">
      <c r="A25">
        <f>'For Scrappage'!A26</f>
        <v>1998</v>
      </c>
      <c r="B25">
        <v>1.5299710883728037</v>
      </c>
      <c r="C25">
        <v>1.7907014555090002</v>
      </c>
      <c r="D25" s="19">
        <f>('Supplemental D'!Q70*'Supplemental D'!E70+'Supplemental D'!E158*'Supplemental D'!Q158+'Supplemental D'!E202*'Supplemental D'!Q202+'Supplemental D'!E246*'Supplemental D'!Q246)/('Supplemental D'!E246+'Supplemental D'!E202+'Supplemental D'!E158+'Supplemental D'!E70)</f>
        <v>186.69515732673199</v>
      </c>
      <c r="E25" s="19">
        <f t="shared" si="0"/>
        <v>187.22490484604066</v>
      </c>
      <c r="F25" s="19">
        <f t="shared" si="0"/>
        <v>178.71881526624557</v>
      </c>
      <c r="G25" s="19">
        <f>('Supplemental D'!E70*'Supplemental D'!M70+'Supplemental D'!E158*'Supplemental D'!M158+'Supplemental D'!E202*'Supplemental D'!M202+'Supplemental D'!E246*'Supplemental D'!M246)/('Supplemental D'!E246+'Supplemental D'!E202+'Supplemental D'!E158+'Supplemental D'!E70)</f>
        <v>4282.4051238082284</v>
      </c>
      <c r="H25" s="19">
        <f t="shared" si="2"/>
        <v>4344.1968154825854</v>
      </c>
      <c r="I25" s="19">
        <f t="shared" si="2"/>
        <v>4224.9909258815442</v>
      </c>
      <c r="J25">
        <f>('Supplemental D'!E70+'Supplemental D'!E158+'Supplemental D'!E202+'Supplemental D'!E246)/('Supplemental D'!E70/'Supplemental D'!F70+'Supplemental D'!E158/'Supplemental D'!F158+'Supplemental D'!E202/'Supplemental D'!F202+'Supplemental D'!E246/'Supplemental D'!F246)</f>
        <v>20.882946613413537</v>
      </c>
      <c r="K25">
        <f t="shared" si="1"/>
        <v>20.616563403968385</v>
      </c>
      <c r="L25">
        <f t="shared" si="1"/>
        <v>20.848658103184377</v>
      </c>
      <c r="M25" s="24">
        <f>'Supplemental D'!E70+'Supplemental D'!E158+'Supplemental D'!E202+'Supplemental D'!E246</f>
        <v>0.44859699999999997</v>
      </c>
      <c r="N25">
        <f>EXP($Q$2*(1-$Q$3)+$Q$3*LN(M24)+$Q$4*(LN(B25*100)-$Q$3*LN(C25*100))+$Q$5*(LN(E25)-$Q$3*LN(F25))+$Q$6*(LN(H25)-$Q$3*LN(I25))+$Q$7*(LN(K25*0.8)-$Q$3*LN(L25*0.8))+$Q$8*(LN(0.423453)-$Q$3*LN(0.423453)))</f>
        <v>0.46303144686584186</v>
      </c>
      <c r="O25" s="24">
        <f t="shared" si="3"/>
        <v>-1.4434446865841888E-2</v>
      </c>
      <c r="R25">
        <f>N25+'For LDV DFS'!N25</f>
        <v>1.0286206515545639</v>
      </c>
      <c r="S25">
        <f>N25/R25</f>
        <v>0.45014792009674132</v>
      </c>
      <c r="T25" s="24">
        <f>M25-S25</f>
        <v>-1.5509200967413483E-3</v>
      </c>
    </row>
    <row r="26" spans="1:20" x14ac:dyDescent="0.3">
      <c r="A26">
        <f>'For Scrappage'!A27</f>
        <v>1999</v>
      </c>
      <c r="B26">
        <v>1.6517334933298091</v>
      </c>
      <c r="C26">
        <v>1.5299710883728037</v>
      </c>
      <c r="D26" s="19">
        <f>('Supplemental D'!Q71*'Supplemental D'!E71+'Supplemental D'!E159*'Supplemental D'!Q159+'Supplemental D'!E203*'Supplemental D'!Q203+'Supplemental D'!E247*'Supplemental D'!Q247)/('Supplemental D'!E247+'Supplemental D'!E203+'Supplemental D'!E159+'Supplemental D'!E71)</f>
        <v>197.18627107344054</v>
      </c>
      <c r="E26" s="19">
        <f t="shared" si="0"/>
        <v>186.69515732673199</v>
      </c>
      <c r="F26" s="19">
        <f t="shared" si="0"/>
        <v>187.22490484604066</v>
      </c>
      <c r="G26" s="19">
        <f>('Supplemental D'!E71*'Supplemental D'!M71+'Supplemental D'!E159*'Supplemental D'!M159+'Supplemental D'!E203*'Supplemental D'!M203+'Supplemental D'!E247*'Supplemental D'!M247)/('Supplemental D'!E247+'Supplemental D'!E203+'Supplemental D'!E159+'Supplemental D'!E71)</f>
        <v>4412.086835842314</v>
      </c>
      <c r="H26" s="19">
        <f t="shared" si="2"/>
        <v>4282.4051238082284</v>
      </c>
      <c r="I26" s="19">
        <f t="shared" si="2"/>
        <v>4344.1968154825854</v>
      </c>
      <c r="J26">
        <f>('Supplemental D'!E71+'Supplemental D'!E159+'Supplemental D'!E203+'Supplemental D'!E247)/('Supplemental D'!E71/'Supplemental D'!F71+'Supplemental D'!E159/'Supplemental D'!F159+'Supplemental D'!E203/'Supplemental D'!F203+'Supplemental D'!E247/'Supplemental D'!F247)</f>
        <v>20.464296078783541</v>
      </c>
      <c r="K26">
        <f t="shared" si="1"/>
        <v>20.882946613413537</v>
      </c>
      <c r="L26">
        <f t="shared" si="1"/>
        <v>20.616563403968385</v>
      </c>
      <c r="M26" s="24">
        <f>'Supplemental D'!E71+'Supplemental D'!E159+'Supplemental D'!E203+'Supplemental D'!E247</f>
        <v>0.44945200000000002</v>
      </c>
      <c r="N26">
        <f>EXP($Q$2*(1-$Q$3)+$Q$3*LN(M25)+$Q$4*(LN(B26*100)-$Q$3*LN(C26*100))+$Q$5*(LN(E26)-$Q$3*LN(F26))+$Q$6*(LN(H26)-$Q$3*LN(I26))+$Q$7*(LN(K26*0.8)-$Q$3*LN(L26*0.8))+$Q$8*(LN(0.423453)-$Q$3*LN(0.423453)))</f>
        <v>0.45002506199239056</v>
      </c>
      <c r="O26" s="24">
        <f t="shared" si="3"/>
        <v>-5.7306199239054445E-4</v>
      </c>
      <c r="R26">
        <f>N26+'For LDV DFS'!N26</f>
        <v>1.0085713473309239</v>
      </c>
      <c r="S26">
        <f>N26/R26</f>
        <v>0.44620052233620727</v>
      </c>
      <c r="T26" s="24">
        <f>M26-S26</f>
        <v>3.2514776637927456E-3</v>
      </c>
    </row>
    <row r="27" spans="1:20" x14ac:dyDescent="0.3">
      <c r="A27">
        <f>'For Scrappage'!A28</f>
        <v>2000</v>
      </c>
      <c r="B27">
        <v>2.0727295875549299</v>
      </c>
      <c r="C27">
        <v>1.6517334933298091</v>
      </c>
      <c r="D27" s="19">
        <f>('Supplemental D'!Q72*'Supplemental D'!E72+'Supplemental D'!E160*'Supplemental D'!Q160+'Supplemental D'!E204*'Supplemental D'!Q204+'Supplemental D'!E248*'Supplemental D'!Q248)/('Supplemental D'!E248+'Supplemental D'!E204+'Supplemental D'!E160+'Supplemental D'!E72)</f>
        <v>196.98657884011075</v>
      </c>
      <c r="E27" s="19">
        <f t="shared" si="0"/>
        <v>197.18627107344054</v>
      </c>
      <c r="F27" s="19">
        <f t="shared" si="0"/>
        <v>186.69515732673199</v>
      </c>
      <c r="G27" s="19">
        <f>('Supplemental D'!E72*'Supplemental D'!M72+'Supplemental D'!E160*'Supplemental D'!M160+'Supplemental D'!E204*'Supplemental D'!M204+'Supplemental D'!E248*'Supplemental D'!M248)/('Supplemental D'!E248+'Supplemental D'!E204+'Supplemental D'!E160+'Supplemental D'!E72)</f>
        <v>4375.3094435366856</v>
      </c>
      <c r="H27" s="19">
        <f t="shared" si="2"/>
        <v>4412.086835842314</v>
      </c>
      <c r="I27" s="19">
        <f t="shared" si="2"/>
        <v>4282.4051238082284</v>
      </c>
      <c r="J27">
        <f>('Supplemental D'!E72+'Supplemental D'!E160+'Supplemental D'!E204+'Supplemental D'!E248)/('Supplemental D'!E72/'Supplemental D'!F72+'Supplemental D'!E160/'Supplemental D'!F160+'Supplemental D'!E204/'Supplemental D'!F204+'Supplemental D'!E248/'Supplemental D'!F248)</f>
        <v>20.770071808155585</v>
      </c>
      <c r="K27">
        <f t="shared" si="1"/>
        <v>20.464296078783541</v>
      </c>
      <c r="L27">
        <f t="shared" si="1"/>
        <v>20.882946613413537</v>
      </c>
      <c r="M27" s="24">
        <f>'Supplemental D'!E72+'Supplemental D'!E160+'Supplemental D'!E204+'Supplemental D'!E248</f>
        <v>0.44933600000000007</v>
      </c>
      <c r="N27">
        <f>EXP($Q$2*(1-$Q$3)+$Q$3*LN(M26)+$Q$4*(LN(B27*100)-$Q$3*LN(C27*100))+$Q$5*(LN(E27)-$Q$3*LN(F27))+$Q$6*(LN(H27)-$Q$3*LN(I27))+$Q$7*(LN(K27*0.8)-$Q$3*LN(L27*0.8))+$Q$8*(LN(0.423453)-$Q$3*LN(0.423453)))</f>
        <v>0.41786973005599137</v>
      </c>
      <c r="O27" s="24">
        <f t="shared" si="3"/>
        <v>3.1466269944008696E-2</v>
      </c>
      <c r="R27">
        <f>N27+'For LDV DFS'!N27</f>
        <v>0.98960921654775924</v>
      </c>
      <c r="S27">
        <f>N27/R27</f>
        <v>0.42225731437074249</v>
      </c>
      <c r="T27" s="24">
        <f>M27-S27</f>
        <v>2.7078685629257582E-2</v>
      </c>
    </row>
    <row r="28" spans="1:20" x14ac:dyDescent="0.3">
      <c r="A28">
        <f>'For Scrappage'!A29</f>
        <v>2001</v>
      </c>
      <c r="B28">
        <v>1.9441399574279785</v>
      </c>
      <c r="C28">
        <v>2.0727295875549299</v>
      </c>
      <c r="D28" s="19">
        <f>('Supplemental D'!Q73*'Supplemental D'!E73+'Supplemental D'!E161*'Supplemental D'!Q161+'Supplemental D'!E205*'Supplemental D'!Q205+'Supplemental D'!E249*'Supplemental D'!Q249)/('Supplemental D'!E249+'Supplemental D'!E205+'Supplemental D'!E161+'Supplemental D'!E73)</f>
        <v>208.53271285698804</v>
      </c>
      <c r="E28" s="19">
        <f t="shared" si="0"/>
        <v>196.98657884011075</v>
      </c>
      <c r="F28" s="19">
        <f t="shared" si="0"/>
        <v>197.18627107344054</v>
      </c>
      <c r="G28" s="19">
        <f>('Supplemental D'!E73*'Supplemental D'!M73+'Supplemental D'!E161*'Supplemental D'!M161+'Supplemental D'!E205*'Supplemental D'!M205+'Supplemental D'!E249*'Supplemental D'!M249)/('Supplemental D'!E249+'Supplemental D'!E205+'Supplemental D'!E161+'Supplemental D'!E73)</f>
        <v>4462.4797034804842</v>
      </c>
      <c r="H28" s="19">
        <f t="shared" si="2"/>
        <v>4375.3094435366856</v>
      </c>
      <c r="I28" s="19">
        <f t="shared" si="2"/>
        <v>4412.086835842314</v>
      </c>
      <c r="J28">
        <f>('Supplemental D'!E73+'Supplemental D'!E161+'Supplemental D'!E205+'Supplemental D'!E249)/('Supplemental D'!E73/'Supplemental D'!F73+'Supplemental D'!E161/'Supplemental D'!F161+'Supplemental D'!E205/'Supplemental D'!F205+'Supplemental D'!E249/'Supplemental D'!F249)</f>
        <v>20.598807334129539</v>
      </c>
      <c r="K28">
        <f t="shared" si="1"/>
        <v>20.770071808155585</v>
      </c>
      <c r="L28">
        <f t="shared" si="1"/>
        <v>20.464296078783541</v>
      </c>
      <c r="M28" s="24">
        <f>'Supplemental D'!E73+'Supplemental D'!E161+'Supplemental D'!E205+'Supplemental D'!E249</f>
        <v>0.46143000000000001</v>
      </c>
      <c r="N28">
        <f>EXP($Q$2*(1-$Q$3)+$Q$3*LN(M27)+$Q$4*(LN(B28*100)-$Q$3*LN(C28*100))+$Q$5*(LN(E28)-$Q$3*LN(F28))+$Q$6*(LN(H28)-$Q$3*LN(I28))+$Q$7*(LN(K28*0.8)-$Q$3*LN(L28*0.8))+$Q$8*(LN(0.423453)-$Q$3*LN(0.423453)))</f>
        <v>0.44857467043444804</v>
      </c>
      <c r="O28" s="24">
        <f t="shared" si="3"/>
        <v>1.2855329565551965E-2</v>
      </c>
      <c r="R28">
        <f>N28+'For LDV DFS'!N28</f>
        <v>0.99703606216947915</v>
      </c>
      <c r="S28">
        <f>N28/R28</f>
        <v>0.44990817028060315</v>
      </c>
      <c r="T28" s="24">
        <f>M28-S28</f>
        <v>1.1521829719396859E-2</v>
      </c>
    </row>
    <row r="29" spans="1:20" x14ac:dyDescent="0.3">
      <c r="A29">
        <f>'For Scrappage'!A30</f>
        <v>2002</v>
      </c>
      <c r="B29">
        <v>1.810282826423645</v>
      </c>
      <c r="C29">
        <v>1.9441399574279785</v>
      </c>
      <c r="D29" s="19">
        <f>('Supplemental D'!Q74*'Supplemental D'!E74+'Supplemental D'!E162*'Supplemental D'!Q162+'Supplemental D'!E206*'Supplemental D'!Q206+'Supplemental D'!E250*'Supplemental D'!Q250)/('Supplemental D'!E250+'Supplemental D'!E206+'Supplemental D'!E162+'Supplemental D'!E74)</f>
        <v>219.45550093670147</v>
      </c>
      <c r="E29" s="19">
        <f t="shared" si="0"/>
        <v>208.53271285698804</v>
      </c>
      <c r="F29" s="19">
        <f t="shared" si="0"/>
        <v>196.98657884011075</v>
      </c>
      <c r="G29" s="19">
        <f>('Supplemental D'!E74*'Supplemental D'!M74+'Supplemental D'!E162*'Supplemental D'!M162+'Supplemental D'!E206*'Supplemental D'!M206+'Supplemental D'!E250*'Supplemental D'!M250)/('Supplemental D'!E250+'Supplemental D'!E206+'Supplemental D'!E162+'Supplemental D'!E74)</f>
        <v>4545.5238288220289</v>
      </c>
      <c r="H29" s="19">
        <f t="shared" si="2"/>
        <v>4462.4797034804842</v>
      </c>
      <c r="I29" s="19">
        <f t="shared" si="2"/>
        <v>4375.3094435366856</v>
      </c>
      <c r="J29">
        <f>('Supplemental D'!E74+'Supplemental D'!E162+'Supplemental D'!E206+'Supplemental D'!E250)/('Supplemental D'!E74/'Supplemental D'!F74+'Supplemental D'!E162/'Supplemental D'!F162+'Supplemental D'!E206/'Supplemental D'!F206+'Supplemental D'!E250/'Supplemental D'!F250)</f>
        <v>20.577668384602561</v>
      </c>
      <c r="K29">
        <f t="shared" si="1"/>
        <v>20.598807334129539</v>
      </c>
      <c r="L29">
        <f t="shared" si="1"/>
        <v>20.770071808155585</v>
      </c>
      <c r="M29" s="24">
        <f>'Supplemental D'!E74+'Supplemental D'!E162+'Supplemental D'!E206+'Supplemental D'!E250</f>
        <v>0.48489300000000002</v>
      </c>
      <c r="N29">
        <f>EXP($Q$2*(1-$Q$3)+$Q$3*LN(M28)+$Q$4*(LN(B29*100)-$Q$3*LN(C29*100))+$Q$5*(LN(E29)-$Q$3*LN(F29))+$Q$6*(LN(H29)-$Q$3*LN(I29))+$Q$7*(LN(K29*0.8)-$Q$3*LN(L29*0.8))+$Q$8*(LN(0.423453)-$Q$3*LN(0.423453)))</f>
        <v>0.48286996819048583</v>
      </c>
      <c r="O29" s="24">
        <f t="shared" si="3"/>
        <v>2.0230318095141864E-3</v>
      </c>
      <c r="R29">
        <f>N29+'For LDV DFS'!N29</f>
        <v>1.020804684919782</v>
      </c>
      <c r="S29">
        <f>N29/R29</f>
        <v>0.47302875400540628</v>
      </c>
      <c r="T29" s="24">
        <f>M29-S29</f>
        <v>1.1864245994593736E-2</v>
      </c>
    </row>
    <row r="30" spans="1:20" x14ac:dyDescent="0.3">
      <c r="A30">
        <f>'For Scrappage'!A31</f>
        <v>2003</v>
      </c>
      <c r="B30">
        <v>2.0459456443786621</v>
      </c>
      <c r="C30">
        <v>1.810282826423645</v>
      </c>
      <c r="D30" s="19">
        <f>('Supplemental D'!Q75*'Supplemental D'!E75+'Supplemental D'!E163*'Supplemental D'!Q163+'Supplemental D'!E207*'Supplemental D'!Q207+'Supplemental D'!E251*'Supplemental D'!Q251)/('Supplemental D'!E251+'Supplemental D'!E207+'Supplemental D'!E163+'Supplemental D'!E75)</f>
        <v>221.22972610186517</v>
      </c>
      <c r="E30" s="19">
        <f t="shared" si="0"/>
        <v>219.45550093670147</v>
      </c>
      <c r="F30" s="19">
        <f t="shared" si="0"/>
        <v>208.53271285698804</v>
      </c>
      <c r="G30" s="19">
        <f>('Supplemental D'!E75*'Supplemental D'!M75+'Supplemental D'!E163*'Supplemental D'!M163+'Supplemental D'!E207*'Supplemental D'!M207+'Supplemental D'!E251*'Supplemental D'!M251)/('Supplemental D'!E251+'Supplemental D'!E207+'Supplemental D'!E163+'Supplemental D'!E75)</f>
        <v>4585.8822090636077</v>
      </c>
      <c r="H30" s="19">
        <f t="shared" si="2"/>
        <v>4545.5238288220289</v>
      </c>
      <c r="I30" s="19">
        <f t="shared" si="2"/>
        <v>4462.4797034804842</v>
      </c>
      <c r="J30">
        <f>('Supplemental D'!E75+'Supplemental D'!E163+'Supplemental D'!E207+'Supplemental D'!E251)/('Supplemental D'!E75/'Supplemental D'!F75+'Supplemental D'!E163/'Supplemental D'!F163+'Supplemental D'!E207/'Supplemental D'!F207+'Supplemental D'!E251/'Supplemental D'!F251)</f>
        <v>20.910122568114915</v>
      </c>
      <c r="K30">
        <f t="shared" si="1"/>
        <v>20.577668384602561</v>
      </c>
      <c r="L30">
        <f t="shared" si="1"/>
        <v>20.598807334129539</v>
      </c>
      <c r="M30" s="24">
        <f>'Supplemental D'!E75+'Supplemental D'!E163+'Supplemental D'!E207+'Supplemental D'!E251</f>
        <v>0.49781500000000001</v>
      </c>
      <c r="N30">
        <f>EXP($Q$2*(1-$Q$3)+$Q$3*LN(M29)+$Q$4*(LN(B30*100)-$Q$3*LN(C30*100))+$Q$5*(LN(E30)-$Q$3*LN(F30))+$Q$6*(LN(H30)-$Q$3*LN(I30))+$Q$7*(LN(K30*0.8)-$Q$3*LN(L30*0.8))+$Q$8*(LN(0.423453)-$Q$3*LN(0.423453)))</f>
        <v>0.46988249303720997</v>
      </c>
      <c r="O30" s="24">
        <f t="shared" si="3"/>
        <v>2.7932506962790038E-2</v>
      </c>
      <c r="R30">
        <f>N30+'For LDV DFS'!N30</f>
        <v>0.99597044013230562</v>
      </c>
      <c r="S30">
        <f>N30/R30</f>
        <v>0.47178357318997372</v>
      </c>
      <c r="T30" s="24">
        <f>M30-S30</f>
        <v>2.6031426810026292E-2</v>
      </c>
    </row>
    <row r="31" spans="1:20" x14ac:dyDescent="0.3">
      <c r="A31">
        <f>'For Scrappage'!A32</f>
        <v>2004</v>
      </c>
      <c r="B31">
        <v>2.3575189113616943</v>
      </c>
      <c r="C31">
        <v>2.0459456443786621</v>
      </c>
      <c r="D31" s="19">
        <f>('Supplemental D'!Q76*'Supplemental D'!E76+'Supplemental D'!E164*'Supplemental D'!Q164+'Supplemental D'!E208*'Supplemental D'!Q208+'Supplemental D'!E252*'Supplemental D'!Q252)/('Supplemental D'!E252+'Supplemental D'!E208+'Supplemental D'!E164+'Supplemental D'!E76)</f>
        <v>236.36135265788425</v>
      </c>
      <c r="E31" s="19">
        <f t="shared" si="0"/>
        <v>221.22972610186517</v>
      </c>
      <c r="F31" s="19">
        <f t="shared" si="0"/>
        <v>219.45550093670147</v>
      </c>
      <c r="G31" s="19">
        <f>('Supplemental D'!E76*'Supplemental D'!M76+'Supplemental D'!E164*'Supplemental D'!M164+'Supplemental D'!E208*'Supplemental D'!M208+'Supplemental D'!E252*'Supplemental D'!M252)/('Supplemental D'!E252+'Supplemental D'!E208+'Supplemental D'!E164+'Supplemental D'!E76)</f>
        <v>4710.0549551274789</v>
      </c>
      <c r="H31" s="19">
        <f t="shared" si="2"/>
        <v>4585.8822090636077</v>
      </c>
      <c r="I31" s="19">
        <f t="shared" si="2"/>
        <v>4545.5238288220289</v>
      </c>
      <c r="J31">
        <f>('Supplemental D'!E76+'Supplemental D'!E164+'Supplemental D'!E208+'Supplemental D'!E252)/('Supplemental D'!E76/'Supplemental D'!F76+'Supplemental D'!E164/'Supplemental D'!F164+'Supplemental D'!E208/'Supplemental D'!F208+'Supplemental D'!E252/'Supplemental D'!F252)</f>
        <v>20.765824674484982</v>
      </c>
      <c r="K31">
        <f t="shared" si="1"/>
        <v>20.910122568114915</v>
      </c>
      <c r="L31">
        <f t="shared" si="1"/>
        <v>20.577668384602561</v>
      </c>
      <c r="M31" s="24">
        <f>'Supplemental D'!E76+'Supplemental D'!E164+'Supplemental D'!E208+'Supplemental D'!E252</f>
        <v>0.52020700000000009</v>
      </c>
      <c r="N31">
        <f>EXP($Q$2*(1-$Q$3)+$Q$3*LN(M30)+$Q$4*(LN(B31*100)-$Q$3*LN(C31*100))+$Q$5*(LN(E31)-$Q$3*LN(F31))+$Q$6*(LN(H31)-$Q$3*LN(I31))+$Q$7*(LN(K31*0.8)-$Q$3*LN(L31*0.8))+$Q$8*(LN(0.423453)-$Q$3*LN(0.423453)))</f>
        <v>0.44561475680179752</v>
      </c>
      <c r="O31" s="24">
        <f t="shared" si="3"/>
        <v>7.4592243198202568E-2</v>
      </c>
      <c r="R31">
        <f>N31+'For LDV DFS'!N31</f>
        <v>0.96168020197000037</v>
      </c>
      <c r="S31">
        <f>N31/R31</f>
        <v>0.46337104152602537</v>
      </c>
      <c r="T31" s="24">
        <f>M31-S31</f>
        <v>5.6835958473974713E-2</v>
      </c>
    </row>
    <row r="32" spans="1:20" x14ac:dyDescent="0.3">
      <c r="A32">
        <f>'For Scrappage'!A33</f>
        <v>2005</v>
      </c>
      <c r="B32">
        <v>2.7887973785400391</v>
      </c>
      <c r="C32">
        <v>2.3575189113616943</v>
      </c>
      <c r="D32" s="19">
        <f>('Supplemental D'!Q77*'Supplemental D'!E77+'Supplemental D'!E165*'Supplemental D'!Q165+'Supplemental D'!E209*'Supplemental D'!Q209+'Supplemental D'!E253*'Supplemental D'!Q253)/('Supplemental D'!E253+'Supplemental D'!E209+'Supplemental D'!E165+'Supplemental D'!E77)</f>
        <v>236.56937177542372</v>
      </c>
      <c r="E32" s="19">
        <f t="shared" si="0"/>
        <v>236.36135265788425</v>
      </c>
      <c r="F32" s="19">
        <f t="shared" si="0"/>
        <v>221.22972610186517</v>
      </c>
      <c r="G32" s="19">
        <f>('Supplemental D'!E77*'Supplemental D'!M77+'Supplemental D'!E165*'Supplemental D'!M165+'Supplemental D'!E209*'Supplemental D'!M209+'Supplemental D'!E253*'Supplemental D'!M253)/('Supplemental D'!E253+'Supplemental D'!E209+'Supplemental D'!E165+'Supplemental D'!E77)</f>
        <v>4668.3773738849686</v>
      </c>
      <c r="H32" s="19">
        <f t="shared" si="2"/>
        <v>4710.0549551274789</v>
      </c>
      <c r="I32" s="19">
        <f t="shared" si="2"/>
        <v>4585.8822090636077</v>
      </c>
      <c r="J32">
        <f>('Supplemental D'!E77+'Supplemental D'!E165+'Supplemental D'!E209+'Supplemental D'!E253)/('Supplemental D'!E77/'Supplemental D'!F77+'Supplemental D'!E165/'Supplemental D'!F165+'Supplemental D'!E209/'Supplemental D'!F209+'Supplemental D'!E253/'Supplemental D'!F253)</f>
        <v>21.401815592695815</v>
      </c>
      <c r="K32">
        <f t="shared" si="1"/>
        <v>20.765824674484982</v>
      </c>
      <c r="L32">
        <f t="shared" si="1"/>
        <v>20.910122568114915</v>
      </c>
      <c r="M32" s="24">
        <f>'Supplemental D'!E77+'Supplemental D'!E165+'Supplemental D'!E209+'Supplemental D'!E253</f>
        <v>0.49494099999999996</v>
      </c>
      <c r="N32">
        <f>EXP($Q$2*(1-$Q$3)+$Q$3*LN(M31)+$Q$4*(LN(B32*100)-$Q$3*LN(C32*100))+$Q$5*(LN(E32)-$Q$3*LN(F32))+$Q$6*(LN(H32)-$Q$3*LN(I32))+$Q$7*(LN(K32*0.8)-$Q$3*LN(L32*0.8))+$Q$8*(LN(0.423453)-$Q$3*LN(0.423453)))</f>
        <v>0.44912228056971859</v>
      </c>
      <c r="O32" s="24">
        <f t="shared" si="3"/>
        <v>4.5818719430281374E-2</v>
      </c>
      <c r="R32">
        <f>N32+'For LDV DFS'!N32</f>
        <v>0.94684417729721426</v>
      </c>
      <c r="S32">
        <f>N32/R32</f>
        <v>0.47433600093707834</v>
      </c>
      <c r="T32" s="24">
        <f>M32-S32</f>
        <v>2.0604999062921625E-2</v>
      </c>
    </row>
    <row r="33" spans="1:20" x14ac:dyDescent="0.3">
      <c r="A33">
        <f>'For Scrappage'!A34</f>
        <v>2006</v>
      </c>
      <c r="B33">
        <v>3.059727668762207</v>
      </c>
      <c r="C33">
        <v>2.7887973785400391</v>
      </c>
      <c r="D33" s="19">
        <f>('Supplemental D'!Q78*'Supplemental D'!E78+'Supplemental D'!E166*'Supplemental D'!Q166+'Supplemental D'!E210*'Supplemental D'!Q210+'Supplemental D'!E254*'Supplemental D'!Q254)/('Supplemental D'!E254+'Supplemental D'!E210+'Supplemental D'!E166+'Supplemental D'!E78)</f>
        <v>234.78544939350365</v>
      </c>
      <c r="E33" s="19">
        <f t="shared" si="0"/>
        <v>236.56937177542372</v>
      </c>
      <c r="F33" s="19">
        <f t="shared" si="0"/>
        <v>236.36135265788425</v>
      </c>
      <c r="G33" s="19">
        <f>('Supplemental D'!E78*'Supplemental D'!M78+'Supplemental D'!E166*'Supplemental D'!M166+'Supplemental D'!E210*'Supplemental D'!M210+'Supplemental D'!E254*'Supplemental D'!M254)/('Supplemental D'!E254+'Supplemental D'!E210+'Supplemental D'!E166+'Supplemental D'!E78)</f>
        <v>4664.9751032180093</v>
      </c>
      <c r="H33" s="19">
        <f t="shared" si="2"/>
        <v>4668.3773738849686</v>
      </c>
      <c r="I33" s="19">
        <f t="shared" si="2"/>
        <v>4710.0549551274789</v>
      </c>
      <c r="J33">
        <f>('Supplemental D'!E78+'Supplemental D'!E166+'Supplemental D'!E210+'Supplemental D'!E254)/('Supplemental D'!E78/'Supplemental D'!F78+'Supplemental D'!E166/'Supplemental D'!F166+'Supplemental D'!E210/'Supplemental D'!F210+'Supplemental D'!E254/'Supplemental D'!F254)</f>
        <v>21.769142930388689</v>
      </c>
      <c r="K33">
        <f t="shared" si="1"/>
        <v>21.401815592695815</v>
      </c>
      <c r="L33">
        <f t="shared" si="1"/>
        <v>20.765824674484982</v>
      </c>
      <c r="M33" s="24">
        <f>'Supplemental D'!E78+'Supplemental D'!E166+'Supplemental D'!E210+'Supplemental D'!E254</f>
        <v>0.47081899999999999</v>
      </c>
      <c r="N33">
        <f>EXP($Q$2*(1-$Q$3)+$Q$3*LN(M32)+$Q$4*(LN(B33*100)-$Q$3*LN(C33*100))+$Q$5*(LN(E33)-$Q$3*LN(F33))+$Q$6*(LN(H33)-$Q$3*LN(I33))+$Q$7*(LN(K33*0.8)-$Q$3*LN(L33*0.8))+$Q$8*(LN(0.423453)-$Q$3*LN(0.423453)))</f>
        <v>0.43480790623455495</v>
      </c>
      <c r="O33" s="24">
        <f t="shared" si="3"/>
        <v>3.6011093765445035E-2</v>
      </c>
      <c r="R33">
        <f>N33+'For LDV DFS'!N33</f>
        <v>0.95292129437145157</v>
      </c>
      <c r="S33">
        <f>N33/R33</f>
        <v>0.45628942159525876</v>
      </c>
      <c r="T33" s="24">
        <f>M33-S33</f>
        <v>1.4529578404741228E-2</v>
      </c>
    </row>
    <row r="34" spans="1:20" x14ac:dyDescent="0.3">
      <c r="A34">
        <f>'For Scrappage'!A35</f>
        <v>2007</v>
      </c>
      <c r="B34">
        <v>3.2374236583709717</v>
      </c>
      <c r="C34">
        <v>3.059727668762207</v>
      </c>
      <c r="D34" s="19">
        <f>('Supplemental D'!Q79*'Supplemental D'!E79+'Supplemental D'!E167*'Supplemental D'!Q167+'Supplemental D'!E211*'Supplemental D'!Q211+'Supplemental D'!E255*'Supplemental D'!Q255)/('Supplemental D'!E255+'Supplemental D'!E211+'Supplemental D'!E167+'Supplemental D'!E79)</f>
        <v>247.98326606248369</v>
      </c>
      <c r="E34" s="19">
        <f t="shared" si="0"/>
        <v>234.78544939350365</v>
      </c>
      <c r="F34" s="19">
        <f t="shared" si="0"/>
        <v>236.56937177542372</v>
      </c>
      <c r="G34" s="19">
        <f>('Supplemental D'!E79*'Supplemental D'!M79+'Supplemental D'!E167*'Supplemental D'!M167+'Supplemental D'!E211*'Supplemental D'!M211+'Supplemental D'!E255*'Supplemental D'!M255)/('Supplemental D'!E255+'Supplemental D'!E211+'Supplemental D'!E167+'Supplemental D'!E79)</f>
        <v>4751.6412916343725</v>
      </c>
      <c r="H34" s="19">
        <f t="shared" si="2"/>
        <v>4664.9751032180093</v>
      </c>
      <c r="I34" s="19">
        <f t="shared" si="2"/>
        <v>4668.3773738849686</v>
      </c>
      <c r="J34">
        <f>('Supplemental D'!E79+'Supplemental D'!E167+'Supplemental D'!E211+'Supplemental D'!E255)/('Supplemental D'!E79/'Supplemental D'!F79+'Supplemental D'!E167/'Supplemental D'!F167+'Supplemental D'!E211/'Supplemental D'!F211+'Supplemental D'!E255/'Supplemental D'!F255)</f>
        <v>22.070302750916831</v>
      </c>
      <c r="K34">
        <f t="shared" si="1"/>
        <v>21.769142930388689</v>
      </c>
      <c r="L34">
        <f t="shared" si="1"/>
        <v>21.401815592695815</v>
      </c>
      <c r="M34" s="24">
        <f>'Supplemental D'!E79+'Supplemental D'!E167+'Supplemental D'!E211+'Supplemental D'!E255</f>
        <v>0.470939</v>
      </c>
      <c r="N34">
        <f>EXP($Q$2*(1-$Q$3)+$Q$3*LN(M33)+$Q$4*(LN(B34*100)-$Q$3*LN(C34*100))+$Q$5*(LN(E34)-$Q$3*LN(F34))+$Q$6*(LN(H34)-$Q$3*LN(I34))+$Q$7*(LN(K34*0.8)-$Q$3*LN(L34*0.8))+$Q$8*(LN(0.423453)-$Q$3*LN(0.423453)))</f>
        <v>0.41666351901809501</v>
      </c>
      <c r="O34" s="24">
        <f t="shared" si="3"/>
        <v>5.4275480981904989E-2</v>
      </c>
      <c r="R34">
        <f>N34+'For LDV DFS'!N34</f>
        <v>0.94672419385367279</v>
      </c>
      <c r="S34">
        <f>N34/R34</f>
        <v>0.44011077536959531</v>
      </c>
      <c r="T34" s="24">
        <f>M34-S34</f>
        <v>3.0828224630404688E-2</v>
      </c>
    </row>
    <row r="35" spans="1:20" x14ac:dyDescent="0.3">
      <c r="A35">
        <f>'For Scrappage'!A36</f>
        <v>2008</v>
      </c>
      <c r="B35">
        <v>3.6736221313476563</v>
      </c>
      <c r="C35">
        <v>3.2374236583709717</v>
      </c>
      <c r="D35" s="19">
        <f>('Supplemental D'!Q80*'Supplemental D'!E80+'Supplemental D'!E168*'Supplemental D'!Q168+'Supplemental D'!E212*'Supplemental D'!Q212+'Supplemental D'!E256*'Supplemental D'!Q256)/('Supplemental D'!E256+'Supplemental D'!E212+'Supplemental D'!E168+'Supplemental D'!E80)</f>
        <v>247.13231296011523</v>
      </c>
      <c r="E35" s="19">
        <f t="shared" si="0"/>
        <v>247.98326606248369</v>
      </c>
      <c r="F35" s="19">
        <f t="shared" si="0"/>
        <v>234.78544939350365</v>
      </c>
      <c r="G35" s="19">
        <f>('Supplemental D'!E80*'Supplemental D'!M80+'Supplemental D'!E168*'Supplemental D'!M168+'Supplemental D'!E212*'Supplemental D'!M212+'Supplemental D'!E256*'Supplemental D'!M256)/('Supplemental D'!E256+'Supplemental D'!E212+'Supplemental D'!E168+'Supplemental D'!E80)</f>
        <v>4705.7990768545087</v>
      </c>
      <c r="H35" s="19">
        <f t="shared" si="2"/>
        <v>4751.6412916343725</v>
      </c>
      <c r="I35" s="19">
        <f t="shared" si="2"/>
        <v>4664.9751032180093</v>
      </c>
      <c r="J35">
        <f>('Supplemental D'!E80+'Supplemental D'!E168+'Supplemental D'!E212+'Supplemental D'!E256)/('Supplemental D'!E80/'Supplemental D'!F80+'Supplemental D'!E168/'Supplemental D'!F168+'Supplemental D'!E212/'Supplemental D'!F212+'Supplemental D'!E256/'Supplemental D'!F256)</f>
        <v>22.718451431908417</v>
      </c>
      <c r="K35">
        <f t="shared" si="1"/>
        <v>22.070302750916831</v>
      </c>
      <c r="L35">
        <f t="shared" si="1"/>
        <v>21.769142930388689</v>
      </c>
      <c r="M35" s="24">
        <f>'Supplemental D'!E80+'Supplemental D'!E168+'Supplemental D'!E212+'Supplemental D'!E256</f>
        <v>0.473414</v>
      </c>
      <c r="N35">
        <f>EXP($Q$2*(1-$Q$3)+$Q$3*LN(M34)+$Q$4*(LN(B35*100)-$Q$3*LN(C35*100))+$Q$5*(LN(E35)-$Q$3*LN(F35))+$Q$6*(LN(H35)-$Q$3*LN(I35))+$Q$7*(LN(K35*0.8)-$Q$3*LN(L35*0.8))+$Q$8*(LN(0.423453)-$Q$3*LN(0.423453)))</f>
        <v>0.41642682274583059</v>
      </c>
      <c r="O35" s="24">
        <f t="shared" si="3"/>
        <v>5.6987177254169408E-2</v>
      </c>
      <c r="R35">
        <f>N35+'For LDV DFS'!N35</f>
        <v>0.9592677882538605</v>
      </c>
      <c r="S35">
        <f>N35/R35</f>
        <v>0.43410904425743885</v>
      </c>
      <c r="T35" s="24">
        <f>M35-S35</f>
        <v>3.9304955742561154E-2</v>
      </c>
    </row>
    <row r="36" spans="1:20" x14ac:dyDescent="0.3">
      <c r="A36">
        <f>'For Scrappage'!A37</f>
        <v>2009</v>
      </c>
      <c r="B36">
        <v>2.6428499221801758</v>
      </c>
      <c r="C36">
        <v>3.6736221313476563</v>
      </c>
      <c r="D36" s="19">
        <f>('Supplemental D'!Q81*'Supplemental D'!E81+'Supplemental D'!E169*'Supplemental D'!Q169+'Supplemental D'!E213*'Supplemental D'!Q213+'Supplemental D'!E257*'Supplemental D'!Q257)/('Supplemental D'!E257+'Supplemental D'!E213+'Supplemental D'!E169+'Supplemental D'!E81)</f>
        <v>244.32373365553806</v>
      </c>
      <c r="E36" s="19">
        <f t="shared" si="0"/>
        <v>247.13231296011523</v>
      </c>
      <c r="F36" s="19">
        <f t="shared" si="0"/>
        <v>247.98326606248369</v>
      </c>
      <c r="G36" s="19">
        <f>('Supplemental D'!E81*'Supplemental D'!M81+'Supplemental D'!E169*'Supplemental D'!M169+'Supplemental D'!E213*'Supplemental D'!M213+'Supplemental D'!E257*'Supplemental D'!M257)/('Supplemental D'!E257+'Supplemental D'!E213+'Supplemental D'!E169+'Supplemental D'!E81)</f>
        <v>4603.0620187677059</v>
      </c>
      <c r="H36" s="19">
        <f t="shared" si="2"/>
        <v>4705.7990768545087</v>
      </c>
      <c r="I36" s="19">
        <f t="shared" si="2"/>
        <v>4751.6412916343725</v>
      </c>
      <c r="J36">
        <f>('Supplemental D'!E81+'Supplemental D'!E169+'Supplemental D'!E213+'Supplemental D'!E257)/('Supplemental D'!E81/'Supplemental D'!F81+'Supplemental D'!E169/'Supplemental D'!F169+'Supplemental D'!E213/'Supplemental D'!F213+'Supplemental D'!E257/'Supplemental D'!F257)</f>
        <v>23.779181789601289</v>
      </c>
      <c r="K36">
        <f t="shared" si="1"/>
        <v>22.718451431908417</v>
      </c>
      <c r="L36">
        <f t="shared" si="1"/>
        <v>22.070302750916831</v>
      </c>
      <c r="M36" s="24">
        <f>'Supplemental D'!E81+'Supplemental D'!E169+'Supplemental D'!E213+'Supplemental D'!E257</f>
        <v>0.39498700000000003</v>
      </c>
      <c r="N36">
        <f>EXP($Q$2*(1-$Q$3)+$Q$3*LN(M35)+$Q$4*(LN(B36*100)-$Q$3*LN(C36*100))+$Q$5*(LN(E36)-$Q$3*LN(F36))+$Q$6*(LN(H36)-$Q$3*LN(I36))+$Q$7*(LN(K36*0.8)-$Q$3*LN(L36*0.8))+$Q$8*(LN(0.423453)-$Q$3*LN(0.423453)))</f>
        <v>0.49533279784363882</v>
      </c>
      <c r="O36" s="24">
        <f t="shared" si="3"/>
        <v>-0.10034579784363878</v>
      </c>
      <c r="R36">
        <f>N36+'For LDV DFS'!N36</f>
        <v>1.0003732863724988</v>
      </c>
      <c r="S36">
        <f>N36/R36</f>
        <v>0.49514796585561444</v>
      </c>
      <c r="T36" s="24">
        <f>M36-S36</f>
        <v>-0.1001609658556144</v>
      </c>
    </row>
    <row r="37" spans="1:20" x14ac:dyDescent="0.3">
      <c r="A37">
        <f>'For Scrappage'!A38</f>
        <v>2010</v>
      </c>
      <c r="B37">
        <v>3.0768499374389648</v>
      </c>
      <c r="C37">
        <v>2.6428499221801758</v>
      </c>
      <c r="D37" s="19">
        <f>('Supplemental D'!Q82*'Supplemental D'!E82+'Supplemental D'!E170*'Supplemental D'!Q170+'Supplemental D'!E214*'Supplemental D'!Q214+'Supplemental D'!E258*'Supplemental D'!Q258)/('Supplemental D'!E258+'Supplemental D'!E214+'Supplemental D'!E170+'Supplemental D'!E82)</f>
        <v>245.93515924986971</v>
      </c>
      <c r="E37" s="19">
        <f t="shared" si="0"/>
        <v>244.32373365553806</v>
      </c>
      <c r="F37" s="19">
        <f t="shared" si="0"/>
        <v>247.13231296011523</v>
      </c>
      <c r="G37" s="19">
        <f>('Supplemental D'!E82*'Supplemental D'!M82+'Supplemental D'!E170*'Supplemental D'!M170+'Supplemental D'!E214*'Supplemental D'!M214+'Supplemental D'!E258*'Supplemental D'!M258)/('Supplemental D'!E258+'Supplemental D'!E214+'Supplemental D'!E170+'Supplemental D'!E82)</f>
        <v>4633.3447816759417</v>
      </c>
      <c r="H37" s="19">
        <f t="shared" si="2"/>
        <v>4603.0620187677059</v>
      </c>
      <c r="I37" s="19">
        <f t="shared" si="2"/>
        <v>4705.7990768545087</v>
      </c>
      <c r="J37">
        <f>('Supplemental D'!E82+'Supplemental D'!E170+'Supplemental D'!E214+'Supplemental D'!E258)/('Supplemental D'!E82/'Supplemental D'!F82+'Supplemental D'!E170/'Supplemental D'!F170+'Supplemental D'!E214/'Supplemental D'!F214+'Supplemental D'!E258/'Supplemental D'!F258)</f>
        <v>24.286733828338114</v>
      </c>
      <c r="K37">
        <f t="shared" si="1"/>
        <v>23.779181789601289</v>
      </c>
      <c r="L37">
        <f t="shared" si="1"/>
        <v>22.718451431908417</v>
      </c>
      <c r="M37" s="24">
        <f>'Supplemental D'!E82+'Supplemental D'!E170+'Supplemental D'!E214+'Supplemental D'!E258</f>
        <v>0.45480100000000001</v>
      </c>
      <c r="N37">
        <f>EXP($Q$2*(1-$Q$3)+$Q$3*LN(M36)+$Q$4*(LN(B37*100)-$Q$3*LN(C37*100))+$Q$5*(LN(E37)-$Q$3*LN(F37))+$Q$6*(LN(H37)-$Q$3*LN(I37))+$Q$7*(LN(K37*0.8)-$Q$3*LN(L37*0.8))+$Q$8*(LN(0.423453)-$Q$3*LN(0.423453)))</f>
        <v>0.41793661539487104</v>
      </c>
      <c r="O37" s="24">
        <f t="shared" si="3"/>
        <v>3.6864384605128975E-2</v>
      </c>
      <c r="R37">
        <f>N37+'For LDV DFS'!N37</f>
        <v>1.0316897751483154</v>
      </c>
      <c r="S37">
        <f>N37/R37</f>
        <v>0.40509911551152922</v>
      </c>
      <c r="T37" s="24">
        <f>M37-S37</f>
        <v>4.9701884488470793E-2</v>
      </c>
    </row>
    <row r="38" spans="1:20" x14ac:dyDescent="0.3">
      <c r="A38">
        <f>'For Scrappage'!A39</f>
        <v>2011</v>
      </c>
      <c r="B38">
        <v>3.9156479835510254</v>
      </c>
      <c r="C38">
        <v>3.0768499374389648</v>
      </c>
      <c r="D38" s="19">
        <f>('Supplemental D'!Q83*'Supplemental D'!E83+'Supplemental D'!E171*'Supplemental D'!Q171+'Supplemental D'!E215*'Supplemental D'!Q215+'Supplemental D'!E259*'Supplemental D'!Q259)/('Supplemental D'!E259+'Supplemental D'!E215+'Supplemental D'!E171+'Supplemental D'!E83)</f>
        <v>258.76028792907323</v>
      </c>
      <c r="E38" s="19">
        <f t="shared" si="0"/>
        <v>245.93515924986971</v>
      </c>
      <c r="F38" s="19">
        <f t="shared" si="0"/>
        <v>244.32373365553806</v>
      </c>
      <c r="G38" s="19">
        <f>('Supplemental D'!E83*'Supplemental D'!M83+'Supplemental D'!E171*'Supplemental D'!M171+'Supplemental D'!E215*'Supplemental D'!M215+'Supplemental D'!E259*'Supplemental D'!M259)/('Supplemental D'!E259+'Supplemental D'!E215+'Supplemental D'!E171+'Supplemental D'!E83)</f>
        <v>4644.6432350853738</v>
      </c>
      <c r="H38" s="19">
        <f t="shared" si="2"/>
        <v>4633.3447816759417</v>
      </c>
      <c r="I38" s="19">
        <f t="shared" si="2"/>
        <v>4603.0620187677059</v>
      </c>
      <c r="J38">
        <f>('Supplemental D'!E83+'Supplemental D'!E171+'Supplemental D'!E215+'Supplemental D'!E259)/('Supplemental D'!E83/'Supplemental D'!F83+'Supplemental D'!E171/'Supplemental D'!F171+'Supplemental D'!E215/'Supplemental D'!F215+'Supplemental D'!E259/'Supplemental D'!F259)</f>
        <v>24.816558236894036</v>
      </c>
      <c r="K38">
        <f t="shared" si="1"/>
        <v>24.286733828338114</v>
      </c>
      <c r="L38">
        <f t="shared" si="1"/>
        <v>23.779181789601289</v>
      </c>
      <c r="M38" s="24">
        <f>'Supplemental D'!E83+'Supplemental D'!E171+'Supplemental D'!E215+'Supplemental D'!E259</f>
        <v>0.52217199999999997</v>
      </c>
      <c r="N38">
        <f>EXP($Q$2*(1-$Q$3)+$Q$3*LN(M37)+$Q$4*(LN(B38*100)-$Q$3*LN(C38*100))+$Q$5*(LN(E38)-$Q$3*LN(F38))+$Q$6*(LN(H38)-$Q$3*LN(I38))+$Q$7*(LN(K38*0.8)-$Q$3*LN(L38*0.8))+$Q$8*(LN(0.423453)-$Q$3*LN(0.423453)))</f>
        <v>0.39888358715683825</v>
      </c>
      <c r="O38" s="24">
        <f t="shared" si="3"/>
        <v>0.12328841284316172</v>
      </c>
      <c r="R38">
        <f>N38+'For LDV DFS'!N38</f>
        <v>0.9545001584559758</v>
      </c>
      <c r="S38">
        <f>N38/R38</f>
        <v>0.41789787421521507</v>
      </c>
      <c r="T38" s="24">
        <f>M38-S38</f>
        <v>0.1042741257847849</v>
      </c>
    </row>
    <row r="39" spans="1:20" x14ac:dyDescent="0.3">
      <c r="A39">
        <f>'For Scrappage'!A40</f>
        <v>2012</v>
      </c>
      <c r="B39">
        <v>3.8555839061737061</v>
      </c>
      <c r="C39">
        <v>3.9156479835510254</v>
      </c>
      <c r="D39" s="19">
        <f>('Supplemental D'!Q84*'Supplemental D'!E84+'Supplemental D'!E172*'Supplemental D'!Q172+'Supplemental D'!E216*'Supplemental D'!Q216+'Supplemental D'!E260*'Supplemental D'!Q260)/('Supplemental D'!E260+'Supplemental D'!E216+'Supplemental D'!E172+'Supplemental D'!E84)</f>
        <v>262.05587235882138</v>
      </c>
      <c r="E39" s="19">
        <f t="shared" si="0"/>
        <v>258.76028792907323</v>
      </c>
      <c r="F39" s="19">
        <f t="shared" si="0"/>
        <v>245.93515924986971</v>
      </c>
      <c r="G39" s="19">
        <f>('Supplemental D'!E84*'Supplemental D'!M84+'Supplemental D'!E172*'Supplemental D'!M172+'Supplemental D'!E216*'Supplemental D'!M216+'Supplemental D'!E260*'Supplemental D'!M260)/('Supplemental D'!E260+'Supplemental D'!E216+'Supplemental D'!E172+'Supplemental D'!E84)</f>
        <v>4622.2764491375028</v>
      </c>
      <c r="H39" s="19">
        <f t="shared" si="2"/>
        <v>4644.6432350853738</v>
      </c>
      <c r="I39" s="19">
        <f t="shared" si="2"/>
        <v>4633.3447816759417</v>
      </c>
      <c r="J39">
        <f>('Supplemental D'!E84+'Supplemental D'!E172+'Supplemental D'!E216+'Supplemental D'!E260)/('Supplemental D'!E84/'Supplemental D'!F84+'Supplemental D'!E172/'Supplemental D'!F172+'Supplemental D'!E216/'Supplemental D'!F216+'Supplemental D'!E260/'Supplemental D'!F260)</f>
        <v>25.079128896381878</v>
      </c>
      <c r="K39">
        <f t="shared" si="1"/>
        <v>24.816558236894036</v>
      </c>
      <c r="L39">
        <f t="shared" si="1"/>
        <v>24.286733828338114</v>
      </c>
      <c r="M39" s="24">
        <f>'Supplemental D'!E84+'Supplemental D'!E172+'Supplemental D'!E216+'Supplemental D'!E260</f>
        <v>0.45026300000000002</v>
      </c>
      <c r="N39">
        <f>EXP($Q$2*(1-$Q$3)+$Q$3*LN(M38)+$Q$4*(LN(B39*100)-$Q$3*LN(C39*100))+$Q$5*(LN(E39)-$Q$3*LN(F39))+$Q$6*(LN(H39)-$Q$3*LN(I39))+$Q$7*(LN(K39*0.8)-$Q$3*LN(L39*0.8))+$Q$8*(LN(0.423453)-$Q$3*LN(0.423453)))</f>
        <v>0.46888677002440132</v>
      </c>
      <c r="O39" s="24">
        <f t="shared" si="3"/>
        <v>-1.8623770024401298E-2</v>
      </c>
      <c r="R39">
        <f>N39+'For LDV DFS'!N39</f>
        <v>0.94572868752020411</v>
      </c>
      <c r="S39">
        <f>N39/R39</f>
        <v>0.49579417037022494</v>
      </c>
      <c r="T39" s="24">
        <f>M39-S39</f>
        <v>-4.5531170370224916E-2</v>
      </c>
    </row>
    <row r="40" spans="1:20" x14ac:dyDescent="0.3">
      <c r="A40">
        <f>'For Scrappage'!A41</f>
        <v>2013</v>
      </c>
      <c r="B40">
        <v>3.6784918308258057</v>
      </c>
      <c r="C40">
        <v>3.8555839061737061</v>
      </c>
      <c r="D40" s="19">
        <f>('Supplemental D'!Q85*'Supplemental D'!E85+'Supplemental D'!E173*'Supplemental D'!Q173+'Supplemental D'!E217*'Supplemental D'!Q217+'Supplemental D'!E261*'Supplemental D'!Q261)/('Supplemental D'!E261+'Supplemental D'!E217+'Supplemental D'!E173+'Supplemental D'!E85)</f>
        <v>263.50085976853887</v>
      </c>
      <c r="E40" s="19">
        <f t="shared" si="0"/>
        <v>262.05587235882138</v>
      </c>
      <c r="F40" s="19">
        <f t="shared" si="0"/>
        <v>258.76028792907323</v>
      </c>
      <c r="G40" s="19">
        <f>('Supplemental D'!E85*'Supplemental D'!M85+'Supplemental D'!E173*'Supplemental D'!M173+'Supplemental D'!E217*'Supplemental D'!M217+'Supplemental D'!E261*'Supplemental D'!M261)/('Supplemental D'!E261+'Supplemental D'!E217+'Supplemental D'!E173+'Supplemental D'!E85)</f>
        <v>4637.5021462752156</v>
      </c>
      <c r="H40" s="19">
        <f t="shared" si="2"/>
        <v>4622.2764491375028</v>
      </c>
      <c r="I40" s="19">
        <f t="shared" si="2"/>
        <v>4644.6432350853738</v>
      </c>
      <c r="J40">
        <f>('Supplemental D'!E85+'Supplemental D'!E173+'Supplemental D'!E217+'Supplemental D'!E261)/('Supplemental D'!E85/'Supplemental D'!F85+'Supplemental D'!E173/'Supplemental D'!F173+'Supplemental D'!E217/'Supplemental D'!F217+'Supplemental D'!E261/'Supplemental D'!F261)</f>
        <v>25.908723282018801</v>
      </c>
      <c r="K40">
        <f t="shared" si="1"/>
        <v>25.079128896381878</v>
      </c>
      <c r="L40">
        <f t="shared" si="1"/>
        <v>24.816558236894036</v>
      </c>
      <c r="M40" s="24">
        <f>'Supplemental D'!E85+'Supplemental D'!E173+'Supplemental D'!E217+'Supplemental D'!E261</f>
        <v>0.45873799999999998</v>
      </c>
      <c r="N40">
        <f>EXP($Q$2*(1-$Q$3)+$Q$3*LN(M39)+$Q$4*(LN(B40*100)-$Q$3*LN(C40*100))+$Q$5*(LN(E40)-$Q$3*LN(F40))+$Q$6*(LN(H40)-$Q$3*LN(I40))+$Q$7*(LN(K40*0.8)-$Q$3*LN(L40*0.8))+$Q$8*(LN(0.423453)-$Q$3*LN(0.423453)))</f>
        <v>0.45512312556675466</v>
      </c>
      <c r="O40" s="24">
        <f t="shared" si="3"/>
        <v>3.6148744332453187E-3</v>
      </c>
      <c r="R40">
        <f>N40+'For LDV DFS'!N40</f>
        <v>0.996963743996792</v>
      </c>
      <c r="S40">
        <f>N40/R40</f>
        <v>0.45650920437907033</v>
      </c>
      <c r="T40" s="24">
        <f>M40-S40</f>
        <v>2.2287956209296467E-3</v>
      </c>
    </row>
    <row r="41" spans="1:20" x14ac:dyDescent="0.3">
      <c r="A41">
        <f>'For Scrappage'!A42</f>
        <v>2014</v>
      </c>
      <c r="B41">
        <v>3.4706628322601318</v>
      </c>
      <c r="C41">
        <v>3.6784918308258057</v>
      </c>
      <c r="D41" s="19">
        <f>('Supplemental D'!Q86*'Supplemental D'!E86+'Supplemental D'!E174*'Supplemental D'!Q174+'Supplemental D'!E218*'Supplemental D'!Q218+'Supplemental D'!E262*'Supplemental D'!Q262)/('Supplemental D'!E262+'Supplemental D'!E218+'Supplemental D'!E174+'Supplemental D'!E86)</f>
        <v>262.45600467637729</v>
      </c>
      <c r="E41" s="19">
        <f t="shared" si="0"/>
        <v>263.50085976853887</v>
      </c>
      <c r="F41" s="19">
        <f t="shared" si="0"/>
        <v>262.05587235882138</v>
      </c>
      <c r="G41" s="19">
        <f>('Supplemental D'!E86*'Supplemental D'!M86+'Supplemental D'!E174*'Supplemental D'!M174+'Supplemental D'!E218*'Supplemental D'!M218+'Supplemental D'!E262*'Supplemental D'!M262)/('Supplemental D'!E262+'Supplemental D'!E218+'Supplemental D'!E174+'Supplemental D'!E86)</f>
        <v>4605.9750433710105</v>
      </c>
      <c r="H41" s="19">
        <f t="shared" si="2"/>
        <v>4637.5021462752156</v>
      </c>
      <c r="I41" s="19">
        <f t="shared" si="2"/>
        <v>4622.2764491375028</v>
      </c>
      <c r="J41">
        <f>('Supplemental D'!E86+'Supplemental D'!E174+'Supplemental D'!E218+'Supplemental D'!E262)/('Supplemental D'!E86/'Supplemental D'!F86+'Supplemental D'!E174/'Supplemental D'!F174+'Supplemental D'!E218/'Supplemental D'!F218+'Supplemental D'!E262/'Supplemental D'!F262)</f>
        <v>26.506408811510955</v>
      </c>
      <c r="K41">
        <f t="shared" si="1"/>
        <v>25.908723282018801</v>
      </c>
      <c r="L41">
        <f t="shared" si="1"/>
        <v>25.079128896381878</v>
      </c>
      <c r="M41" s="24">
        <f>'Supplemental D'!E86+'Supplemental D'!E174+'Supplemental D'!E218+'Supplemental D'!E262</f>
        <v>0.50755100000000009</v>
      </c>
      <c r="N41">
        <f>EXP($Q$2*(1-$Q$3)+$Q$3*LN(M40)+$Q$4*(LN(B41*100)-$Q$3*LN(C41*100))+$Q$5*(LN(E41)-$Q$3*LN(F41))+$Q$6*(LN(H41)-$Q$3*LN(I41))+$Q$7*(LN(K41*0.8)-$Q$3*LN(L41*0.8))+$Q$8*(LN(0.423453)-$Q$3*LN(0.423453)))</f>
        <v>0.46531198341651664</v>
      </c>
      <c r="O41" s="24">
        <f t="shared" si="3"/>
        <v>4.2239016583483446E-2</v>
      </c>
      <c r="R41">
        <f>N41+'For LDV DFS'!N41</f>
        <v>0.99018733660048164</v>
      </c>
      <c r="S41">
        <f>N41/R41</f>
        <v>0.46992318141941619</v>
      </c>
      <c r="T41" s="24">
        <f>M41-S41</f>
        <v>3.7627818580583894E-2</v>
      </c>
    </row>
    <row r="42" spans="1:20" x14ac:dyDescent="0.3">
      <c r="A42">
        <f>'For Scrappage'!A43</f>
        <v>2015</v>
      </c>
      <c r="B42">
        <v>2.545499324798584</v>
      </c>
      <c r="C42">
        <v>3.4706628322601318</v>
      </c>
      <c r="D42" s="19">
        <f>('Supplemental D'!Q87*'Supplemental D'!E87+'Supplemental D'!E175*'Supplemental D'!Q175+'Supplemental D'!E219*'Supplemental D'!Q219+'Supplemental D'!E263*'Supplemental D'!Q263)/('Supplemental D'!E263+'Supplemental D'!E219+'Supplemental D'!E175+'Supplemental D'!E87)</f>
        <v>257.9880728308068</v>
      </c>
      <c r="E42" s="19">
        <f t="shared" si="0"/>
        <v>262.45600467637729</v>
      </c>
      <c r="F42" s="19">
        <f t="shared" si="0"/>
        <v>263.50085976853887</v>
      </c>
      <c r="G42" s="19">
        <f>('Supplemental D'!E87*'Supplemental D'!M87+'Supplemental D'!E175*'Supplemental D'!M175+'Supplemental D'!E219*'Supplemental D'!M219+'Supplemental D'!E263*'Supplemental D'!M263)/('Supplemental D'!E263+'Supplemental D'!E219+'Supplemental D'!E175+'Supplemental D'!E87)</f>
        <v>4524.1301935443562</v>
      </c>
      <c r="H42" s="19">
        <f t="shared" si="2"/>
        <v>4605.9750433710105</v>
      </c>
      <c r="I42" s="19">
        <f t="shared" si="2"/>
        <v>4637.5021462752156</v>
      </c>
      <c r="J42">
        <f>('Supplemental D'!E87+'Supplemental D'!E175+'Supplemental D'!E219+'Supplemental D'!E263)/('Supplemental D'!E87/'Supplemental D'!F87+'Supplemental D'!E175/'Supplemental D'!F175+'Supplemental D'!E219/'Supplemental D'!F219+'Supplemental D'!E263/'Supplemental D'!F263)</f>
        <v>27.472659094168577</v>
      </c>
      <c r="K42">
        <f t="shared" si="1"/>
        <v>26.506408811510955</v>
      </c>
      <c r="L42">
        <f t="shared" si="1"/>
        <v>25.908723282018801</v>
      </c>
      <c r="M42" s="24">
        <f>'Supplemental D'!E87+'Supplemental D'!E175+'Supplemental D'!E219+'Supplemental D'!E263</f>
        <v>0.52806500000000001</v>
      </c>
      <c r="N42">
        <f>EXP($Q$2*(1-$Q$3)+$Q$3*LN(M41)+$Q$4*(LN(B42*100)-$Q$3*LN(C42*100))+$Q$5*(LN(E42)-$Q$3*LN(F42))+$Q$6*(LN(H42)-$Q$3*LN(I42))+$Q$7*(LN(K42*0.8)-$Q$3*LN(L42*0.8))+$Q$8*(LN(0.423453)-$Q$3*LN(0.423453)))</f>
        <v>0.55513921512575548</v>
      </c>
      <c r="O42" s="24">
        <f t="shared" si="3"/>
        <v>-2.7074215125755474E-2</v>
      </c>
      <c r="R42">
        <f>N42+'For LDV DFS'!N42</f>
        <v>1.0271064812445965</v>
      </c>
      <c r="S42">
        <f>N42/R42</f>
        <v>0.54048847443067971</v>
      </c>
      <c r="T42" s="24">
        <f>M42-S42</f>
        <v>-1.2423474430679704E-2</v>
      </c>
    </row>
    <row r="43" spans="1:20" x14ac:dyDescent="0.3">
      <c r="A43">
        <f>'For Scrappage'!A44</f>
        <v>2016</v>
      </c>
      <c r="B43">
        <v>2.2072789669036865</v>
      </c>
      <c r="C43">
        <v>2.545499324798584</v>
      </c>
      <c r="D43" s="19">
        <f>('Supplemental D'!Q88*'Supplemental D'!E88+'Supplemental D'!E176*'Supplemental D'!Q176+'Supplemental D'!E220*'Supplemental D'!Q220+'Supplemental D'!E264*'Supplemental D'!Q264)/('Supplemental D'!E264+'Supplemental D'!E220+'Supplemental D'!E176+'Supplemental D'!E88)</f>
        <v>255.63508527089417</v>
      </c>
      <c r="E43" s="19">
        <f t="shared" si="0"/>
        <v>257.9880728308068</v>
      </c>
      <c r="F43" s="19">
        <f t="shared" si="0"/>
        <v>262.45600467637729</v>
      </c>
      <c r="G43" s="19">
        <f>('Supplemental D'!E88*'Supplemental D'!M88+'Supplemental D'!E176*'Supplemental D'!M176+'Supplemental D'!E220*'Supplemental D'!M220+'Supplemental D'!E264*'Supplemental D'!M264)/('Supplemental D'!E264+'Supplemental D'!E220+'Supplemental D'!E176+'Supplemental D'!E88)</f>
        <v>4476.9357258192877</v>
      </c>
      <c r="H43" s="19">
        <f t="shared" si="2"/>
        <v>4524.1301935443562</v>
      </c>
      <c r="I43" s="19">
        <f t="shared" si="2"/>
        <v>4605.9750433710105</v>
      </c>
      <c r="J43">
        <f>('Supplemental D'!E88+'Supplemental D'!E176+'Supplemental D'!E220+'Supplemental D'!E264)/('Supplemental D'!E88/'Supplemental D'!F88+'Supplemental D'!E176/'Supplemental D'!F176+'Supplemental D'!E220/'Supplemental D'!F220+'Supplemental D'!E264/'Supplemental D'!F264)</f>
        <v>27.958105360647295</v>
      </c>
      <c r="K43">
        <f t="shared" si="1"/>
        <v>27.472659094168577</v>
      </c>
      <c r="L43">
        <f t="shared" si="1"/>
        <v>26.506408811510955</v>
      </c>
      <c r="M43" s="24">
        <f>'Supplemental D'!E88+'Supplemental D'!E176+'Supplemental D'!E220+'Supplemental D'!E264</f>
        <v>0.56167699999999998</v>
      </c>
      <c r="N43">
        <f>EXP($Q$2*(1-$Q$3)+$Q$3*LN(M42)+$Q$4*(LN(B43*100)-$Q$3*LN(C43*100))+$Q$5*(LN(E43)-$Q$3*LN(F43))+$Q$6*(LN(H43)-$Q$3*LN(I43))+$Q$7*(LN(K43*0.8)-$Q$3*LN(L43*0.8))+$Q$8*(LN(0.423453)-$Q$3*LN(0.423453)))</f>
        <v>0.57501663002018133</v>
      </c>
      <c r="O43" s="24">
        <f t="shared" si="3"/>
        <v>-1.3339630020181348E-2</v>
      </c>
      <c r="R43">
        <f>N43+'For LDV DFS'!N43</f>
        <v>1.0371733566081127</v>
      </c>
      <c r="S43">
        <f>N43/R43</f>
        <v>0.55440744438390599</v>
      </c>
      <c r="T43" s="24">
        <f>M43-S43</f>
        <v>7.2695556160939923E-3</v>
      </c>
    </row>
    <row r="44" spans="1:20" x14ac:dyDescent="0.3">
      <c r="A44">
        <f>'For Scrappage'!A45</f>
        <v>2017</v>
      </c>
      <c r="B44">
        <v>2.3005015850067139</v>
      </c>
      <c r="C44">
        <v>2.2072789669036865</v>
      </c>
      <c r="D44" s="19">
        <f>('Supplemental D'!Q89*'Supplemental D'!E89+'Supplemental D'!E177*'Supplemental D'!Q177+'Supplemental D'!E221*'Supplemental D'!Q221+'Supplemental D'!E265*'Supplemental D'!Q265)/('Supplemental D'!E265+'Supplemental D'!E221+'Supplemental D'!E177+'Supplemental D'!E89)</f>
        <v>261.84273953568402</v>
      </c>
      <c r="E44" s="19">
        <f t="shared" si="0"/>
        <v>255.63508527089417</v>
      </c>
      <c r="F44" s="19">
        <f t="shared" si="0"/>
        <v>257.9880728308068</v>
      </c>
      <c r="G44" s="19">
        <f>('Supplemental D'!E89*'Supplemental D'!M89+'Supplemental D'!E177*'Supplemental D'!M177+'Supplemental D'!E221*'Supplemental D'!M221+'Supplemental D'!E265*'Supplemental D'!M265)/('Supplemental D'!E265+'Supplemental D'!E221+'Supplemental D'!E177+'Supplemental D'!E89)</f>
        <v>4526.1664218191863</v>
      </c>
      <c r="H44" s="19">
        <f t="shared" si="2"/>
        <v>4476.9357258192877</v>
      </c>
      <c r="I44" s="19">
        <f t="shared" si="2"/>
        <v>4524.1301935443562</v>
      </c>
      <c r="J44">
        <f>('Supplemental D'!E89+'Supplemental D'!E177+'Supplemental D'!E221+'Supplemental D'!E265)/('Supplemental D'!E89/'Supplemental D'!F89+'Supplemental D'!E177/'Supplemental D'!F177+'Supplemental D'!E221/'Supplemental D'!F221+'Supplemental D'!E265/'Supplemental D'!F265)</f>
        <v>28.023315261575728</v>
      </c>
      <c r="K44">
        <f t="shared" si="1"/>
        <v>27.958105360647295</v>
      </c>
      <c r="L44">
        <f t="shared" si="1"/>
        <v>27.472659094168577</v>
      </c>
      <c r="M44" s="24">
        <f>'Supplemental D'!E89+'Supplemental D'!E177+'Supplemental D'!E221+'Supplemental D'!E265</f>
        <v>0.58985699999999996</v>
      </c>
      <c r="N44">
        <f>EXP($Q$2*(1-$Q$3)+$Q$3*LN(M43)+$Q$4*(LN(B44*100)-$Q$3*LN(C44*100))+$Q$5*(LN(E44)-$Q$3*LN(F44))+$Q$6*(LN(H44)-$Q$3*LN(I44))+$Q$7*(LN(K44*0.8)-$Q$3*LN(L44*0.8))+$Q$8*(LN(0.423453)-$Q$3*LN(0.423453)))</f>
        <v>0.56449312917136973</v>
      </c>
      <c r="O44" s="24">
        <f t="shared" si="3"/>
        <v>2.5363870828630231E-2</v>
      </c>
      <c r="R44">
        <f>N44+'For LDV DFS'!N44</f>
        <v>1.009725365296481</v>
      </c>
      <c r="S44">
        <f>N44/R44</f>
        <v>0.55905610433547959</v>
      </c>
      <c r="T44" s="24">
        <f>M44-S44</f>
        <v>3.0800895664520378E-2</v>
      </c>
    </row>
    <row r="45" spans="1:20" x14ac:dyDescent="0.3">
      <c r="A45">
        <f>'For Scrappage'!A46</f>
        <v>2018</v>
      </c>
      <c r="B45">
        <v>2.2763092517852783</v>
      </c>
      <c r="C45">
        <v>2.3005015850067139</v>
      </c>
      <c r="D45" s="19">
        <f>('Supplemental D'!Q90*'Supplemental D'!E90+'Supplemental D'!E178*'Supplemental D'!Q178+'Supplemental D'!E222*'Supplemental D'!Q222+'Supplemental D'!E266*'Supplemental D'!Q266)/('Supplemental D'!E266+'Supplemental D'!E222+'Supplemental D'!E178+'Supplemental D'!E90)</f>
        <v>262.33151409437772</v>
      </c>
      <c r="E45" s="19">
        <f t="shared" si="0"/>
        <v>261.84273953568402</v>
      </c>
      <c r="F45" s="19">
        <f t="shared" si="0"/>
        <v>255.63508527089417</v>
      </c>
      <c r="G45" s="19">
        <f>('Supplemental D'!E90*'Supplemental D'!M90+'Supplemental D'!E178*'Supplemental D'!M178+'Supplemental D'!E222*'Supplemental D'!M222+'Supplemental D'!E266*'Supplemental D'!M266)/('Supplemental D'!E266+'Supplemental D'!E222+'Supplemental D'!E178+'Supplemental D'!E90)</f>
        <v>4501.7003150341525</v>
      </c>
      <c r="H45" s="19">
        <f t="shared" si="2"/>
        <v>4526.1664218191863</v>
      </c>
      <c r="I45" s="19">
        <f t="shared" si="2"/>
        <v>4476.9357258192877</v>
      </c>
      <c r="J45">
        <f>('Supplemental D'!E90+'Supplemental D'!E178+'Supplemental D'!E222+'Supplemental D'!E266)/('Supplemental D'!E90/'Supplemental D'!F90+'Supplemental D'!E178/'Supplemental D'!F178+'Supplemental D'!E222/'Supplemental D'!F222+'Supplemental D'!E266/'Supplemental D'!F266)</f>
        <v>28.742333624960608</v>
      </c>
      <c r="K45">
        <f t="shared" si="1"/>
        <v>28.023315261575728</v>
      </c>
      <c r="L45">
        <f t="shared" si="1"/>
        <v>27.958105360647295</v>
      </c>
      <c r="M45" s="24">
        <f>'Supplemental D'!E90+'Supplemental D'!E178+'Supplemental D'!E222+'Supplemental D'!E266</f>
        <v>0.57960699999999998</v>
      </c>
      <c r="N45">
        <f>EXP($Q$2*(1-$Q$3)+$Q$3*LN(M44)+$Q$4*(LN(B45*100)-$Q$3*LN(C45*100))+$Q$5*(LN(E45)-$Q$3*LN(F45))+$Q$6*(LN(H45)-$Q$3*LN(I45))+$Q$7*(LN(K45*0.8)-$Q$3*LN(L45*0.8))+$Q$8*(LN(0.423453)-$Q$3*LN(0.423453)))</f>
        <v>0.58905460824258493</v>
      </c>
      <c r="O45" s="24">
        <f t="shared" si="3"/>
        <v>-9.4476082425849484E-3</v>
      </c>
      <c r="R45">
        <f>N45+'For LDV DFS'!N45</f>
        <v>1.0055801027790792</v>
      </c>
      <c r="S45">
        <f>N45/R45</f>
        <v>0.58578586292095447</v>
      </c>
      <c r="T45" s="24">
        <f>M45-S45</f>
        <v>-6.1788629209544865E-3</v>
      </c>
    </row>
    <row r="46" spans="1:20" x14ac:dyDescent="0.3">
      <c r="E46" s="19"/>
      <c r="F46" s="19"/>
      <c r="G46" s="19"/>
      <c r="H46" s="19"/>
      <c r="I46" s="19"/>
      <c r="O46" s="24"/>
    </row>
    <row r="47" spans="1:20" x14ac:dyDescent="0.3">
      <c r="F47" s="19"/>
      <c r="G47" s="19"/>
      <c r="H47" s="19"/>
      <c r="I47" s="19"/>
      <c r="O47" s="2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130A572FE2EB468C73097FA2E0315A" ma:contentTypeVersion="2" ma:contentTypeDescription="Create a new document." ma:contentTypeScope="" ma:versionID="b3ad72502bd7b6db6e0948020be72bf1">
  <xsd:schema xmlns:xsd="http://www.w3.org/2001/XMLSchema" xmlns:xs="http://www.w3.org/2001/XMLSchema" xmlns:p="http://schemas.microsoft.com/office/2006/metadata/properties" xmlns:ns2="http://schemas.microsoft.com/sharepoint/v3/fields" targetNamespace="http://schemas.microsoft.com/office/2006/metadata/properties" ma:root="true" ma:fieldsID="28bb3e9fbbe878f9cb94879882c56651" ns2:_=""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CDateCrea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8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Created xmlns="http://schemas.microsoft.com/sharepoint/v3/fields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A0ED84-D95C-485C-801A-B3BD21F8A88C}"/>
</file>

<file path=customXml/itemProps2.xml><?xml version="1.0" encoding="utf-8"?>
<ds:datastoreItem xmlns:ds="http://schemas.openxmlformats.org/officeDocument/2006/customXml" ds:itemID="{D67FA564-B6A6-43FD-A60D-67DCCA0536F9}"/>
</file>

<file path=customXml/itemProps3.xml><?xml version="1.0" encoding="utf-8"?>
<ds:datastoreItem xmlns:ds="http://schemas.openxmlformats.org/officeDocument/2006/customXml" ds:itemID="{190E1E1E-8408-476B-8EA3-E5667666E1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Supplemental D</vt:lpstr>
      <vt:lpstr>For Scrappage</vt:lpstr>
      <vt:lpstr>For LDV DFS</vt:lpstr>
      <vt:lpstr>For LDT12a DFS</vt:lpstr>
      <vt:lpstr>'Supplemental D'!Print_Area</vt:lpstr>
      <vt:lpstr>'Supplemental D'!Print_Titles</vt:lpstr>
    </vt:vector>
  </TitlesOfParts>
  <Company>U.S. Environmental Protection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2018 EPA Automotive Trends Report: Greenhouse Gas Emissions, Fuel Economy, and Technology Since 1975 - Supplemental Table D (EPA-420-R-19-002, March 2019)</dc:title>
  <dc:subject>This document is supplemental table D for The 2018 EPA Automotive Trends Report: Greenhouse Gas Emissions, Fuel Economy, and Technology Since 1975 (EPA publication # EPA-420-R-19-002)</dc:subject>
  <dc:creator>U.S. EPA;OAR;Office of Transportation and Air Quality</dc:creator>
  <cp:keywords>light-duty; automotive; technology; carbon dioxide; emissions; CO2; g/mi; fuel economy; trends; gas mileage; mpg; model year; vehicles; passenger; cars; trucks; pickup; sedan; wagon; suv; sports utility vehicle; electric; EV; PHEV; FCV; hybrid; industry; compliance; performance; standards; credit; credit balance; footprint; averaging; banking; trading; abt;EPA-420-R-19-002;420r19002; supplemental table D</cp:keywords>
  <cp:lastModifiedBy>Keefe, Ryan (VOLPE)</cp:lastModifiedBy>
  <cp:lastPrinted>2019-02-20T14:05:58Z</cp:lastPrinted>
  <dcterms:created xsi:type="dcterms:W3CDTF">2008-10-09T16:16:37Z</dcterms:created>
  <dcterms:modified xsi:type="dcterms:W3CDTF">2020-03-31T13:33:58Z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0x0101006A130A572FE2EB468C73097FA2E0315A</vt:lpwstr>
  </property>
  <property fmtid="{D5CDD505-2E9C-101B-9397-08002B2CF9AE}" pid="3" name="Order">
    <vt:r8>189500</vt:r8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  <property fmtid="{D5CDD505-2E9C-101B-9397-08002B2CF9AE}" pid="8" name="_CopySource">
    <vt:lpwstr>https://csralev.sharepoint.us/sites/eNCR-FETrends/Shared Documents/Draft Report/Table templates/2018 -app-d.xlsx</vt:lpwstr>
  </property>
</Properties>
</file>